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newestIdRow">Invoice!$A$1</definedName>
    <definedName name="offset">Invoice!$C$1</definedName>
    <definedName name="_xlnm.Print_Area" localSheetId="0">Invoice!$A$115:$L$228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1" i="1" l="1"/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227" i="1" l="1"/>
  <c r="H4926" i="2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5430" i="1" l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209" i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1060" i="1" s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E344" i="1" l="1"/>
  <c r="B298" i="2" s="1"/>
  <c r="K946" i="1"/>
  <c r="J902" i="1"/>
  <c r="J1058" i="1"/>
  <c r="J750" i="1"/>
  <c r="J408" i="1"/>
  <c r="K410" i="1" s="1"/>
  <c r="J412" i="1" s="1"/>
  <c r="J294" i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K904" i="1"/>
  <c r="K908" i="1" s="1"/>
  <c r="K752" i="1"/>
  <c r="J754" i="1" s="1"/>
  <c r="J1130" i="1"/>
  <c r="J788" i="1"/>
  <c r="J1016" i="1"/>
  <c r="J830" i="1"/>
  <c r="J978" i="1"/>
  <c r="J488" i="1"/>
  <c r="J560" i="1"/>
  <c r="J374" i="1"/>
  <c r="J446" i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E382" i="1" l="1"/>
  <c r="E420" i="1" s="1"/>
  <c r="K680" i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B2080" i="2"/>
  <c r="E2510" i="1"/>
  <c r="B2179" i="2" l="1"/>
  <c r="E2624" i="1"/>
  <c r="E2548" i="1"/>
  <c r="E2586" i="1" s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94" i="1"/>
  <c r="E3118" i="1"/>
  <c r="E3156" i="1" s="1"/>
  <c r="B2773" i="2" l="1"/>
  <c r="E3232" i="1"/>
  <c r="E3270" i="1" s="1"/>
  <c r="E3308" i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16" i="1"/>
  <c r="E3954" i="1" s="1"/>
  <c r="E3992" i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4942" i="1"/>
  <c r="E4980" i="1" s="1"/>
  <c r="E5018" i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12" i="1"/>
  <c r="E5550" i="1" s="1"/>
  <c r="E5588" i="1"/>
  <c r="E5626" i="1" l="1"/>
  <c r="E5664" i="1" s="1"/>
  <c r="B4852" i="2"/>
</calcChain>
</file>

<file path=xl/sharedStrings.xml><?xml version="1.0" encoding="utf-8"?>
<sst xmlns="http://schemas.openxmlformats.org/spreadsheetml/2006/main" count="9971" uniqueCount="115">
  <si>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</si>
  <si>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</si>
  <si>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</si>
  <si>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</si>
  <si>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</si>
  <si>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</si>
  <si>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</si>
  <si>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</si>
  <si>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</si>
  <si>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</si>
  <si>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</si>
  <si>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</si>
  <si>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</si>
  <si>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</si>
  <si>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</si>
  <si>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</si>
  <si>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</si>
  <si>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</si>
  <si>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</si>
  <si>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</si>
  <si>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</si>
  <si>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</si>
  <si>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</si>
  <si>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</si>
  <si>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</si>
  <si>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</si>
  <si>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</si>
  <si>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</si>
  <si>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</si>
  <si>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</si>
  <si>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GANESHA</t>
  </si>
  <si>
    <t/>
  </si>
  <si>
    <t>WONOSOBO</t>
  </si>
  <si>
    <t>KO 4447</t>
  </si>
  <si>
    <t>LSN</t>
  </si>
  <si>
    <t>CUTTER 9 MM KENKO A-300 (KECIL)</t>
  </si>
  <si>
    <t>NOVI / CONDRO</t>
  </si>
  <si>
    <t>KO 4368</t>
  </si>
  <si>
    <t>CV SINAR CAHAYA NIRMALA</t>
  </si>
  <si>
    <t>BREBES</t>
  </si>
  <si>
    <t>BOX</t>
  </si>
  <si>
    <t>ASAHAN JOYKO B-23 (isi 12 pc) TONG 1 LOBANG</t>
  </si>
  <si>
    <t>STAPLER KENKO HD-10MP (MINI PLASTIK)</t>
  </si>
  <si>
    <t>LS</t>
  </si>
  <si>
    <t>GEL PEN KENKO SAHARA HITAM</t>
  </si>
  <si>
    <t>PAK</t>
  </si>
  <si>
    <t>SET</t>
  </si>
  <si>
    <t>BALLPEN JOYKO BP-184 CULTURE</t>
  </si>
  <si>
    <t>DOUBLE FOAM POLAR BEAR SP-017</t>
  </si>
  <si>
    <t>BALLPEN JOYKO BP-349-12 VOKUS</t>
  </si>
  <si>
    <t>LOOSE LEAF JOYART B5-2670 (50S)</t>
  </si>
  <si>
    <t>STAPLER KENKO HD-10</t>
  </si>
  <si>
    <t>CRAYON / OIL PASTEL JOYKO OP-55S</t>
  </si>
  <si>
    <t>RISMA / YO</t>
  </si>
  <si>
    <t>SOEYANTO LOPULUSI</t>
  </si>
  <si>
    <t>( LANCAR )</t>
  </si>
  <si>
    <t>MALANG</t>
  </si>
  <si>
    <t>KO 4274</t>
  </si>
  <si>
    <t>PCS</t>
  </si>
  <si>
    <t>MESIN LABEL HARGA KENKO MX-5500 (8 DIGITS, 1 LINE)</t>
  </si>
  <si>
    <t>STAPLER JOYKO HD-10CL</t>
  </si>
  <si>
    <t>KO 4564</t>
  </si>
  <si>
    <t>CRAYON / OIL PASTEL JOYKO OP-48S PP CASE SEA WORLD</t>
  </si>
  <si>
    <t>CV RAINBOW NUSANTARA</t>
  </si>
  <si>
    <t>SIDOARJO</t>
  </si>
  <si>
    <t>KO 4451</t>
  </si>
  <si>
    <t>STAND PEN SPIRAL KENKO STP-300SG</t>
  </si>
  <si>
    <t>HAND TALLY COUNTER KENKO HT-302</t>
  </si>
  <si>
    <t>MECHANICAL PENCIL 0.5 MM KENKO MP-01</t>
  </si>
  <si>
    <t>DESK SET KENKO K-8312 ORGANIZER</t>
  </si>
  <si>
    <t>PENSIL WARNA KENKO CP-12HALF CLASSIC (PENDEK)</t>
  </si>
  <si>
    <t>STAMP PLATE DATER KENKO S-68 (Cap Lunas)</t>
  </si>
  <si>
    <t>DATE STAMP KENKO D-3 (Cap Tanggal 5 Mm)</t>
  </si>
  <si>
    <t>DATE STAMP KENKO D-4 (Cap Tanggal 4 Mm)</t>
  </si>
  <si>
    <t>LILY JULIAWATI</t>
  </si>
  <si>
    <t>(REJO AGUNG)</t>
  </si>
  <si>
    <t>JOMBANG</t>
  </si>
  <si>
    <t>G 4372</t>
  </si>
  <si>
    <t>STIP / PENGHAPUS JOYKO 526-B20 PUTIH</t>
  </si>
  <si>
    <t>CUTTER 18 MM KENKO L-500 (BESAR)</t>
  </si>
  <si>
    <t>GEL PEN KENKO HI-TECH-H 0.28 MM HITAM</t>
  </si>
  <si>
    <t>CALCULATOR JOYKO CC-15A</t>
  </si>
  <si>
    <t>CALCULATOR JOYKO CC-8CO WARNA</t>
  </si>
  <si>
    <t>GEL PEN KENKO HI-TECH-H 0.28 MM BIRU</t>
  </si>
  <si>
    <t>CV TIARA</t>
  </si>
  <si>
    <t>SOLO</t>
  </si>
  <si>
    <t>N 4376</t>
  </si>
  <si>
    <t>GEL MINI COLOR + ISI G-212C</t>
  </si>
  <si>
    <t>HARNOYO</t>
  </si>
  <si>
    <t>(BENDAN)</t>
  </si>
  <si>
    <t>PEKALONGAN</t>
  </si>
  <si>
    <t>KO 4605</t>
  </si>
  <si>
    <t>GUNTING KENKO SC-828</t>
  </si>
  <si>
    <t>CV PELITA JAYA</t>
  </si>
  <si>
    <t>(ANUGERAH SEJAHTERA)</t>
  </si>
  <si>
    <t>PURWOKERTO</t>
  </si>
  <si>
    <t>GEL PEN KENKO EASY GEL</t>
  </si>
  <si>
    <t>GEL PEN KENKO KE-303 T-GEL TRIANGULAR HITAM</t>
  </si>
  <si>
    <t>CORRECTION FLUID KENKO KE-01</t>
  </si>
  <si>
    <t>ISI CUTTER 18 MM KENKO L-150 (BESAR)</t>
  </si>
  <si>
    <t>LEM STICK KENKO 8 GR (KECIL) isi 30 pc</t>
  </si>
  <si>
    <t>LEM STICK KENKO 15 GR (TANGGUNG) isi 20 pc</t>
  </si>
  <si>
    <t>GEL PEN KENKO K-1 HITAM</t>
  </si>
  <si>
    <t>LEM CAIR 50 ML KENKO LG-50</t>
  </si>
  <si>
    <t>KO 4384</t>
  </si>
  <si>
    <t>G 4385</t>
  </si>
  <si>
    <t>CV TRINITY CENTRAAL</t>
  </si>
  <si>
    <t>KO 4610</t>
  </si>
  <si>
    <t>KARTU STOCK FOLIO PUTIH</t>
  </si>
  <si>
    <t>KARTU STOCK KWARTO PUTIH</t>
  </si>
  <si>
    <t>STAMP PAD JOYKO NO. 0</t>
  </si>
  <si>
    <t>ISI STAPLER (STAPLES) SDI 1210 (23/10)</t>
  </si>
  <si>
    <t>ISI STAPLER (STAPLES) SDI 1213 (23/13)</t>
  </si>
  <si>
    <t>ISI STAPLER (STAPLES) SDI 1215 (23/15)</t>
  </si>
  <si>
    <t>RISMA / CONDRO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</si>
</sst>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0" xfId="0" applyFont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1149" zoomScaleNormal="100" workbookViewId="0">
      <selection activeCell="M1158" sqref="M115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23060001</v>
      </c>
      <c r="G2" s="11" t="s">
        <v>2</v>
      </c>
      <c r="H2" s="302" t="s">
        <v>30</v>
      </c>
      <c r="I2" s="302"/>
      <c r="J2" s="302"/>
      <c r="K2" s="303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6" t="s">
        <v>3</v>
      </c>
      <c r="G3" s="17"/>
      <c r="H3" s="304"/>
      <c r="I3" s="304"/>
      <c r="J3" s="304"/>
      <c r="K3" s="305"/>
      <c r="L3" s="12"/>
    </row>
    <row r="4" spans="1:12" s="10" customFormat="1" ht="16.5" customHeight="1" x14ac:dyDescent="0.3">
      <c r="A4" s="5"/>
      <c r="B4" s="6" t="s">
        <v>4</v>
      </c>
      <c r="C4" s="7"/>
      <c r="D4" s="344">
        <v>45082</v>
      </c>
      <c r="E4" s="345"/>
      <c r="F4" s="306"/>
      <c r="G4" s="18"/>
      <c r="H4" s="346" t="s">
        <v>31</v>
      </c>
      <c r="I4" s="346"/>
      <c r="J4" s="346"/>
      <c r="K4" s="347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6"/>
      <c r="G5" s="18"/>
      <c r="H5" s="348" t="s">
        <v>32</v>
      </c>
      <c r="I5" s="348"/>
      <c r="J5" s="348"/>
      <c r="K5" s="349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50"/>
      <c r="I6" s="350"/>
      <c r="J6" s="350"/>
      <c r="K6" s="351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3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57000</v>
      </c>
      <c r="I10" s="51">
        <v>0.1</v>
      </c>
      <c r="J10" s="51"/>
      <c r="K10" s="52">
        <f t="shared" ref="K10:K25" si="0">(B10*H10-((B10*H10)*I10))-((B10*H10-((B10*H10)*I10))*J10)</f>
        <v>153900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3"/>
      <c r="K27" s="307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8">
        <f>SUM(K10:K25)</f>
        <v>153900</v>
      </c>
      <c r="K28" s="329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0"/>
      <c r="K29" s="330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7"/>
      <c r="K31" s="307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1">
        <f>((J28/1.11)+(K30/1.11))*11%</f>
        <v>15251.35135135135</v>
      </c>
      <c r="K32" s="332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7"/>
      <c r="K33" s="307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153900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08" t="s">
        <v>36</v>
      </c>
      <c r="K36" s="309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08"/>
      <c r="K37" s="309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23060001</v>
      </c>
      <c r="F40" s="123"/>
      <c r="G40" s="124" t="s">
        <v>2</v>
      </c>
      <c r="H40" s="352" t="str">
        <f>H2</f>
        <v>CV GANESHA</v>
      </c>
      <c r="I40" s="352"/>
      <c r="J40" s="352"/>
      <c r="K40" s="353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6" t="s">
        <v>3</v>
      </c>
      <c r="G41" s="130"/>
      <c r="H41" s="354"/>
      <c r="I41" s="354"/>
      <c r="J41" s="354"/>
      <c r="K41" s="355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7">
        <f>D4</f>
        <v>45082</v>
      </c>
      <c r="E42" s="358"/>
      <c r="F42" s="356"/>
      <c r="G42" s="131"/>
      <c r="H42" s="359" t="str">
        <f>H4</f>
        <v/>
      </c>
      <c r="I42" s="359"/>
      <c r="J42" s="359"/>
      <c r="K42" s="360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6"/>
      <c r="G43" s="131"/>
      <c r="H43" s="340" t="str">
        <f>H5</f>
        <v>WONOSOBO</v>
      </c>
      <c r="I43" s="340"/>
      <c r="J43" s="340"/>
      <c r="K43" s="341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4447</v>
      </c>
      <c r="E44" s="122"/>
      <c r="F44" s="133"/>
      <c r="G44" s="134"/>
      <c r="H44" s="342"/>
      <c r="I44" s="342"/>
      <c r="J44" s="342"/>
      <c r="K44" s="343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3</v>
      </c>
      <c r="C48" s="287" t="str">
        <f t="shared" si="1"/>
        <v>LSN</v>
      </c>
      <c r="D48" s="288" t="str">
        <f t="shared" si="1"/>
        <v/>
      </c>
      <c r="E48" s="289" t="str">
        <f t="shared" si="1"/>
        <v>CUTTER 9 MM KENKO A-300 (KECIL)</v>
      </c>
      <c r="F48" s="158"/>
      <c r="G48" s="159"/>
      <c r="H48" s="160">
        <f t="shared" ref="H48:J63" si="2">H10</f>
        <v>57000</v>
      </c>
      <c r="I48" s="161">
        <f t="shared" si="2"/>
        <v>0.1</v>
      </c>
      <c r="J48" s="161">
        <f t="shared" si="2"/>
        <v>0</v>
      </c>
      <c r="K48" s="162">
        <f t="shared" ref="K48:K63" si="3">(B48*H48-((B48*H48)*I48))-((B48*H48-((B48*H48)*I48))*J48)</f>
        <v>153900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5"/>
      <c r="K65" s="361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6">
        <f>SUM(K48:K63)</f>
        <v>153900</v>
      </c>
      <c r="K66" s="367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2"/>
      <c r="K67" s="362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1"/>
      <c r="K69" s="361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3">
        <f>((J66/1.11)+(K68/1.11))*11%</f>
        <v>15251.35135135135</v>
      </c>
      <c r="K70" s="364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1"/>
      <c r="K71" s="361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153900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4" t="str">
        <f>J36</f>
        <v>NOVI / CONDRO</v>
      </c>
      <c r="K74" s="335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4">
        <f>J37</f>
        <v>0</v>
      </c>
      <c r="K75" s="335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23060001</v>
      </c>
      <c r="F78" s="200"/>
      <c r="G78" s="201" t="s">
        <v>2</v>
      </c>
      <c r="H78" s="336" t="str">
        <f>H40</f>
        <v>CV GANESHA</v>
      </c>
      <c r="I78" s="336"/>
      <c r="J78" s="336"/>
      <c r="K78" s="337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0" t="s">
        <v>3</v>
      </c>
      <c r="G79" s="207"/>
      <c r="H79" s="338"/>
      <c r="I79" s="338"/>
      <c r="J79" s="338"/>
      <c r="K79" s="339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1">
        <f>D42</f>
        <v>45082</v>
      </c>
      <c r="E80" s="312"/>
      <c r="F80" s="310"/>
      <c r="G80" s="208"/>
      <c r="H80" s="313" t="str">
        <f>H42</f>
        <v/>
      </c>
      <c r="I80" s="313"/>
      <c r="J80" s="313"/>
      <c r="K80" s="314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0"/>
      <c r="G81" s="208"/>
      <c r="H81" s="315" t="str">
        <f>H43</f>
        <v>WONOSOBO</v>
      </c>
      <c r="I81" s="315"/>
      <c r="J81" s="315"/>
      <c r="K81" s="316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4447</v>
      </c>
      <c r="E82" s="199"/>
      <c r="F82" s="210"/>
      <c r="G82" s="211"/>
      <c r="H82" s="317"/>
      <c r="I82" s="317"/>
      <c r="J82" s="317"/>
      <c r="K82" s="318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3</v>
      </c>
      <c r="C86" s="292" t="str">
        <f t="shared" si="4"/>
        <v>LSN</v>
      </c>
      <c r="D86" s="293" t="str">
        <f t="shared" si="4"/>
        <v/>
      </c>
      <c r="E86" s="294" t="str">
        <f t="shared" si="4"/>
        <v>CUTTER 9 MM KENKO A-300 (KECIL)</v>
      </c>
      <c r="F86" s="235"/>
      <c r="G86" s="236"/>
      <c r="H86" s="237">
        <f t="shared" ref="H86:J101" si="5">H48</f>
        <v>57000</v>
      </c>
      <c r="I86" s="238">
        <f t="shared" si="5"/>
        <v>0.1</v>
      </c>
      <c r="J86" s="238">
        <f t="shared" si="5"/>
        <v>0</v>
      </c>
      <c r="K86" s="239">
        <f t="shared" ref="K86:K101" si="6">(B86*H86-((B86*H86)*I86))-((B86*H86-((B86*H86)*I86))*J86)</f>
        <v>153900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9"/>
      <c r="K103" s="320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1">
        <f>SUM(K86:K101)</f>
        <v>153900</v>
      </c>
      <c r="K104" s="322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3"/>
      <c r="K105" s="323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0"/>
      <c r="K107" s="320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4">
        <f>((J104/1.11)+(K106/1.11))*11%</f>
        <v>15251.35135135135</v>
      </c>
      <c r="K108" s="325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0"/>
      <c r="K109" s="320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153900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6" t="str">
        <f>J74</f>
        <v>NOVI / CONDRO</v>
      </c>
      <c r="K112" s="327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6">
        <f>J75</f>
        <v>0</v>
      </c>
      <c r="K113" s="327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23060002</v>
      </c>
      <c r="G116" s="11" t="s">
        <v>2</v>
      </c>
      <c r="H116" s="302" t="s">
        <v>38</v>
      </c>
      <c r="I116" s="302"/>
      <c r="J116" s="302"/>
      <c r="K116" s="303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6" t="s">
        <v>3</v>
      </c>
      <c r="G117" s="17"/>
      <c r="H117" s="304"/>
      <c r="I117" s="304"/>
      <c r="J117" s="304"/>
      <c r="K117" s="305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4">
        <v>45083</v>
      </c>
      <c r="E118" s="345"/>
      <c r="F118" s="306"/>
      <c r="G118" s="18"/>
      <c r="H118" s="346" t="s">
        <v>31</v>
      </c>
      <c r="I118" s="346"/>
      <c r="J118" s="346"/>
      <c r="K118" s="347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6"/>
      <c r="G119" s="18"/>
      <c r="H119" s="348" t="s">
        <v>39</v>
      </c>
      <c r="I119" s="348"/>
      <c r="J119" s="348"/>
      <c r="K119" s="349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37</v>
      </c>
      <c r="E120" s="9"/>
      <c r="F120" s="21"/>
      <c r="G120" s="22"/>
      <c r="H120" s="350"/>
      <c r="I120" s="350"/>
      <c r="J120" s="350"/>
      <c r="K120" s="351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</v>
      </c>
      <c r="C124" s="46" t="s">
        <v>40</v>
      </c>
      <c r="D124" s="93"/>
      <c r="E124" s="301" t="s">
        <v>41</v>
      </c>
      <c r="F124" s="48"/>
      <c r="G124" s="49"/>
      <c r="H124" s="50">
        <v>22200</v>
      </c>
      <c r="I124" s="51">
        <v>0.1</v>
      </c>
      <c r="J124" s="51"/>
      <c r="K124" s="52">
        <f t="shared" ref="K124:K139" si="7">(B124*H124-((B124*H124)*I124))-((B124*H124-((B124*H124)*I124))*J124)</f>
        <v>39960</v>
      </c>
      <c r="L124" s="36"/>
    </row>
    <row r="125" spans="1:12" s="10" customFormat="1" ht="14.1" customHeight="1" x14ac:dyDescent="0.25">
      <c r="A125" s="45">
        <v>2</v>
      </c>
      <c r="B125" s="46">
        <v>1</v>
      </c>
      <c r="C125" s="46" t="s">
        <v>43</v>
      </c>
      <c r="D125" s="93"/>
      <c r="E125" s="301" t="s">
        <v>42</v>
      </c>
      <c r="F125" s="48"/>
      <c r="G125" s="49"/>
      <c r="H125" s="50">
        <v>67200</v>
      </c>
      <c r="I125" s="51">
        <v>0.1</v>
      </c>
      <c r="J125" s="51"/>
      <c r="K125" s="52">
        <f t="shared" si="7"/>
        <v>60480</v>
      </c>
      <c r="L125" s="36"/>
    </row>
    <row r="126" spans="1:12" s="10" customFormat="1" ht="14.1" customHeight="1" x14ac:dyDescent="0.25">
      <c r="A126" s="45">
        <v>3</v>
      </c>
      <c r="B126" s="46">
        <v>3</v>
      </c>
      <c r="C126" s="46" t="s">
        <v>43</v>
      </c>
      <c r="D126" s="93"/>
      <c r="E126" s="63" t="s">
        <v>44</v>
      </c>
      <c r="F126" s="48"/>
      <c r="G126" s="49"/>
      <c r="H126" s="50">
        <v>36600</v>
      </c>
      <c r="I126" s="51">
        <v>0.1</v>
      </c>
      <c r="J126" s="51"/>
      <c r="K126" s="52">
        <f t="shared" si="7"/>
        <v>98820</v>
      </c>
      <c r="L126" s="36"/>
    </row>
    <row r="127" spans="1:12" s="10" customFormat="1" ht="14.1" customHeight="1" x14ac:dyDescent="0.25">
      <c r="A127" s="45">
        <v>4</v>
      </c>
      <c r="B127" s="46">
        <v>3</v>
      </c>
      <c r="C127" s="46" t="s">
        <v>43</v>
      </c>
      <c r="D127" s="93"/>
      <c r="E127" s="110" t="s">
        <v>47</v>
      </c>
      <c r="F127" s="48"/>
      <c r="G127" s="49"/>
      <c r="H127" s="50">
        <v>28200</v>
      </c>
      <c r="I127" s="51">
        <v>0.1</v>
      </c>
      <c r="J127" s="51"/>
      <c r="K127" s="52">
        <f t="shared" si="7"/>
        <v>76140</v>
      </c>
      <c r="L127" s="36"/>
    </row>
    <row r="128" spans="1:12" s="10" customFormat="1" ht="14.1" customHeight="1" x14ac:dyDescent="0.25">
      <c r="A128" s="45">
        <v>5</v>
      </c>
      <c r="B128" s="46">
        <v>1</v>
      </c>
      <c r="C128" s="46" t="s">
        <v>43</v>
      </c>
      <c r="D128" s="93"/>
      <c r="E128" s="111" t="s">
        <v>48</v>
      </c>
      <c r="F128" s="48"/>
      <c r="G128" s="49"/>
      <c r="H128" s="50">
        <v>85000</v>
      </c>
      <c r="I128" s="51"/>
      <c r="J128" s="51"/>
      <c r="K128" s="52">
        <f t="shared" si="7"/>
        <v>85000</v>
      </c>
      <c r="L128" s="36"/>
    </row>
    <row r="129" spans="1:12" s="10" customFormat="1" ht="14.1" customHeight="1" x14ac:dyDescent="0.25">
      <c r="A129" s="45">
        <v>6</v>
      </c>
      <c r="B129" s="46">
        <v>3</v>
      </c>
      <c r="C129" s="46" t="s">
        <v>43</v>
      </c>
      <c r="D129" s="93"/>
      <c r="E129" s="63" t="s">
        <v>49</v>
      </c>
      <c r="F129" s="48"/>
      <c r="G129" s="49"/>
      <c r="H129" s="50">
        <v>13200</v>
      </c>
      <c r="I129" s="51">
        <v>0.1</v>
      </c>
      <c r="J129" s="51"/>
      <c r="K129" s="52">
        <f t="shared" si="7"/>
        <v>35640</v>
      </c>
      <c r="L129" s="36"/>
    </row>
    <row r="130" spans="1:12" s="10" customFormat="1" ht="14.1" customHeight="1" x14ac:dyDescent="0.25">
      <c r="A130" s="45">
        <v>7</v>
      </c>
      <c r="B130" s="46">
        <v>25</v>
      </c>
      <c r="C130" s="46" t="s">
        <v>45</v>
      </c>
      <c r="D130" s="93"/>
      <c r="E130" s="110" t="s">
        <v>50</v>
      </c>
      <c r="F130" s="48"/>
      <c r="G130" s="49"/>
      <c r="H130" s="50">
        <v>5700</v>
      </c>
      <c r="I130" s="51">
        <v>0.1</v>
      </c>
      <c r="J130" s="51"/>
      <c r="K130" s="52">
        <f t="shared" si="7"/>
        <v>128250</v>
      </c>
      <c r="L130" s="36"/>
    </row>
    <row r="131" spans="1:12" s="10" customFormat="1" ht="14.1" customHeight="1" x14ac:dyDescent="0.25">
      <c r="A131" s="45">
        <v>8</v>
      </c>
      <c r="B131" s="46">
        <v>1</v>
      </c>
      <c r="C131" s="46" t="s">
        <v>43</v>
      </c>
      <c r="D131" s="93"/>
      <c r="E131" s="63" t="s">
        <v>51</v>
      </c>
      <c r="F131" s="48"/>
      <c r="G131" s="49"/>
      <c r="H131" s="50">
        <v>93000</v>
      </c>
      <c r="I131" s="51">
        <v>0.1</v>
      </c>
      <c r="J131" s="51"/>
      <c r="K131" s="52">
        <f t="shared" si="7"/>
        <v>83700</v>
      </c>
      <c r="L131" s="36"/>
    </row>
    <row r="132" spans="1:12" s="10" customFormat="1" ht="14.1" customHeight="1" x14ac:dyDescent="0.25">
      <c r="A132" s="45">
        <v>9</v>
      </c>
      <c r="B132" s="46">
        <v>1</v>
      </c>
      <c r="C132" s="46" t="s">
        <v>43</v>
      </c>
      <c r="D132" s="93"/>
      <c r="E132" s="63" t="s">
        <v>35</v>
      </c>
      <c r="F132" s="48"/>
      <c r="G132" s="49"/>
      <c r="H132" s="50">
        <v>57000</v>
      </c>
      <c r="I132" s="51">
        <v>0.1</v>
      </c>
      <c r="J132" s="51"/>
      <c r="K132" s="52">
        <f t="shared" si="7"/>
        <v>51300</v>
      </c>
      <c r="L132" s="36"/>
    </row>
    <row r="133" spans="1:12" s="10" customFormat="1" ht="14.1" customHeight="1" x14ac:dyDescent="0.25">
      <c r="A133" s="45">
        <v>10</v>
      </c>
      <c r="B133" s="46">
        <v>24</v>
      </c>
      <c r="C133" s="46" t="s">
        <v>46</v>
      </c>
      <c r="D133" s="93">
        <v>1</v>
      </c>
      <c r="E133" s="63" t="s">
        <v>52</v>
      </c>
      <c r="F133" s="48"/>
      <c r="G133" s="49"/>
      <c r="H133" s="50">
        <v>66900</v>
      </c>
      <c r="I133" s="51">
        <v>0.1</v>
      </c>
      <c r="J133" s="51"/>
      <c r="K133" s="52">
        <f t="shared" si="7"/>
        <v>1445040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3"/>
      <c r="K141" s="307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8">
        <f>SUM(K124:K139)</f>
        <v>2104330</v>
      </c>
      <c r="K142" s="329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0"/>
      <c r="K143" s="330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7"/>
      <c r="K145" s="307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1">
        <f>((J142/1.11)+(K144/1.11))*11%</f>
        <v>208537.20720720719</v>
      </c>
      <c r="K146" s="332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7"/>
      <c r="K147" s="307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2104330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08" t="s">
        <v>53</v>
      </c>
      <c r="K150" s="309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08"/>
      <c r="K151" s="309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23060002</v>
      </c>
      <c r="F154" s="123"/>
      <c r="G154" s="124" t="s">
        <v>2</v>
      </c>
      <c r="H154" s="352" t="str">
        <f>H116</f>
        <v>CV SINAR CAHAYA NIRMALA</v>
      </c>
      <c r="I154" s="352"/>
      <c r="J154" s="352"/>
      <c r="K154" s="353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6" t="s">
        <v>3</v>
      </c>
      <c r="G155" s="130"/>
      <c r="H155" s="354"/>
      <c r="I155" s="354"/>
      <c r="J155" s="354"/>
      <c r="K155" s="355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7">
        <f>D118</f>
        <v>45083</v>
      </c>
      <c r="E156" s="358"/>
      <c r="F156" s="356"/>
      <c r="G156" s="131"/>
      <c r="H156" s="359" t="str">
        <f>H118</f>
        <v/>
      </c>
      <c r="I156" s="359"/>
      <c r="J156" s="359"/>
      <c r="K156" s="360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6"/>
      <c r="G157" s="131"/>
      <c r="H157" s="340" t="str">
        <f>H119</f>
        <v>BREBES</v>
      </c>
      <c r="I157" s="340"/>
      <c r="J157" s="340"/>
      <c r="K157" s="341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4368</v>
      </c>
      <c r="E158" s="122"/>
      <c r="F158" s="133"/>
      <c r="G158" s="134"/>
      <c r="H158" s="342"/>
      <c r="I158" s="342"/>
      <c r="J158" s="342"/>
      <c r="K158" s="343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2</v>
      </c>
      <c r="C162" s="287" t="str">
        <f t="shared" si="8"/>
        <v>BOX</v>
      </c>
      <c r="D162" s="288">
        <f t="shared" si="8"/>
        <v>0</v>
      </c>
      <c r="E162" s="289" t="str">
        <f t="shared" si="8"/>
        <v>ASAHAN JOYKO B-23 (isi 12 pc) TONG 1 LOBANG</v>
      </c>
      <c r="F162" s="158"/>
      <c r="G162" s="159"/>
      <c r="H162" s="160">
        <f t="shared" ref="H162:J162" si="9">H124</f>
        <v>22200</v>
      </c>
      <c r="I162" s="161">
        <f t="shared" si="9"/>
        <v>0.1</v>
      </c>
      <c r="J162" s="161">
        <f t="shared" si="9"/>
        <v>0</v>
      </c>
      <c r="K162" s="162">
        <f t="shared" ref="K162:K177" si="10">(B162*H162-((B162*H162)*I162))-((B162*H162-((B162*H162)*I162))*J162)</f>
        <v>39960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1</v>
      </c>
      <c r="C163" s="287" t="str">
        <f t="shared" si="11"/>
        <v>LS</v>
      </c>
      <c r="D163" s="288">
        <f t="shared" si="11"/>
        <v>0</v>
      </c>
      <c r="E163" s="289" t="str">
        <f t="shared" si="11"/>
        <v>STAPLER KENKO HD-10MP (MINI PLASTIK)</v>
      </c>
      <c r="F163" s="158"/>
      <c r="G163" s="159"/>
      <c r="H163" s="160">
        <f t="shared" ref="H163:J163" si="12">H125</f>
        <v>67200</v>
      </c>
      <c r="I163" s="161">
        <f t="shared" si="12"/>
        <v>0.1</v>
      </c>
      <c r="J163" s="161">
        <f t="shared" si="12"/>
        <v>0</v>
      </c>
      <c r="K163" s="162">
        <f t="shared" si="10"/>
        <v>60480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3</v>
      </c>
      <c r="C164" s="287" t="str">
        <f t="shared" si="13"/>
        <v>LS</v>
      </c>
      <c r="D164" s="288">
        <f t="shared" si="13"/>
        <v>0</v>
      </c>
      <c r="E164" s="289" t="str">
        <f t="shared" si="13"/>
        <v>GEL PEN KENKO SAHARA HITAM</v>
      </c>
      <c r="F164" s="158"/>
      <c r="G164" s="159"/>
      <c r="H164" s="160">
        <f t="shared" ref="H164:J164" si="14">H126</f>
        <v>36600</v>
      </c>
      <c r="I164" s="161">
        <f t="shared" si="14"/>
        <v>0.1</v>
      </c>
      <c r="J164" s="161">
        <f t="shared" si="14"/>
        <v>0</v>
      </c>
      <c r="K164" s="162">
        <f t="shared" si="10"/>
        <v>98820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3</v>
      </c>
      <c r="C165" s="287" t="str">
        <f t="shared" si="15"/>
        <v>LS</v>
      </c>
      <c r="D165" s="288">
        <f t="shared" si="15"/>
        <v>0</v>
      </c>
      <c r="E165" s="289" t="str">
        <f t="shared" si="15"/>
        <v>BALLPEN JOYKO BP-184 CULTURE</v>
      </c>
      <c r="F165" s="158"/>
      <c r="G165" s="159"/>
      <c r="H165" s="160">
        <f t="shared" ref="H165:J165" si="16">H127</f>
        <v>28200</v>
      </c>
      <c r="I165" s="161">
        <f t="shared" si="16"/>
        <v>0.1</v>
      </c>
      <c r="J165" s="161">
        <f t="shared" si="16"/>
        <v>0</v>
      </c>
      <c r="K165" s="162">
        <f t="shared" si="10"/>
        <v>76140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1</v>
      </c>
      <c r="C166" s="287" t="str">
        <f t="shared" si="17"/>
        <v>LS</v>
      </c>
      <c r="D166" s="288">
        <f t="shared" si="17"/>
        <v>0</v>
      </c>
      <c r="E166" s="289" t="str">
        <f t="shared" si="17"/>
        <v>DOUBLE FOAM POLAR BEAR SP-017</v>
      </c>
      <c r="F166" s="158"/>
      <c r="G166" s="159"/>
      <c r="H166" s="160">
        <f t="shared" ref="H166:J166" si="18">H128</f>
        <v>85000</v>
      </c>
      <c r="I166" s="161">
        <f t="shared" si="18"/>
        <v>0</v>
      </c>
      <c r="J166" s="161">
        <f t="shared" si="18"/>
        <v>0</v>
      </c>
      <c r="K166" s="162">
        <f t="shared" si="10"/>
        <v>85000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3</v>
      </c>
      <c r="C167" s="287" t="str">
        <f t="shared" si="19"/>
        <v>LS</v>
      </c>
      <c r="D167" s="288">
        <f t="shared" si="19"/>
        <v>0</v>
      </c>
      <c r="E167" s="289" t="str">
        <f t="shared" si="19"/>
        <v>BALLPEN JOYKO BP-349-12 VOKUS</v>
      </c>
      <c r="F167" s="158"/>
      <c r="G167" s="159"/>
      <c r="H167" s="160">
        <f t="shared" ref="H167:J167" si="20">H129</f>
        <v>13200</v>
      </c>
      <c r="I167" s="161">
        <f t="shared" si="20"/>
        <v>0.1</v>
      </c>
      <c r="J167" s="161">
        <f t="shared" si="20"/>
        <v>0</v>
      </c>
      <c r="K167" s="162">
        <f t="shared" si="10"/>
        <v>35640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25</v>
      </c>
      <c r="C168" s="287" t="str">
        <f t="shared" si="21"/>
        <v>PAK</v>
      </c>
      <c r="D168" s="288">
        <f t="shared" si="21"/>
        <v>0</v>
      </c>
      <c r="E168" s="289" t="str">
        <f t="shared" si="21"/>
        <v>LOOSE LEAF JOYART B5-2670 (50S)</v>
      </c>
      <c r="F168" s="158"/>
      <c r="G168" s="159"/>
      <c r="H168" s="160">
        <f t="shared" ref="H168:J168" si="22">H130</f>
        <v>5700</v>
      </c>
      <c r="I168" s="161">
        <f t="shared" si="22"/>
        <v>0.1</v>
      </c>
      <c r="J168" s="161">
        <f t="shared" si="22"/>
        <v>0</v>
      </c>
      <c r="K168" s="162">
        <f t="shared" si="10"/>
        <v>128250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1</v>
      </c>
      <c r="C169" s="287" t="str">
        <f t="shared" si="23"/>
        <v>LS</v>
      </c>
      <c r="D169" s="288">
        <f t="shared" si="23"/>
        <v>0</v>
      </c>
      <c r="E169" s="290" t="str">
        <f t="shared" si="23"/>
        <v>STAPLER KENKO HD-10</v>
      </c>
      <c r="F169" s="158"/>
      <c r="G169" s="159"/>
      <c r="H169" s="160">
        <f t="shared" ref="H169:J169" si="24">H131</f>
        <v>93000</v>
      </c>
      <c r="I169" s="161">
        <f t="shared" si="24"/>
        <v>0.1</v>
      </c>
      <c r="J169" s="161">
        <f t="shared" si="24"/>
        <v>0</v>
      </c>
      <c r="K169" s="162">
        <f t="shared" si="10"/>
        <v>83700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1</v>
      </c>
      <c r="C170" s="287" t="str">
        <f t="shared" si="25"/>
        <v>LS</v>
      </c>
      <c r="D170" s="288">
        <f t="shared" si="25"/>
        <v>0</v>
      </c>
      <c r="E170" s="289" t="str">
        <f t="shared" si="25"/>
        <v>CUTTER 9 MM KENKO A-300 (KECIL)</v>
      </c>
      <c r="F170" s="158"/>
      <c r="G170" s="159"/>
      <c r="H170" s="160">
        <f t="shared" ref="H170:J170" si="26">H132</f>
        <v>57000</v>
      </c>
      <c r="I170" s="161">
        <f t="shared" si="26"/>
        <v>0.1</v>
      </c>
      <c r="J170" s="161">
        <f t="shared" si="26"/>
        <v>0</v>
      </c>
      <c r="K170" s="162">
        <f t="shared" si="10"/>
        <v>51300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24</v>
      </c>
      <c r="C171" s="287" t="str">
        <f t="shared" si="27"/>
        <v>SET</v>
      </c>
      <c r="D171" s="288">
        <f t="shared" si="27"/>
        <v>1</v>
      </c>
      <c r="E171" s="289" t="str">
        <f t="shared" si="27"/>
        <v>CRAYON / OIL PASTEL JOYKO OP-55S</v>
      </c>
      <c r="F171" s="158"/>
      <c r="G171" s="159"/>
      <c r="H171" s="160">
        <f t="shared" ref="H171:J171" si="28">H133</f>
        <v>66900</v>
      </c>
      <c r="I171" s="161">
        <f t="shared" si="28"/>
        <v>0.1</v>
      </c>
      <c r="J171" s="161">
        <f t="shared" si="28"/>
        <v>0</v>
      </c>
      <c r="K171" s="162">
        <f t="shared" si="10"/>
        <v>1445040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5"/>
      <c r="K179" s="361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6">
        <f>SUM(K162:K177)</f>
        <v>2104330</v>
      </c>
      <c r="K180" s="367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2"/>
      <c r="K181" s="362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1"/>
      <c r="K183" s="361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3">
        <f>((J180/1.11)+(K182/1.11))*11%</f>
        <v>208537.20720720719</v>
      </c>
      <c r="K184" s="364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1"/>
      <c r="K185" s="361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2104330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4" t="str">
        <f>J150</f>
        <v>RISMA / YO</v>
      </c>
      <c r="K188" s="335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4">
        <f>J151</f>
        <v>0</v>
      </c>
      <c r="K189" s="335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23060002</v>
      </c>
      <c r="F192" s="200"/>
      <c r="G192" s="201" t="s">
        <v>2</v>
      </c>
      <c r="H192" s="336" t="str">
        <f>H154</f>
        <v>CV SINAR CAHAYA NIRMALA</v>
      </c>
      <c r="I192" s="336"/>
      <c r="J192" s="336"/>
      <c r="K192" s="337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0" t="s">
        <v>3</v>
      </c>
      <c r="G193" s="207"/>
      <c r="H193" s="338"/>
      <c r="I193" s="338"/>
      <c r="J193" s="338"/>
      <c r="K193" s="339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1">
        <f>D156</f>
        <v>45083</v>
      </c>
      <c r="E194" s="312"/>
      <c r="F194" s="310"/>
      <c r="G194" s="208"/>
      <c r="H194" s="313" t="str">
        <f>H156</f>
        <v/>
      </c>
      <c r="I194" s="313"/>
      <c r="J194" s="313"/>
      <c r="K194" s="314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0"/>
      <c r="G195" s="208"/>
      <c r="H195" s="315" t="str">
        <f>H157</f>
        <v>BREBES</v>
      </c>
      <c r="I195" s="315"/>
      <c r="J195" s="315"/>
      <c r="K195" s="316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4368</v>
      </c>
      <c r="E196" s="199"/>
      <c r="F196" s="210"/>
      <c r="G196" s="211"/>
      <c r="H196" s="317"/>
      <c r="I196" s="317"/>
      <c r="J196" s="317"/>
      <c r="K196" s="318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2</v>
      </c>
      <c r="C200" s="292" t="str">
        <f t="shared" si="41"/>
        <v>BOX</v>
      </c>
      <c r="D200" s="293">
        <f t="shared" si="41"/>
        <v>0</v>
      </c>
      <c r="E200" s="294" t="str">
        <f t="shared" si="41"/>
        <v>ASAHAN JOYKO B-23 (isi 12 pc) TONG 1 LOBANG</v>
      </c>
      <c r="F200" s="235"/>
      <c r="G200" s="236"/>
      <c r="H200" s="237">
        <f t="shared" ref="H200:J200" si="42">H162</f>
        <v>22200</v>
      </c>
      <c r="I200" s="238">
        <f t="shared" si="42"/>
        <v>0.1</v>
      </c>
      <c r="J200" s="238">
        <f t="shared" si="42"/>
        <v>0</v>
      </c>
      <c r="K200" s="239">
        <f t="shared" ref="K200:K215" si="43">(B200*H200-((B200*H200)*I200))-((B200*H200-((B200*H200)*I200))*J200)</f>
        <v>39960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1</v>
      </c>
      <c r="C201" s="292" t="str">
        <f t="shared" si="44"/>
        <v>LS</v>
      </c>
      <c r="D201" s="293">
        <f t="shared" si="44"/>
        <v>0</v>
      </c>
      <c r="E201" s="294" t="str">
        <f t="shared" si="44"/>
        <v>STAPLER KENKO HD-10MP (MINI PLASTIK)</v>
      </c>
      <c r="F201" s="235"/>
      <c r="G201" s="236"/>
      <c r="H201" s="237">
        <f t="shared" ref="H201:J201" si="45">H163</f>
        <v>67200</v>
      </c>
      <c r="I201" s="238">
        <f t="shared" si="45"/>
        <v>0.1</v>
      </c>
      <c r="J201" s="238">
        <f t="shared" si="45"/>
        <v>0</v>
      </c>
      <c r="K201" s="239">
        <f t="shared" si="43"/>
        <v>60480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3</v>
      </c>
      <c r="C202" s="292" t="str">
        <f t="shared" si="46"/>
        <v>LS</v>
      </c>
      <c r="D202" s="293">
        <f t="shared" si="46"/>
        <v>0</v>
      </c>
      <c r="E202" s="294" t="str">
        <f t="shared" si="46"/>
        <v>GEL PEN KENKO SAHARA HITAM</v>
      </c>
      <c r="F202" s="235"/>
      <c r="G202" s="236"/>
      <c r="H202" s="237">
        <f t="shared" ref="H202:J202" si="47">H164</f>
        <v>36600</v>
      </c>
      <c r="I202" s="238">
        <f t="shared" si="47"/>
        <v>0.1</v>
      </c>
      <c r="J202" s="238">
        <f t="shared" si="47"/>
        <v>0</v>
      </c>
      <c r="K202" s="239">
        <f t="shared" si="43"/>
        <v>98820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3</v>
      </c>
      <c r="C203" s="292" t="str">
        <f t="shared" si="48"/>
        <v>LS</v>
      </c>
      <c r="D203" s="293">
        <f t="shared" si="48"/>
        <v>0</v>
      </c>
      <c r="E203" s="294" t="str">
        <f t="shared" si="48"/>
        <v>BALLPEN JOYKO BP-184 CULTURE</v>
      </c>
      <c r="F203" s="235"/>
      <c r="G203" s="236"/>
      <c r="H203" s="237">
        <f t="shared" ref="H203:J203" si="49">H165</f>
        <v>28200</v>
      </c>
      <c r="I203" s="238">
        <f t="shared" si="49"/>
        <v>0.1</v>
      </c>
      <c r="J203" s="238">
        <f t="shared" si="49"/>
        <v>0</v>
      </c>
      <c r="K203" s="239">
        <f t="shared" si="43"/>
        <v>76140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1</v>
      </c>
      <c r="C204" s="292" t="str">
        <f t="shared" si="50"/>
        <v>LS</v>
      </c>
      <c r="D204" s="293">
        <f t="shared" si="50"/>
        <v>0</v>
      </c>
      <c r="E204" s="294" t="str">
        <f t="shared" si="50"/>
        <v>DOUBLE FOAM POLAR BEAR SP-017</v>
      </c>
      <c r="F204" s="235"/>
      <c r="G204" s="236"/>
      <c r="H204" s="237">
        <f t="shared" ref="H204:J204" si="51">H166</f>
        <v>85000</v>
      </c>
      <c r="I204" s="238">
        <f t="shared" si="51"/>
        <v>0</v>
      </c>
      <c r="J204" s="238">
        <f t="shared" si="51"/>
        <v>0</v>
      </c>
      <c r="K204" s="239">
        <f t="shared" si="43"/>
        <v>85000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3</v>
      </c>
      <c r="C205" s="292" t="str">
        <f t="shared" si="52"/>
        <v>LS</v>
      </c>
      <c r="D205" s="293">
        <f t="shared" si="52"/>
        <v>0</v>
      </c>
      <c r="E205" s="294" t="str">
        <f t="shared" si="52"/>
        <v>BALLPEN JOYKO BP-349-12 VOKUS</v>
      </c>
      <c r="F205" s="235"/>
      <c r="G205" s="236"/>
      <c r="H205" s="237">
        <f t="shared" ref="H205:J205" si="53">H167</f>
        <v>13200</v>
      </c>
      <c r="I205" s="238">
        <f t="shared" si="53"/>
        <v>0.1</v>
      </c>
      <c r="J205" s="238">
        <f t="shared" si="53"/>
        <v>0</v>
      </c>
      <c r="K205" s="239">
        <f t="shared" si="43"/>
        <v>35640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25</v>
      </c>
      <c r="C206" s="292" t="str">
        <f t="shared" si="54"/>
        <v>PAK</v>
      </c>
      <c r="D206" s="293">
        <f t="shared" si="54"/>
        <v>0</v>
      </c>
      <c r="E206" s="294" t="str">
        <f t="shared" si="54"/>
        <v>LOOSE LEAF JOYART B5-2670 (50S)</v>
      </c>
      <c r="F206" s="235"/>
      <c r="G206" s="236"/>
      <c r="H206" s="237">
        <f t="shared" ref="H206:J206" si="55">H168</f>
        <v>5700</v>
      </c>
      <c r="I206" s="238">
        <f t="shared" si="55"/>
        <v>0.1</v>
      </c>
      <c r="J206" s="238">
        <f t="shared" si="55"/>
        <v>0</v>
      </c>
      <c r="K206" s="239">
        <f t="shared" si="43"/>
        <v>128250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1</v>
      </c>
      <c r="C207" s="292" t="str">
        <f t="shared" si="56"/>
        <v>LS</v>
      </c>
      <c r="D207" s="293">
        <f t="shared" si="56"/>
        <v>0</v>
      </c>
      <c r="E207" s="295" t="str">
        <f t="shared" si="56"/>
        <v>STAPLER KENKO HD-10</v>
      </c>
      <c r="F207" s="235"/>
      <c r="G207" s="236"/>
      <c r="H207" s="237">
        <f t="shared" ref="H207:J207" si="57">H169</f>
        <v>93000</v>
      </c>
      <c r="I207" s="238">
        <f t="shared" si="57"/>
        <v>0.1</v>
      </c>
      <c r="J207" s="238">
        <f t="shared" si="57"/>
        <v>0</v>
      </c>
      <c r="K207" s="239">
        <f t="shared" si="43"/>
        <v>83700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1</v>
      </c>
      <c r="C208" s="292" t="str">
        <f t="shared" si="58"/>
        <v>LS</v>
      </c>
      <c r="D208" s="293">
        <f t="shared" si="58"/>
        <v>0</v>
      </c>
      <c r="E208" s="294" t="str">
        <f t="shared" si="58"/>
        <v>CUTTER 9 MM KENKO A-300 (KECIL)</v>
      </c>
      <c r="F208" s="235"/>
      <c r="G208" s="236"/>
      <c r="H208" s="237">
        <f t="shared" ref="H208:J208" si="59">H170</f>
        <v>57000</v>
      </c>
      <c r="I208" s="238">
        <f t="shared" si="59"/>
        <v>0.1</v>
      </c>
      <c r="J208" s="238">
        <f t="shared" si="59"/>
        <v>0</v>
      </c>
      <c r="K208" s="239">
        <f t="shared" si="43"/>
        <v>51300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24</v>
      </c>
      <c r="C209" s="292" t="str">
        <f t="shared" si="60"/>
        <v>SET</v>
      </c>
      <c r="D209" s="293">
        <f t="shared" si="60"/>
        <v>1</v>
      </c>
      <c r="E209" s="294" t="str">
        <f t="shared" si="60"/>
        <v>CRAYON / OIL PASTEL JOYKO OP-55S</v>
      </c>
      <c r="F209" s="235"/>
      <c r="G209" s="236"/>
      <c r="H209" s="237">
        <f t="shared" ref="H209:J209" si="61">H171</f>
        <v>66900</v>
      </c>
      <c r="I209" s="238">
        <f t="shared" si="61"/>
        <v>0.1</v>
      </c>
      <c r="J209" s="238">
        <f t="shared" si="61"/>
        <v>0</v>
      </c>
      <c r="K209" s="239">
        <f t="shared" si="43"/>
        <v>1445040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9"/>
      <c r="K217" s="320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1">
        <f>SUM(K200:K215)</f>
        <v>2104330</v>
      </c>
      <c r="K218" s="322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3"/>
      <c r="K219" s="323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0"/>
      <c r="K221" s="320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4">
        <f>((J218/1.11)+(K220/1.11))*11%</f>
        <v>208537.20720720719</v>
      </c>
      <c r="K222" s="325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0"/>
      <c r="K223" s="320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2104330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6" t="str">
        <f>J188</f>
        <v>RISMA / YO</v>
      </c>
      <c r="K226" s="327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6">
        <f>J189</f>
        <v>0</v>
      </c>
      <c r="K227" s="327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23060003</v>
      </c>
      <c r="G230" s="11" t="s">
        <v>2</v>
      </c>
      <c r="H230" s="302" t="s">
        <v>54</v>
      </c>
      <c r="I230" s="302"/>
      <c r="J230" s="302"/>
      <c r="K230" s="303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6" t="s">
        <v>3</v>
      </c>
      <c r="G231" s="17"/>
      <c r="H231" s="304"/>
      <c r="I231" s="304"/>
      <c r="J231" s="304"/>
      <c r="K231" s="305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4">
        <v>45082</v>
      </c>
      <c r="E232" s="345"/>
      <c r="F232" s="306"/>
      <c r="G232" s="18"/>
      <c r="H232" s="346" t="s">
        <v>55</v>
      </c>
      <c r="I232" s="346"/>
      <c r="J232" s="346"/>
      <c r="K232" s="347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6"/>
      <c r="G233" s="18"/>
      <c r="H233" s="348" t="s">
        <v>56</v>
      </c>
      <c r="I233" s="348"/>
      <c r="J233" s="348"/>
      <c r="K233" s="349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57</v>
      </c>
      <c r="E234" s="9"/>
      <c r="F234" s="21"/>
      <c r="G234" s="22"/>
      <c r="H234" s="350"/>
      <c r="I234" s="350"/>
      <c r="J234" s="350"/>
      <c r="K234" s="351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/>
      <c r="C238" s="46"/>
      <c r="D238" s="93"/>
      <c r="E238" s="110"/>
      <c r="F238" s="48"/>
      <c r="G238" s="49"/>
      <c r="H238" s="50"/>
      <c r="I238" s="51"/>
      <c r="J238" s="51"/>
      <c r="K238" s="52">
        <f t="shared" ref="K238:K253" si="74">(B238*H238-((B238*H238)*I238))-((B238*H238-((B238*H238)*I238))*J238)</f>
        <v>0</v>
      </c>
      <c r="L238" s="36"/>
    </row>
    <row r="239" spans="1:12" s="10" customFormat="1" ht="14.1" customHeight="1" x14ac:dyDescent="0.25">
      <c r="A239" s="45">
        <v>2</v>
      </c>
      <c r="B239" s="46">
        <v>40</v>
      </c>
      <c r="C239" s="46" t="s">
        <v>58</v>
      </c>
      <c r="D239" s="93">
        <v>2</v>
      </c>
      <c r="E239" s="110" t="s">
        <v>59</v>
      </c>
      <c r="F239" s="48"/>
      <c r="G239" s="49"/>
      <c r="H239" s="50">
        <v>40500</v>
      </c>
      <c r="I239" s="51">
        <v>0.125</v>
      </c>
      <c r="J239" s="51"/>
      <c r="K239" s="52">
        <f t="shared" si="74"/>
        <v>1417500</v>
      </c>
      <c r="L239" s="36"/>
    </row>
    <row r="240" spans="1:12" s="10" customFormat="1" ht="14.1" customHeight="1" x14ac:dyDescent="0.25">
      <c r="A240" s="45">
        <v>3</v>
      </c>
      <c r="B240" s="46">
        <v>1200</v>
      </c>
      <c r="C240" s="46" t="s">
        <v>58</v>
      </c>
      <c r="D240" s="93">
        <v>5</v>
      </c>
      <c r="E240" s="110" t="s">
        <v>60</v>
      </c>
      <c r="F240" s="48"/>
      <c r="G240" s="49"/>
      <c r="H240" s="50">
        <v>7000</v>
      </c>
      <c r="I240" s="51">
        <v>0.125</v>
      </c>
      <c r="J240" s="51"/>
      <c r="K240" s="52">
        <f t="shared" si="74"/>
        <v>7350000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3"/>
      <c r="K255" s="307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8">
        <f>SUM(K238:K253)</f>
        <v>8767500</v>
      </c>
      <c r="K256" s="329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0"/>
      <c r="K257" s="330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7"/>
      <c r="K259" s="307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1">
        <f>((J256/1.11)+(K258/1.11))*11%</f>
        <v>868851.35135135124</v>
      </c>
      <c r="K260" s="332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7"/>
      <c r="K261" s="307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8767500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08" t="s">
        <v>36</v>
      </c>
      <c r="K264" s="309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08"/>
      <c r="K265" s="309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23060003</v>
      </c>
      <c r="F268" s="123"/>
      <c r="G268" s="124" t="s">
        <v>2</v>
      </c>
      <c r="H268" s="352" t="str">
        <f>H230</f>
        <v>SOEYANTO LOPULUSI</v>
      </c>
      <c r="I268" s="352"/>
      <c r="J268" s="352"/>
      <c r="K268" s="353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6" t="s">
        <v>3</v>
      </c>
      <c r="G269" s="130"/>
      <c r="H269" s="354"/>
      <c r="I269" s="354"/>
      <c r="J269" s="354"/>
      <c r="K269" s="355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7">
        <f>D232</f>
        <v>45082</v>
      </c>
      <c r="E270" s="358"/>
      <c r="F270" s="356"/>
      <c r="G270" s="131"/>
      <c r="H270" s="359" t="str">
        <f>H232</f>
        <v>( LANCAR )</v>
      </c>
      <c r="I270" s="359"/>
      <c r="J270" s="359"/>
      <c r="K270" s="360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6"/>
      <c r="G271" s="131"/>
      <c r="H271" s="340" t="str">
        <f>H233</f>
        <v>MALANG</v>
      </c>
      <c r="I271" s="340"/>
      <c r="J271" s="340"/>
      <c r="K271" s="341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4274</v>
      </c>
      <c r="E272" s="122"/>
      <c r="F272" s="133"/>
      <c r="G272" s="134"/>
      <c r="H272" s="342"/>
      <c r="I272" s="342"/>
      <c r="J272" s="342"/>
      <c r="K272" s="343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0</v>
      </c>
      <c r="C276" s="287">
        <f t="shared" si="75"/>
        <v>0</v>
      </c>
      <c r="D276" s="288">
        <f t="shared" si="75"/>
        <v>0</v>
      </c>
      <c r="E276" s="289">
        <f t="shared" si="75"/>
        <v>0</v>
      </c>
      <c r="F276" s="158"/>
      <c r="G276" s="159"/>
      <c r="H276" s="160">
        <f t="shared" ref="H276:J276" si="76">H238</f>
        <v>0</v>
      </c>
      <c r="I276" s="161">
        <f t="shared" si="76"/>
        <v>0</v>
      </c>
      <c r="J276" s="161">
        <f t="shared" si="76"/>
        <v>0</v>
      </c>
      <c r="K276" s="162">
        <f t="shared" ref="K276:K291" si="77">(B276*H276-((B276*H276)*I276))-((B276*H276-((B276*H276)*I276))*J276)</f>
        <v>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40</v>
      </c>
      <c r="C277" s="287" t="str">
        <f t="shared" si="78"/>
        <v>PCS</v>
      </c>
      <c r="D277" s="288">
        <f t="shared" si="78"/>
        <v>2</v>
      </c>
      <c r="E277" s="289" t="str">
        <f t="shared" si="78"/>
        <v>MESIN LABEL HARGA KENKO MX-5500 (8 DIGITS, 1 LINE)</v>
      </c>
      <c r="F277" s="158"/>
      <c r="G277" s="159"/>
      <c r="H277" s="160">
        <f t="shared" ref="H277:J277" si="79">H239</f>
        <v>40500</v>
      </c>
      <c r="I277" s="161">
        <f t="shared" si="79"/>
        <v>0.125</v>
      </c>
      <c r="J277" s="161">
        <f t="shared" si="79"/>
        <v>0</v>
      </c>
      <c r="K277" s="162">
        <f t="shared" si="77"/>
        <v>1417500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1200</v>
      </c>
      <c r="C278" s="287" t="str">
        <f t="shared" si="80"/>
        <v>PCS</v>
      </c>
      <c r="D278" s="288">
        <f t="shared" si="80"/>
        <v>5</v>
      </c>
      <c r="E278" s="289" t="str">
        <f t="shared" si="80"/>
        <v>STAPLER JOYKO HD-10CL</v>
      </c>
      <c r="F278" s="158"/>
      <c r="G278" s="159"/>
      <c r="H278" s="160">
        <f t="shared" ref="H278:J278" si="81">H240</f>
        <v>7000</v>
      </c>
      <c r="I278" s="161">
        <f t="shared" si="81"/>
        <v>0.125</v>
      </c>
      <c r="J278" s="161">
        <f t="shared" si="81"/>
        <v>0</v>
      </c>
      <c r="K278" s="162">
        <f t="shared" si="77"/>
        <v>7350000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5"/>
      <c r="K293" s="361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6">
        <f>SUM(K276:K291)</f>
        <v>8767500</v>
      </c>
      <c r="K294" s="367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2"/>
      <c r="K295" s="362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1"/>
      <c r="K297" s="361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3">
        <f>((J294/1.11)+(K296/1.11))*11%</f>
        <v>868851.35135135124</v>
      </c>
      <c r="K298" s="364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1"/>
      <c r="K299" s="361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8767500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4" t="str">
        <f>J264</f>
        <v>NOVI / CONDRO</v>
      </c>
      <c r="K302" s="335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4">
        <f>J265</f>
        <v>0</v>
      </c>
      <c r="K303" s="335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23060003</v>
      </c>
      <c r="F306" s="200"/>
      <c r="G306" s="201" t="s">
        <v>2</v>
      </c>
      <c r="H306" s="336" t="str">
        <f>H268</f>
        <v>SOEYANTO LOPULUSI</v>
      </c>
      <c r="I306" s="336"/>
      <c r="J306" s="336"/>
      <c r="K306" s="337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0" t="s">
        <v>3</v>
      </c>
      <c r="G307" s="207"/>
      <c r="H307" s="338"/>
      <c r="I307" s="338"/>
      <c r="J307" s="338"/>
      <c r="K307" s="339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1">
        <f>D270</f>
        <v>45082</v>
      </c>
      <c r="E308" s="312"/>
      <c r="F308" s="310"/>
      <c r="G308" s="208"/>
      <c r="H308" s="313" t="str">
        <f>H270</f>
        <v>( LANCAR )</v>
      </c>
      <c r="I308" s="313"/>
      <c r="J308" s="313"/>
      <c r="K308" s="314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0"/>
      <c r="G309" s="208"/>
      <c r="H309" s="315" t="str">
        <f>H271</f>
        <v>MALANG</v>
      </c>
      <c r="I309" s="315"/>
      <c r="J309" s="315"/>
      <c r="K309" s="316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4274</v>
      </c>
      <c r="E310" s="199"/>
      <c r="F310" s="210"/>
      <c r="G310" s="211"/>
      <c r="H310" s="317"/>
      <c r="I310" s="317"/>
      <c r="J310" s="317"/>
      <c r="K310" s="318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0</v>
      </c>
      <c r="C314" s="292">
        <f t="shared" si="108"/>
        <v>0</v>
      </c>
      <c r="D314" s="293">
        <f t="shared" si="108"/>
        <v>0</v>
      </c>
      <c r="E314" s="294">
        <f t="shared" si="108"/>
        <v>0</v>
      </c>
      <c r="F314" s="235"/>
      <c r="G314" s="236"/>
      <c r="H314" s="237">
        <f t="shared" ref="H314:J314" si="109">H276</f>
        <v>0</v>
      </c>
      <c r="I314" s="238">
        <f t="shared" si="109"/>
        <v>0</v>
      </c>
      <c r="J314" s="238">
        <f t="shared" si="109"/>
        <v>0</v>
      </c>
      <c r="K314" s="239">
        <f t="shared" ref="K314:K329" si="110">(B314*H314-((B314*H314)*I314))-((B314*H314-((B314*H314)*I314))*J314)</f>
        <v>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40</v>
      </c>
      <c r="C315" s="292" t="str">
        <f t="shared" si="111"/>
        <v>PCS</v>
      </c>
      <c r="D315" s="293">
        <f t="shared" si="111"/>
        <v>2</v>
      </c>
      <c r="E315" s="294" t="str">
        <f t="shared" si="111"/>
        <v>MESIN LABEL HARGA KENKO MX-5500 (8 DIGITS, 1 LINE)</v>
      </c>
      <c r="F315" s="235"/>
      <c r="G315" s="236"/>
      <c r="H315" s="237">
        <f t="shared" ref="H315:J315" si="112">H277</f>
        <v>40500</v>
      </c>
      <c r="I315" s="238">
        <f t="shared" si="112"/>
        <v>0.125</v>
      </c>
      <c r="J315" s="238">
        <f t="shared" si="112"/>
        <v>0</v>
      </c>
      <c r="K315" s="239">
        <f t="shared" si="110"/>
        <v>1417500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1200</v>
      </c>
      <c r="C316" s="292" t="str">
        <f t="shared" si="113"/>
        <v>PCS</v>
      </c>
      <c r="D316" s="293">
        <f t="shared" si="113"/>
        <v>5</v>
      </c>
      <c r="E316" s="294" t="str">
        <f t="shared" si="113"/>
        <v>STAPLER JOYKO HD-10CL</v>
      </c>
      <c r="F316" s="235"/>
      <c r="G316" s="236"/>
      <c r="H316" s="237">
        <f t="shared" ref="H316:J316" si="114">H278</f>
        <v>7000</v>
      </c>
      <c r="I316" s="238">
        <f t="shared" si="114"/>
        <v>0.125</v>
      </c>
      <c r="J316" s="238">
        <f t="shared" si="114"/>
        <v>0</v>
      </c>
      <c r="K316" s="239">
        <f t="shared" si="110"/>
        <v>7350000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9"/>
      <c r="K331" s="320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1">
        <f>SUM(K314:K329)</f>
        <v>8767500</v>
      </c>
      <c r="K332" s="322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3"/>
      <c r="K333" s="323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0"/>
      <c r="K335" s="320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4">
        <f>((J332/1.11)+(K334/1.11))*11%</f>
        <v>868851.35135135124</v>
      </c>
      <c r="K336" s="325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0"/>
      <c r="K337" s="320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8767500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6" t="str">
        <f>J302</f>
        <v>NOVI / CONDRO</v>
      </c>
      <c r="K340" s="327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6">
        <f>J303</f>
        <v>0</v>
      </c>
      <c r="K341" s="327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23060004</v>
      </c>
      <c r="G344" s="11" t="s">
        <v>2</v>
      </c>
      <c r="H344" s="302" t="s">
        <v>38</v>
      </c>
      <c r="I344" s="302"/>
      <c r="J344" s="302"/>
      <c r="K344" s="303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6" t="s">
        <v>3</v>
      </c>
      <c r="G345" s="17"/>
      <c r="H345" s="304"/>
      <c r="I345" s="304"/>
      <c r="J345" s="304"/>
      <c r="K345" s="305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4">
        <v>45084</v>
      </c>
      <c r="E346" s="345"/>
      <c r="F346" s="306"/>
      <c r="G346" s="18"/>
      <c r="H346" s="346" t="s">
        <v>31</v>
      </c>
      <c r="I346" s="346"/>
      <c r="J346" s="346"/>
      <c r="K346" s="347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6"/>
      <c r="G347" s="18"/>
      <c r="H347" s="348" t="s">
        <v>39</v>
      </c>
      <c r="I347" s="348"/>
      <c r="J347" s="348"/>
      <c r="K347" s="349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61</v>
      </c>
      <c r="E348" s="9"/>
      <c r="F348" s="21"/>
      <c r="G348" s="22"/>
      <c r="H348" s="350"/>
      <c r="I348" s="350"/>
      <c r="J348" s="350"/>
      <c r="K348" s="351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24</v>
      </c>
      <c r="C352" s="46" t="s">
        <v>46</v>
      </c>
      <c r="D352" s="93">
        <v>1</v>
      </c>
      <c r="E352" s="110" t="s">
        <v>62</v>
      </c>
      <c r="F352" s="48"/>
      <c r="G352" s="49"/>
      <c r="H352" s="50">
        <v>58900</v>
      </c>
      <c r="I352" s="51">
        <v>0.1</v>
      </c>
      <c r="J352" s="51"/>
      <c r="K352" s="52">
        <f t="shared" ref="K352:K367" si="141">(B352*H352-((B352*H352)*I352))-((B352*H352-((B352*H352)*I352))*J352)</f>
        <v>1272240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3"/>
      <c r="K369" s="307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8">
        <f>SUM(K352:K367)</f>
        <v>1272240</v>
      </c>
      <c r="K370" s="329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0"/>
      <c r="K371" s="330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7"/>
      <c r="K373" s="307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1">
        <f>((J370/1.11)+(K372/1.11))*11%</f>
        <v>126077.83783783784</v>
      </c>
      <c r="K374" s="332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7"/>
      <c r="K375" s="307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1272240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08" t="s">
        <v>36</v>
      </c>
      <c r="K378" s="309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08"/>
      <c r="K379" s="309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23060004</v>
      </c>
      <c r="F382" s="123"/>
      <c r="G382" s="124" t="s">
        <v>2</v>
      </c>
      <c r="H382" s="352" t="str">
        <f>H344</f>
        <v>CV SINAR CAHAYA NIRMALA</v>
      </c>
      <c r="I382" s="352"/>
      <c r="J382" s="352"/>
      <c r="K382" s="353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6" t="s">
        <v>3</v>
      </c>
      <c r="G383" s="130"/>
      <c r="H383" s="354"/>
      <c r="I383" s="354"/>
      <c r="J383" s="354"/>
      <c r="K383" s="355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7">
        <f>D346</f>
        <v>45084</v>
      </c>
      <c r="E384" s="358"/>
      <c r="F384" s="356"/>
      <c r="G384" s="131"/>
      <c r="H384" s="359" t="str">
        <f>H346</f>
        <v/>
      </c>
      <c r="I384" s="359"/>
      <c r="J384" s="359"/>
      <c r="K384" s="360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6"/>
      <c r="G385" s="131"/>
      <c r="H385" s="340" t="str">
        <f>H347</f>
        <v>BREBES</v>
      </c>
      <c r="I385" s="340"/>
      <c r="J385" s="340"/>
      <c r="K385" s="341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4564</v>
      </c>
      <c r="E386" s="122"/>
      <c r="F386" s="133"/>
      <c r="G386" s="134"/>
      <c r="H386" s="342"/>
      <c r="I386" s="342"/>
      <c r="J386" s="342"/>
      <c r="K386" s="343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24</v>
      </c>
      <c r="C390" s="287" t="str">
        <f t="shared" si="142"/>
        <v>SET</v>
      </c>
      <c r="D390" s="288">
        <f t="shared" si="142"/>
        <v>1</v>
      </c>
      <c r="E390" s="289" t="str">
        <f t="shared" si="142"/>
        <v>CRAYON / OIL PASTEL JOYKO OP-48S PP CASE SEA WORLD</v>
      </c>
      <c r="F390" s="158"/>
      <c r="G390" s="159"/>
      <c r="H390" s="160">
        <f t="shared" ref="H390:J390" si="143">H352</f>
        <v>58900</v>
      </c>
      <c r="I390" s="161">
        <f t="shared" si="143"/>
        <v>0.1</v>
      </c>
      <c r="J390" s="161">
        <f t="shared" si="143"/>
        <v>0</v>
      </c>
      <c r="K390" s="162">
        <f t="shared" ref="K390:K405" si="144">(B390*H390-((B390*H390)*I390))-((B390*H390-((B390*H390)*I390))*J390)</f>
        <v>1272240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5"/>
      <c r="K407" s="361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6">
        <f>SUM(K390:K405)</f>
        <v>1272240</v>
      </c>
      <c r="K408" s="367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2"/>
      <c r="K409" s="362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1"/>
      <c r="K411" s="361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3">
        <f>((J408/1.11)+(K410/1.11))*11%</f>
        <v>126077.83783783784</v>
      </c>
      <c r="K412" s="364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1"/>
      <c r="K413" s="361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1272240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4" t="str">
        <f>J378</f>
        <v>NOVI / CONDRO</v>
      </c>
      <c r="K416" s="335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4">
        <f>J379</f>
        <v>0</v>
      </c>
      <c r="K417" s="335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23060004</v>
      </c>
      <c r="F420" s="200"/>
      <c r="G420" s="201" t="s">
        <v>2</v>
      </c>
      <c r="H420" s="336" t="str">
        <f>H382</f>
        <v>CV SINAR CAHAYA NIRMALA</v>
      </c>
      <c r="I420" s="336"/>
      <c r="J420" s="336"/>
      <c r="K420" s="337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0" t="s">
        <v>3</v>
      </c>
      <c r="G421" s="207"/>
      <c r="H421" s="338"/>
      <c r="I421" s="338"/>
      <c r="J421" s="338"/>
      <c r="K421" s="339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1">
        <f>D384</f>
        <v>45084</v>
      </c>
      <c r="E422" s="312"/>
      <c r="F422" s="310"/>
      <c r="G422" s="208"/>
      <c r="H422" s="313" t="str">
        <f>H384</f>
        <v/>
      </c>
      <c r="I422" s="313"/>
      <c r="J422" s="313"/>
      <c r="K422" s="314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0"/>
      <c r="G423" s="208"/>
      <c r="H423" s="315" t="str">
        <f>H385</f>
        <v>BREBES</v>
      </c>
      <c r="I423" s="315"/>
      <c r="J423" s="315"/>
      <c r="K423" s="316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4564</v>
      </c>
      <c r="E424" s="199"/>
      <c r="F424" s="210"/>
      <c r="G424" s="211"/>
      <c r="H424" s="317"/>
      <c r="I424" s="317"/>
      <c r="J424" s="317"/>
      <c r="K424" s="318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24</v>
      </c>
      <c r="C428" s="292" t="str">
        <f t="shared" si="175"/>
        <v>SET</v>
      </c>
      <c r="D428" s="293">
        <f t="shared" si="175"/>
        <v>1</v>
      </c>
      <c r="E428" s="294" t="str">
        <f t="shared" si="175"/>
        <v>CRAYON / OIL PASTEL JOYKO OP-48S PP CASE SEA WORLD</v>
      </c>
      <c r="F428" s="235"/>
      <c r="G428" s="236"/>
      <c r="H428" s="237">
        <f t="shared" ref="H428:J428" si="176">H390</f>
        <v>58900</v>
      </c>
      <c r="I428" s="238">
        <f t="shared" si="176"/>
        <v>0.1</v>
      </c>
      <c r="J428" s="238">
        <f t="shared" si="176"/>
        <v>0</v>
      </c>
      <c r="K428" s="239">
        <f t="shared" ref="K428:K443" si="177">(B428*H428-((B428*H428)*I428))-((B428*H428-((B428*H428)*I428))*J428)</f>
        <v>1272240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9"/>
      <c r="K445" s="320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1">
        <f>SUM(K428:K443)</f>
        <v>1272240</v>
      </c>
      <c r="K446" s="322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3"/>
      <c r="K447" s="323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0"/>
      <c r="K449" s="320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4">
        <f>((J446/1.11)+(K448/1.11))*11%</f>
        <v>126077.83783783784</v>
      </c>
      <c r="K450" s="325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0"/>
      <c r="K451" s="320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1272240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6" t="str">
        <f>J416</f>
        <v>NOVI / CONDRO</v>
      </c>
      <c r="K454" s="327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6">
        <f>J417</f>
        <v>0</v>
      </c>
      <c r="K455" s="327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23060005</v>
      </c>
      <c r="G458" s="11" t="s">
        <v>2</v>
      </c>
      <c r="H458" s="302" t="s">
        <v>63</v>
      </c>
      <c r="I458" s="302"/>
      <c r="J458" s="302"/>
      <c r="K458" s="303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6" t="s">
        <v>3</v>
      </c>
      <c r="G459" s="17"/>
      <c r="H459" s="304"/>
      <c r="I459" s="304"/>
      <c r="J459" s="304"/>
      <c r="K459" s="305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4">
        <v>45085</v>
      </c>
      <c r="E460" s="345"/>
      <c r="F460" s="306"/>
      <c r="G460" s="18"/>
      <c r="H460" s="346" t="s">
        <v>31</v>
      </c>
      <c r="I460" s="346"/>
      <c r="J460" s="346"/>
      <c r="K460" s="347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6"/>
      <c r="G461" s="18"/>
      <c r="H461" s="348" t="s">
        <v>64</v>
      </c>
      <c r="I461" s="348"/>
      <c r="J461" s="348"/>
      <c r="K461" s="349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65</v>
      </c>
      <c r="E462" s="9"/>
      <c r="F462" s="21"/>
      <c r="G462" s="22"/>
      <c r="H462" s="350"/>
      <c r="I462" s="350"/>
      <c r="J462" s="350"/>
      <c r="K462" s="351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10</v>
      </c>
      <c r="C466" s="46" t="s">
        <v>34</v>
      </c>
      <c r="D466" s="93" t="s">
        <v>31</v>
      </c>
      <c r="E466" s="110" t="s">
        <v>66</v>
      </c>
      <c r="F466" s="48"/>
      <c r="G466" s="49"/>
      <c r="H466" s="50">
        <v>54000</v>
      </c>
      <c r="I466" s="51">
        <v>0.14499999999999999</v>
      </c>
      <c r="J466" s="51"/>
      <c r="K466" s="52">
        <f t="shared" ref="K466:K481" si="208">(B466*H466-((B466*H466)*I466))-((B466*H466-((B466*H466)*I466))*J466)</f>
        <v>461700</v>
      </c>
      <c r="L466" s="36"/>
    </row>
    <row r="467" spans="1:12" s="10" customFormat="1" ht="14.1" customHeight="1" x14ac:dyDescent="0.25">
      <c r="A467" s="45">
        <v>2</v>
      </c>
      <c r="B467" s="46">
        <v>12</v>
      </c>
      <c r="C467" s="46" t="s">
        <v>58</v>
      </c>
      <c r="D467" s="93" t="s">
        <v>31</v>
      </c>
      <c r="E467" s="110" t="s">
        <v>67</v>
      </c>
      <c r="F467" s="48"/>
      <c r="G467" s="49"/>
      <c r="H467" s="50">
        <v>19000</v>
      </c>
      <c r="I467" s="51">
        <v>0.14499999999999999</v>
      </c>
      <c r="J467" s="51"/>
      <c r="K467" s="52">
        <f t="shared" si="208"/>
        <v>194940</v>
      </c>
      <c r="L467" s="36"/>
    </row>
    <row r="468" spans="1:12" s="10" customFormat="1" ht="14.1" customHeight="1" x14ac:dyDescent="0.25">
      <c r="A468" s="45">
        <v>3</v>
      </c>
      <c r="B468" s="46">
        <v>30</v>
      </c>
      <c r="C468" s="46" t="s">
        <v>34</v>
      </c>
      <c r="D468" s="93" t="s">
        <v>31</v>
      </c>
      <c r="E468" s="110" t="s">
        <v>68</v>
      </c>
      <c r="F468" s="48"/>
      <c r="G468" s="49"/>
      <c r="H468" s="50">
        <v>46800</v>
      </c>
      <c r="I468" s="51">
        <v>0.14499999999999999</v>
      </c>
      <c r="J468" s="51"/>
      <c r="K468" s="52">
        <f t="shared" si="208"/>
        <v>1200420</v>
      </c>
      <c r="L468" s="36"/>
    </row>
    <row r="469" spans="1:12" s="10" customFormat="1" ht="14.1" customHeight="1" x14ac:dyDescent="0.25">
      <c r="A469" s="45">
        <v>4</v>
      </c>
      <c r="B469" s="46">
        <v>20</v>
      </c>
      <c r="C469" s="46" t="s">
        <v>58</v>
      </c>
      <c r="D469" s="93" t="s">
        <v>31</v>
      </c>
      <c r="E469" s="110" t="s">
        <v>69</v>
      </c>
      <c r="F469" s="48"/>
      <c r="G469" s="49"/>
      <c r="H469" s="50">
        <v>29000</v>
      </c>
      <c r="I469" s="51">
        <v>0.14499999999999999</v>
      </c>
      <c r="J469" s="51"/>
      <c r="K469" s="52">
        <f t="shared" si="208"/>
        <v>495900</v>
      </c>
      <c r="L469" s="36"/>
    </row>
    <row r="470" spans="1:12" s="10" customFormat="1" ht="14.1" customHeight="1" x14ac:dyDescent="0.25">
      <c r="A470" s="45">
        <v>5</v>
      </c>
      <c r="B470" s="46">
        <v>4</v>
      </c>
      <c r="C470" s="46" t="s">
        <v>34</v>
      </c>
      <c r="D470" s="93" t="s">
        <v>31</v>
      </c>
      <c r="E470" s="110" t="s">
        <v>70</v>
      </c>
      <c r="F470" s="48"/>
      <c r="G470" s="49"/>
      <c r="H470" s="50">
        <v>79200</v>
      </c>
      <c r="I470" s="51">
        <v>0.14499999999999999</v>
      </c>
      <c r="J470" s="51"/>
      <c r="K470" s="52">
        <f t="shared" si="208"/>
        <v>270864</v>
      </c>
      <c r="L470" s="36"/>
    </row>
    <row r="471" spans="1:12" s="10" customFormat="1" ht="14.1" customHeight="1" x14ac:dyDescent="0.25">
      <c r="A471" s="45">
        <v>6</v>
      </c>
      <c r="B471" s="46">
        <v>6</v>
      </c>
      <c r="C471" s="46" t="s">
        <v>34</v>
      </c>
      <c r="D471" s="93" t="s">
        <v>31</v>
      </c>
      <c r="E471" s="110" t="s">
        <v>71</v>
      </c>
      <c r="F471" s="48"/>
      <c r="G471" s="49"/>
      <c r="H471" s="50">
        <v>99600</v>
      </c>
      <c r="I471" s="51">
        <v>0.14499999999999999</v>
      </c>
      <c r="J471" s="51"/>
      <c r="K471" s="52">
        <f t="shared" si="208"/>
        <v>510948</v>
      </c>
      <c r="L471" s="36"/>
    </row>
    <row r="472" spans="1:12" s="10" customFormat="1" ht="14.1" customHeight="1" x14ac:dyDescent="0.25">
      <c r="A472" s="45">
        <v>7</v>
      </c>
      <c r="B472" s="46">
        <v>5</v>
      </c>
      <c r="C472" s="46" t="s">
        <v>34</v>
      </c>
      <c r="D472" s="93" t="s">
        <v>31</v>
      </c>
      <c r="E472" s="110" t="s">
        <v>72</v>
      </c>
      <c r="F472" s="48"/>
      <c r="G472" s="49"/>
      <c r="H472" s="50">
        <v>77400</v>
      </c>
      <c r="I472" s="51">
        <v>0.14499999999999999</v>
      </c>
      <c r="J472" s="51"/>
      <c r="K472" s="52">
        <f t="shared" si="208"/>
        <v>330885</v>
      </c>
      <c r="L472" s="36"/>
    </row>
    <row r="473" spans="1:12" s="10" customFormat="1" ht="14.1" customHeight="1" x14ac:dyDescent="0.25">
      <c r="A473" s="45">
        <v>8</v>
      </c>
      <c r="B473" s="46">
        <v>5</v>
      </c>
      <c r="C473" s="46" t="s">
        <v>34</v>
      </c>
      <c r="D473" s="93" t="s">
        <v>31</v>
      </c>
      <c r="E473" s="111" t="s">
        <v>73</v>
      </c>
      <c r="F473" s="48"/>
      <c r="G473" s="49"/>
      <c r="H473" s="50">
        <v>74400</v>
      </c>
      <c r="I473" s="51">
        <v>0.14499999999999999</v>
      </c>
      <c r="J473" s="51"/>
      <c r="K473" s="52">
        <f t="shared" si="208"/>
        <v>318060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3"/>
      <c r="K483" s="307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8">
        <f>SUM(K466:K481)</f>
        <v>3783717</v>
      </c>
      <c r="K484" s="329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0"/>
      <c r="K485" s="330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7"/>
      <c r="K487" s="307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1">
        <f>((J484/1.11)+(K486/1.11))*11%</f>
        <v>374962.94594594592</v>
      </c>
      <c r="K488" s="332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7"/>
      <c r="K489" s="307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3783717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08" t="s">
        <v>36</v>
      </c>
      <c r="K492" s="309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08"/>
      <c r="K493" s="309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23060005</v>
      </c>
      <c r="F496" s="123"/>
      <c r="G496" s="124" t="s">
        <v>2</v>
      </c>
      <c r="H496" s="352" t="str">
        <f>H458</f>
        <v>CV RAINBOW NUSANTARA</v>
      </c>
      <c r="I496" s="352"/>
      <c r="J496" s="352"/>
      <c r="K496" s="353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6" t="s">
        <v>3</v>
      </c>
      <c r="G497" s="130"/>
      <c r="H497" s="354"/>
      <c r="I497" s="354"/>
      <c r="J497" s="354"/>
      <c r="K497" s="355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7">
        <f>D460</f>
        <v>45085</v>
      </c>
      <c r="E498" s="358"/>
      <c r="F498" s="356"/>
      <c r="G498" s="131"/>
      <c r="H498" s="359" t="str">
        <f>H460</f>
        <v/>
      </c>
      <c r="I498" s="359"/>
      <c r="J498" s="359"/>
      <c r="K498" s="360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6"/>
      <c r="G499" s="131"/>
      <c r="H499" s="340" t="str">
        <f>H461</f>
        <v>SIDOARJO</v>
      </c>
      <c r="I499" s="340"/>
      <c r="J499" s="340"/>
      <c r="K499" s="341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4451</v>
      </c>
      <c r="E500" s="122"/>
      <c r="F500" s="133"/>
      <c r="G500" s="134"/>
      <c r="H500" s="342"/>
      <c r="I500" s="342"/>
      <c r="J500" s="342"/>
      <c r="K500" s="343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10</v>
      </c>
      <c r="C504" s="287" t="str">
        <f t="shared" si="209"/>
        <v>LSN</v>
      </c>
      <c r="D504" s="288" t="str">
        <f t="shared" si="209"/>
        <v/>
      </c>
      <c r="E504" s="289" t="str">
        <f t="shared" si="209"/>
        <v>STAND PEN SPIRAL KENKO STP-300SG</v>
      </c>
      <c r="F504" s="158"/>
      <c r="G504" s="159"/>
      <c r="H504" s="160">
        <f t="shared" ref="H504:J504" si="210">H466</f>
        <v>54000</v>
      </c>
      <c r="I504" s="161">
        <f t="shared" si="210"/>
        <v>0.14499999999999999</v>
      </c>
      <c r="J504" s="161">
        <f t="shared" si="210"/>
        <v>0</v>
      </c>
      <c r="K504" s="162">
        <f t="shared" ref="K504:K519" si="211">(B504*H504-((B504*H504)*I504))-((B504*H504-((B504*H504)*I504))*J504)</f>
        <v>461700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12</v>
      </c>
      <c r="C505" s="287" t="str">
        <f t="shared" si="212"/>
        <v>PCS</v>
      </c>
      <c r="D505" s="288" t="str">
        <f t="shared" si="212"/>
        <v/>
      </c>
      <c r="E505" s="289" t="str">
        <f t="shared" si="212"/>
        <v>HAND TALLY COUNTER KENKO HT-302</v>
      </c>
      <c r="F505" s="158"/>
      <c r="G505" s="159"/>
      <c r="H505" s="160">
        <f t="shared" ref="H505:J505" si="213">H467</f>
        <v>19000</v>
      </c>
      <c r="I505" s="161">
        <f t="shared" si="213"/>
        <v>0.14499999999999999</v>
      </c>
      <c r="J505" s="161">
        <f t="shared" si="213"/>
        <v>0</v>
      </c>
      <c r="K505" s="162">
        <f t="shared" si="211"/>
        <v>194940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30</v>
      </c>
      <c r="C506" s="287" t="str">
        <f t="shared" si="214"/>
        <v>LSN</v>
      </c>
      <c r="D506" s="288" t="str">
        <f t="shared" si="214"/>
        <v/>
      </c>
      <c r="E506" s="289" t="str">
        <f t="shared" si="214"/>
        <v>MECHANICAL PENCIL 0.5 MM KENKO MP-01</v>
      </c>
      <c r="F506" s="158"/>
      <c r="G506" s="159"/>
      <c r="H506" s="160">
        <f t="shared" ref="H506:J506" si="215">H468</f>
        <v>46800</v>
      </c>
      <c r="I506" s="161">
        <f t="shared" si="215"/>
        <v>0.14499999999999999</v>
      </c>
      <c r="J506" s="161">
        <f t="shared" si="215"/>
        <v>0</v>
      </c>
      <c r="K506" s="162">
        <f t="shared" si="211"/>
        <v>1200420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20</v>
      </c>
      <c r="C507" s="287" t="str">
        <f t="shared" si="216"/>
        <v>PCS</v>
      </c>
      <c r="D507" s="288" t="str">
        <f t="shared" si="216"/>
        <v/>
      </c>
      <c r="E507" s="289" t="str">
        <f t="shared" si="216"/>
        <v>DESK SET KENKO K-8312 ORGANIZER</v>
      </c>
      <c r="F507" s="158"/>
      <c r="G507" s="159"/>
      <c r="H507" s="160">
        <f t="shared" ref="H507:J507" si="217">H469</f>
        <v>29000</v>
      </c>
      <c r="I507" s="161">
        <f t="shared" si="217"/>
        <v>0.14499999999999999</v>
      </c>
      <c r="J507" s="161">
        <f t="shared" si="217"/>
        <v>0</v>
      </c>
      <c r="K507" s="162">
        <f t="shared" si="211"/>
        <v>495900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4</v>
      </c>
      <c r="C508" s="287" t="str">
        <f t="shared" si="218"/>
        <v>LSN</v>
      </c>
      <c r="D508" s="288" t="str">
        <f t="shared" si="218"/>
        <v/>
      </c>
      <c r="E508" s="289" t="str">
        <f t="shared" si="218"/>
        <v>PENSIL WARNA KENKO CP-12HALF CLASSIC (PENDEK)</v>
      </c>
      <c r="F508" s="158"/>
      <c r="G508" s="159"/>
      <c r="H508" s="160">
        <f t="shared" ref="H508:J508" si="219">H470</f>
        <v>79200</v>
      </c>
      <c r="I508" s="161">
        <f t="shared" si="219"/>
        <v>0.14499999999999999</v>
      </c>
      <c r="J508" s="161">
        <f t="shared" si="219"/>
        <v>0</v>
      </c>
      <c r="K508" s="162">
        <f t="shared" si="211"/>
        <v>270864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6</v>
      </c>
      <c r="C509" s="287" t="str">
        <f t="shared" si="220"/>
        <v>LSN</v>
      </c>
      <c r="D509" s="288" t="str">
        <f t="shared" si="220"/>
        <v/>
      </c>
      <c r="E509" s="289" t="str">
        <f t="shared" si="220"/>
        <v>STAMP PLATE DATER KENKO S-68 (Cap Lunas)</v>
      </c>
      <c r="F509" s="158"/>
      <c r="G509" s="159"/>
      <c r="H509" s="160">
        <f t="shared" ref="H509:J509" si="221">H471</f>
        <v>99600</v>
      </c>
      <c r="I509" s="161">
        <f t="shared" si="221"/>
        <v>0.14499999999999999</v>
      </c>
      <c r="J509" s="161">
        <f t="shared" si="221"/>
        <v>0</v>
      </c>
      <c r="K509" s="162">
        <f t="shared" si="211"/>
        <v>510948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5</v>
      </c>
      <c r="C510" s="287" t="str">
        <f t="shared" si="222"/>
        <v>LSN</v>
      </c>
      <c r="D510" s="288" t="str">
        <f t="shared" si="222"/>
        <v/>
      </c>
      <c r="E510" s="289" t="str">
        <f t="shared" si="222"/>
        <v>DATE STAMP KENKO D-3 (Cap Tanggal 5 Mm)</v>
      </c>
      <c r="F510" s="158"/>
      <c r="G510" s="159"/>
      <c r="H510" s="160">
        <f t="shared" ref="H510:J510" si="223">H472</f>
        <v>77400</v>
      </c>
      <c r="I510" s="161">
        <f t="shared" si="223"/>
        <v>0.14499999999999999</v>
      </c>
      <c r="J510" s="161">
        <f t="shared" si="223"/>
        <v>0</v>
      </c>
      <c r="K510" s="162">
        <f t="shared" si="211"/>
        <v>330885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5</v>
      </c>
      <c r="C511" s="287" t="str">
        <f t="shared" si="224"/>
        <v>LSN</v>
      </c>
      <c r="D511" s="288" t="str">
        <f t="shared" si="224"/>
        <v/>
      </c>
      <c r="E511" s="290" t="str">
        <f t="shared" si="224"/>
        <v>DATE STAMP KENKO D-4 (Cap Tanggal 4 Mm)</v>
      </c>
      <c r="F511" s="158"/>
      <c r="G511" s="159"/>
      <c r="H511" s="160">
        <f t="shared" ref="H511:J511" si="225">H473</f>
        <v>74400</v>
      </c>
      <c r="I511" s="161">
        <f t="shared" si="225"/>
        <v>0.14499999999999999</v>
      </c>
      <c r="J511" s="161">
        <f t="shared" si="225"/>
        <v>0</v>
      </c>
      <c r="K511" s="162">
        <f t="shared" si="211"/>
        <v>318060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5"/>
      <c r="K521" s="361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6">
        <f>SUM(K504:K519)</f>
        <v>3783717</v>
      </c>
      <c r="K522" s="367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2"/>
      <c r="K523" s="362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1"/>
      <c r="K525" s="361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3">
        <f>((J522/1.11)+(K524/1.11))*11%</f>
        <v>374962.94594594592</v>
      </c>
      <c r="K526" s="364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1"/>
      <c r="K527" s="361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3783717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4" t="str">
        <f>J492</f>
        <v>NOVI / CONDRO</v>
      </c>
      <c r="K530" s="335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4">
        <f>J493</f>
        <v>0</v>
      </c>
      <c r="K531" s="335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23060005</v>
      </c>
      <c r="F534" s="200"/>
      <c r="G534" s="201" t="s">
        <v>2</v>
      </c>
      <c r="H534" s="336" t="str">
        <f>H496</f>
        <v>CV RAINBOW NUSANTARA</v>
      </c>
      <c r="I534" s="336"/>
      <c r="J534" s="336"/>
      <c r="K534" s="337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0" t="s">
        <v>3</v>
      </c>
      <c r="G535" s="207"/>
      <c r="H535" s="338"/>
      <c r="I535" s="338"/>
      <c r="J535" s="338"/>
      <c r="K535" s="339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1">
        <f>D498</f>
        <v>45085</v>
      </c>
      <c r="E536" s="312"/>
      <c r="F536" s="310"/>
      <c r="G536" s="208"/>
      <c r="H536" s="313" t="str">
        <f>H498</f>
        <v/>
      </c>
      <c r="I536" s="313"/>
      <c r="J536" s="313"/>
      <c r="K536" s="314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0"/>
      <c r="G537" s="208"/>
      <c r="H537" s="315" t="str">
        <f>H499</f>
        <v>SIDOARJO</v>
      </c>
      <c r="I537" s="315"/>
      <c r="J537" s="315"/>
      <c r="K537" s="316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4451</v>
      </c>
      <c r="E538" s="199"/>
      <c r="F538" s="210"/>
      <c r="G538" s="211"/>
      <c r="H538" s="317"/>
      <c r="I538" s="317"/>
      <c r="J538" s="317"/>
      <c r="K538" s="318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10</v>
      </c>
      <c r="C542" s="292" t="str">
        <f t="shared" si="242"/>
        <v>LSN</v>
      </c>
      <c r="D542" s="293" t="str">
        <f t="shared" si="242"/>
        <v/>
      </c>
      <c r="E542" s="294" t="str">
        <f t="shared" si="242"/>
        <v>STAND PEN SPIRAL KENKO STP-300SG</v>
      </c>
      <c r="F542" s="235"/>
      <c r="G542" s="236"/>
      <c r="H542" s="237">
        <f t="shared" ref="H542:J542" si="243">H504</f>
        <v>54000</v>
      </c>
      <c r="I542" s="238">
        <f t="shared" si="243"/>
        <v>0.14499999999999999</v>
      </c>
      <c r="J542" s="238">
        <f t="shared" si="243"/>
        <v>0</v>
      </c>
      <c r="K542" s="239">
        <f t="shared" ref="K542:K557" si="244">(B542*H542-((B542*H542)*I542))-((B542*H542-((B542*H542)*I542))*J542)</f>
        <v>461700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12</v>
      </c>
      <c r="C543" s="292" t="str">
        <f t="shared" si="245"/>
        <v>PCS</v>
      </c>
      <c r="D543" s="293" t="str">
        <f t="shared" si="245"/>
        <v/>
      </c>
      <c r="E543" s="294" t="str">
        <f t="shared" si="245"/>
        <v>HAND TALLY COUNTER KENKO HT-302</v>
      </c>
      <c r="F543" s="235"/>
      <c r="G543" s="236"/>
      <c r="H543" s="237">
        <f t="shared" ref="H543:J543" si="246">H505</f>
        <v>19000</v>
      </c>
      <c r="I543" s="238">
        <f t="shared" si="246"/>
        <v>0.14499999999999999</v>
      </c>
      <c r="J543" s="238">
        <f t="shared" si="246"/>
        <v>0</v>
      </c>
      <c r="K543" s="239">
        <f t="shared" si="244"/>
        <v>194940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30</v>
      </c>
      <c r="C544" s="292" t="str">
        <f t="shared" si="247"/>
        <v>LSN</v>
      </c>
      <c r="D544" s="293" t="str">
        <f t="shared" si="247"/>
        <v/>
      </c>
      <c r="E544" s="294" t="str">
        <f t="shared" si="247"/>
        <v>MECHANICAL PENCIL 0.5 MM KENKO MP-01</v>
      </c>
      <c r="F544" s="235"/>
      <c r="G544" s="236"/>
      <c r="H544" s="237">
        <f t="shared" ref="H544:J544" si="248">H506</f>
        <v>46800</v>
      </c>
      <c r="I544" s="238">
        <f t="shared" si="248"/>
        <v>0.14499999999999999</v>
      </c>
      <c r="J544" s="238">
        <f t="shared" si="248"/>
        <v>0</v>
      </c>
      <c r="K544" s="239">
        <f t="shared" si="244"/>
        <v>1200420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20</v>
      </c>
      <c r="C545" s="292" t="str">
        <f t="shared" si="249"/>
        <v>PCS</v>
      </c>
      <c r="D545" s="293" t="str">
        <f t="shared" si="249"/>
        <v/>
      </c>
      <c r="E545" s="294" t="str">
        <f t="shared" si="249"/>
        <v>DESK SET KENKO K-8312 ORGANIZER</v>
      </c>
      <c r="F545" s="235"/>
      <c r="G545" s="236"/>
      <c r="H545" s="237">
        <f t="shared" ref="H545:J545" si="250">H507</f>
        <v>29000</v>
      </c>
      <c r="I545" s="238">
        <f t="shared" si="250"/>
        <v>0.14499999999999999</v>
      </c>
      <c r="J545" s="238">
        <f t="shared" si="250"/>
        <v>0</v>
      </c>
      <c r="K545" s="239">
        <f t="shared" si="244"/>
        <v>495900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4</v>
      </c>
      <c r="C546" s="292" t="str">
        <f t="shared" si="251"/>
        <v>LSN</v>
      </c>
      <c r="D546" s="293" t="str">
        <f t="shared" si="251"/>
        <v/>
      </c>
      <c r="E546" s="294" t="str">
        <f t="shared" si="251"/>
        <v>PENSIL WARNA KENKO CP-12HALF CLASSIC (PENDEK)</v>
      </c>
      <c r="F546" s="235"/>
      <c r="G546" s="236"/>
      <c r="H546" s="237">
        <f t="shared" ref="H546:J546" si="252">H508</f>
        <v>79200</v>
      </c>
      <c r="I546" s="238">
        <f t="shared" si="252"/>
        <v>0.14499999999999999</v>
      </c>
      <c r="J546" s="238">
        <f t="shared" si="252"/>
        <v>0</v>
      </c>
      <c r="K546" s="239">
        <f t="shared" si="244"/>
        <v>270864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6</v>
      </c>
      <c r="C547" s="292" t="str">
        <f t="shared" si="253"/>
        <v>LSN</v>
      </c>
      <c r="D547" s="293" t="str">
        <f t="shared" si="253"/>
        <v/>
      </c>
      <c r="E547" s="294" t="str">
        <f t="shared" si="253"/>
        <v>STAMP PLATE DATER KENKO S-68 (Cap Lunas)</v>
      </c>
      <c r="F547" s="235"/>
      <c r="G547" s="236"/>
      <c r="H547" s="237">
        <f t="shared" ref="H547:J547" si="254">H509</f>
        <v>99600</v>
      </c>
      <c r="I547" s="238">
        <f t="shared" si="254"/>
        <v>0.14499999999999999</v>
      </c>
      <c r="J547" s="238">
        <f t="shared" si="254"/>
        <v>0</v>
      </c>
      <c r="K547" s="239">
        <f t="shared" si="244"/>
        <v>510948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5</v>
      </c>
      <c r="C548" s="292" t="str">
        <f t="shared" si="255"/>
        <v>LSN</v>
      </c>
      <c r="D548" s="293" t="str">
        <f t="shared" si="255"/>
        <v/>
      </c>
      <c r="E548" s="294" t="str">
        <f t="shared" si="255"/>
        <v>DATE STAMP KENKO D-3 (Cap Tanggal 5 Mm)</v>
      </c>
      <c r="F548" s="235"/>
      <c r="G548" s="236"/>
      <c r="H548" s="237">
        <f t="shared" ref="H548:J548" si="256">H510</f>
        <v>77400</v>
      </c>
      <c r="I548" s="238">
        <f t="shared" si="256"/>
        <v>0.14499999999999999</v>
      </c>
      <c r="J548" s="238">
        <f t="shared" si="256"/>
        <v>0</v>
      </c>
      <c r="K548" s="239">
        <f t="shared" si="244"/>
        <v>330885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5</v>
      </c>
      <c r="C549" s="292" t="str">
        <f t="shared" si="257"/>
        <v>LSN</v>
      </c>
      <c r="D549" s="293" t="str">
        <f t="shared" si="257"/>
        <v/>
      </c>
      <c r="E549" s="295" t="str">
        <f t="shared" si="257"/>
        <v>DATE STAMP KENKO D-4 (Cap Tanggal 4 Mm)</v>
      </c>
      <c r="F549" s="235"/>
      <c r="G549" s="236"/>
      <c r="H549" s="237">
        <f t="shared" ref="H549:J549" si="258">H511</f>
        <v>74400</v>
      </c>
      <c r="I549" s="238">
        <f t="shared" si="258"/>
        <v>0.14499999999999999</v>
      </c>
      <c r="J549" s="238">
        <f t="shared" si="258"/>
        <v>0</v>
      </c>
      <c r="K549" s="239">
        <f t="shared" si="244"/>
        <v>318060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9"/>
      <c r="K559" s="320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1">
        <f>SUM(K542:K557)</f>
        <v>3783717</v>
      </c>
      <c r="K560" s="322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3"/>
      <c r="K561" s="323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0"/>
      <c r="K563" s="320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4">
        <f>((J560/1.11)+(K562/1.11))*11%</f>
        <v>374962.94594594592</v>
      </c>
      <c r="K564" s="325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0"/>
      <c r="K565" s="320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3783717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6" t="str">
        <f>J530</f>
        <v>NOVI / CONDRO</v>
      </c>
      <c r="K568" s="327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6">
        <f>J531</f>
        <v>0</v>
      </c>
      <c r="K569" s="327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23060006</v>
      </c>
      <c r="G572" s="11" t="s">
        <v>2</v>
      </c>
      <c r="H572" s="302" t="s">
        <v>74</v>
      </c>
      <c r="I572" s="302"/>
      <c r="J572" s="302"/>
      <c r="K572" s="303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6" t="s">
        <v>3</v>
      </c>
      <c r="G573" s="17"/>
      <c r="H573" s="304"/>
      <c r="I573" s="304"/>
      <c r="J573" s="304"/>
      <c r="K573" s="305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4">
        <v>45085</v>
      </c>
      <c r="E574" s="345"/>
      <c r="F574" s="306"/>
      <c r="G574" s="18"/>
      <c r="H574" s="346" t="s">
        <v>75</v>
      </c>
      <c r="I574" s="346"/>
      <c r="J574" s="346"/>
      <c r="K574" s="347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6"/>
      <c r="G575" s="18"/>
      <c r="H575" s="348" t="s">
        <v>76</v>
      </c>
      <c r="I575" s="348"/>
      <c r="J575" s="348"/>
      <c r="K575" s="349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77</v>
      </c>
      <c r="E576" s="9"/>
      <c r="F576" s="21"/>
      <c r="G576" s="22"/>
      <c r="H576" s="350"/>
      <c r="I576" s="350"/>
      <c r="J576" s="350"/>
      <c r="K576" s="351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100</v>
      </c>
      <c r="C580" s="46" t="s">
        <v>40</v>
      </c>
      <c r="D580" s="93">
        <v>2</v>
      </c>
      <c r="E580" s="110" t="s">
        <v>78</v>
      </c>
      <c r="F580" s="48"/>
      <c r="G580" s="49"/>
      <c r="H580" s="50">
        <v>34100</v>
      </c>
      <c r="I580" s="51">
        <v>0.125</v>
      </c>
      <c r="J580" s="51"/>
      <c r="K580" s="52">
        <f t="shared" ref="K580:K595" si="275">(B580*H580-((B580*H580)*I580))-((B580*H580-((B580*H580)*I580))*J580)</f>
        <v>2983750</v>
      </c>
      <c r="L580" s="36"/>
    </row>
    <row r="581" spans="1:12" s="10" customFormat="1" ht="14.1" customHeight="1" x14ac:dyDescent="0.25">
      <c r="A581" s="45">
        <v>2</v>
      </c>
      <c r="B581" s="46">
        <v>20</v>
      </c>
      <c r="C581" s="46" t="s">
        <v>34</v>
      </c>
      <c r="D581" s="93">
        <v>1</v>
      </c>
      <c r="E581" s="110" t="s">
        <v>79</v>
      </c>
      <c r="F581" s="48"/>
      <c r="G581" s="49"/>
      <c r="H581" s="50">
        <v>147600</v>
      </c>
      <c r="I581" s="51">
        <v>0.125</v>
      </c>
      <c r="J581" s="51"/>
      <c r="K581" s="52">
        <f t="shared" si="275"/>
        <v>2583000</v>
      </c>
      <c r="L581" s="36"/>
    </row>
    <row r="582" spans="1:12" s="10" customFormat="1" ht="14.1" customHeight="1" x14ac:dyDescent="0.25">
      <c r="A582" s="45">
        <v>3</v>
      </c>
      <c r="B582" s="46">
        <v>60</v>
      </c>
      <c r="C582" s="46" t="s">
        <v>34</v>
      </c>
      <c r="D582" s="93">
        <v>2</v>
      </c>
      <c r="E582" s="110" t="s">
        <v>35</v>
      </c>
      <c r="F582" s="48"/>
      <c r="G582" s="49"/>
      <c r="H582" s="50">
        <v>57000</v>
      </c>
      <c r="I582" s="51">
        <v>0.125</v>
      </c>
      <c r="J582" s="51"/>
      <c r="K582" s="52">
        <f t="shared" si="275"/>
        <v>2992500</v>
      </c>
      <c r="L582" s="36"/>
    </row>
    <row r="583" spans="1:12" s="10" customFormat="1" ht="14.1" customHeight="1" x14ac:dyDescent="0.25">
      <c r="A583" s="45">
        <v>4</v>
      </c>
      <c r="B583" s="46">
        <v>432</v>
      </c>
      <c r="C583" s="46" t="s">
        <v>34</v>
      </c>
      <c r="D583" s="93">
        <v>3</v>
      </c>
      <c r="E583" s="110" t="s">
        <v>80</v>
      </c>
      <c r="F583" s="48"/>
      <c r="G583" s="49"/>
      <c r="H583" s="50">
        <v>39000</v>
      </c>
      <c r="I583" s="51">
        <v>0.125</v>
      </c>
      <c r="J583" s="51"/>
      <c r="K583" s="52">
        <f t="shared" si="275"/>
        <v>14742000</v>
      </c>
      <c r="L583" s="36"/>
    </row>
    <row r="584" spans="1:12" s="10" customFormat="1" ht="14.1" customHeight="1" x14ac:dyDescent="0.25">
      <c r="A584" s="45">
        <v>5</v>
      </c>
      <c r="B584" s="46">
        <v>120</v>
      </c>
      <c r="C584" s="46" t="s">
        <v>58</v>
      </c>
      <c r="D584" s="93">
        <v>1</v>
      </c>
      <c r="E584" s="110" t="s">
        <v>81</v>
      </c>
      <c r="F584" s="48"/>
      <c r="G584" s="49"/>
      <c r="H584" s="50">
        <v>47000</v>
      </c>
      <c r="I584" s="51">
        <v>0.125</v>
      </c>
      <c r="J584" s="51"/>
      <c r="K584" s="52">
        <f t="shared" si="275"/>
        <v>4935000</v>
      </c>
      <c r="L584" s="36"/>
    </row>
    <row r="585" spans="1:12" s="10" customFormat="1" ht="14.1" customHeight="1" x14ac:dyDescent="0.25">
      <c r="A585" s="45">
        <v>6</v>
      </c>
      <c r="B585" s="46">
        <v>120</v>
      </c>
      <c r="C585" s="46" t="s">
        <v>58</v>
      </c>
      <c r="D585" s="93">
        <v>1</v>
      </c>
      <c r="E585" s="110" t="s">
        <v>82</v>
      </c>
      <c r="F585" s="48"/>
      <c r="G585" s="49"/>
      <c r="H585" s="50">
        <v>47000</v>
      </c>
      <c r="I585" s="51">
        <v>0.125</v>
      </c>
      <c r="J585" s="51"/>
      <c r="K585" s="52">
        <f t="shared" si="275"/>
        <v>4935000</v>
      </c>
      <c r="L585" s="36"/>
    </row>
    <row r="586" spans="1:12" s="10" customFormat="1" ht="14.1" customHeight="1" x14ac:dyDescent="0.25">
      <c r="A586" s="45">
        <v>7</v>
      </c>
      <c r="B586" s="46">
        <v>144</v>
      </c>
      <c r="C586" s="46" t="s">
        <v>34</v>
      </c>
      <c r="D586" s="93">
        <v>1</v>
      </c>
      <c r="E586" s="110" t="s">
        <v>83</v>
      </c>
      <c r="F586" s="48"/>
      <c r="G586" s="49"/>
      <c r="H586" s="50">
        <v>39000</v>
      </c>
      <c r="I586" s="51">
        <v>0.125</v>
      </c>
      <c r="J586" s="51"/>
      <c r="K586" s="52">
        <f t="shared" si="275"/>
        <v>4914000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3"/>
      <c r="K597" s="307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8">
        <f>SUM(K580:K595)</f>
        <v>38085250</v>
      </c>
      <c r="K598" s="329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0"/>
      <c r="K599" s="330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7"/>
      <c r="K601" s="307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1">
        <f>((J598/1.11)+(K600/1.11))*11%</f>
        <v>3774213.9639639631</v>
      </c>
      <c r="K602" s="332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7"/>
      <c r="K603" s="307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38085250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08" t="s">
        <v>36</v>
      </c>
      <c r="K606" s="309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08"/>
      <c r="K607" s="309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23060006</v>
      </c>
      <c r="F610" s="123"/>
      <c r="G610" s="124" t="s">
        <v>2</v>
      </c>
      <c r="H610" s="352" t="str">
        <f>H572</f>
        <v>LILY JULIAWATI</v>
      </c>
      <c r="I610" s="352"/>
      <c r="J610" s="352"/>
      <c r="K610" s="353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6" t="s">
        <v>3</v>
      </c>
      <c r="G611" s="130"/>
      <c r="H611" s="354"/>
      <c r="I611" s="354"/>
      <c r="J611" s="354"/>
      <c r="K611" s="355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7">
        <f>D574</f>
        <v>45085</v>
      </c>
      <c r="E612" s="358"/>
      <c r="F612" s="356"/>
      <c r="G612" s="131"/>
      <c r="H612" s="359" t="str">
        <f>H574</f>
        <v>(REJO AGUNG)</v>
      </c>
      <c r="I612" s="359"/>
      <c r="J612" s="359"/>
      <c r="K612" s="360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6"/>
      <c r="G613" s="131"/>
      <c r="H613" s="340" t="str">
        <f>H575</f>
        <v>JOMBANG</v>
      </c>
      <c r="I613" s="340"/>
      <c r="J613" s="340"/>
      <c r="K613" s="341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G 4372</v>
      </c>
      <c r="E614" s="122"/>
      <c r="F614" s="133"/>
      <c r="G614" s="134"/>
      <c r="H614" s="342"/>
      <c r="I614" s="342"/>
      <c r="J614" s="342"/>
      <c r="K614" s="343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100</v>
      </c>
      <c r="C618" s="287" t="str">
        <f t="shared" si="276"/>
        <v>BOX</v>
      </c>
      <c r="D618" s="288">
        <f t="shared" si="276"/>
        <v>2</v>
      </c>
      <c r="E618" s="289" t="str">
        <f t="shared" si="276"/>
        <v>STIP / PENGHAPUS JOYKO 526-B20 PUTIH</v>
      </c>
      <c r="F618" s="158"/>
      <c r="G618" s="159"/>
      <c r="H618" s="160">
        <f t="shared" ref="H618:J618" si="277">H580</f>
        <v>34100</v>
      </c>
      <c r="I618" s="161">
        <f t="shared" si="277"/>
        <v>0.125</v>
      </c>
      <c r="J618" s="161">
        <f t="shared" si="277"/>
        <v>0</v>
      </c>
      <c r="K618" s="162">
        <f t="shared" ref="K618:K633" si="278">(B618*H618-((B618*H618)*I618))-((B618*H618-((B618*H618)*I618))*J618)</f>
        <v>2983750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20</v>
      </c>
      <c r="C619" s="287" t="str">
        <f t="shared" si="279"/>
        <v>LSN</v>
      </c>
      <c r="D619" s="288">
        <f t="shared" si="279"/>
        <v>1</v>
      </c>
      <c r="E619" s="289" t="str">
        <f t="shared" si="279"/>
        <v>CUTTER 18 MM KENKO L-500 (BESAR)</v>
      </c>
      <c r="F619" s="158"/>
      <c r="G619" s="159"/>
      <c r="H619" s="160">
        <f t="shared" ref="H619:J619" si="280">H581</f>
        <v>147600</v>
      </c>
      <c r="I619" s="161">
        <f t="shared" si="280"/>
        <v>0.125</v>
      </c>
      <c r="J619" s="161">
        <f t="shared" si="280"/>
        <v>0</v>
      </c>
      <c r="K619" s="162">
        <f t="shared" si="278"/>
        <v>2583000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60</v>
      </c>
      <c r="C620" s="287" t="str">
        <f t="shared" si="281"/>
        <v>LSN</v>
      </c>
      <c r="D620" s="288">
        <f t="shared" si="281"/>
        <v>2</v>
      </c>
      <c r="E620" s="289" t="str">
        <f t="shared" si="281"/>
        <v>CUTTER 9 MM KENKO A-300 (KECIL)</v>
      </c>
      <c r="F620" s="158"/>
      <c r="G620" s="159"/>
      <c r="H620" s="160">
        <f t="shared" ref="H620:J620" si="282">H582</f>
        <v>57000</v>
      </c>
      <c r="I620" s="161">
        <f t="shared" si="282"/>
        <v>0.125</v>
      </c>
      <c r="J620" s="161">
        <f t="shared" si="282"/>
        <v>0</v>
      </c>
      <c r="K620" s="162">
        <f t="shared" si="278"/>
        <v>2992500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432</v>
      </c>
      <c r="C621" s="287" t="str">
        <f t="shared" si="283"/>
        <v>LSN</v>
      </c>
      <c r="D621" s="288">
        <f t="shared" si="283"/>
        <v>3</v>
      </c>
      <c r="E621" s="289" t="str">
        <f t="shared" si="283"/>
        <v>GEL PEN KENKO HI-TECH-H 0.28 MM HITAM</v>
      </c>
      <c r="F621" s="158"/>
      <c r="G621" s="159"/>
      <c r="H621" s="160">
        <f t="shared" ref="H621:J621" si="284">H583</f>
        <v>39000</v>
      </c>
      <c r="I621" s="161">
        <f t="shared" si="284"/>
        <v>0.125</v>
      </c>
      <c r="J621" s="161">
        <f t="shared" si="284"/>
        <v>0</v>
      </c>
      <c r="K621" s="162">
        <f t="shared" si="278"/>
        <v>14742000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120</v>
      </c>
      <c r="C622" s="287" t="str">
        <f t="shared" si="285"/>
        <v>PCS</v>
      </c>
      <c r="D622" s="288">
        <f t="shared" si="285"/>
        <v>1</v>
      </c>
      <c r="E622" s="289" t="str">
        <f t="shared" si="285"/>
        <v>CALCULATOR JOYKO CC-15A</v>
      </c>
      <c r="F622" s="158"/>
      <c r="G622" s="159"/>
      <c r="H622" s="160">
        <f t="shared" ref="H622:J622" si="286">H584</f>
        <v>47000</v>
      </c>
      <c r="I622" s="161">
        <f t="shared" si="286"/>
        <v>0.125</v>
      </c>
      <c r="J622" s="161">
        <f t="shared" si="286"/>
        <v>0</v>
      </c>
      <c r="K622" s="162">
        <f t="shared" si="278"/>
        <v>4935000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120</v>
      </c>
      <c r="C623" s="287" t="str">
        <f t="shared" si="287"/>
        <v>PCS</v>
      </c>
      <c r="D623" s="288">
        <f t="shared" si="287"/>
        <v>1</v>
      </c>
      <c r="E623" s="289" t="str">
        <f t="shared" si="287"/>
        <v>CALCULATOR JOYKO CC-8CO WARNA</v>
      </c>
      <c r="F623" s="158"/>
      <c r="G623" s="159"/>
      <c r="H623" s="160">
        <f t="shared" ref="H623:J623" si="288">H585</f>
        <v>47000</v>
      </c>
      <c r="I623" s="161">
        <f t="shared" si="288"/>
        <v>0.125</v>
      </c>
      <c r="J623" s="161">
        <f t="shared" si="288"/>
        <v>0</v>
      </c>
      <c r="K623" s="162">
        <f t="shared" si="278"/>
        <v>4935000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144</v>
      </c>
      <c r="C624" s="287" t="str">
        <f t="shared" si="289"/>
        <v>LSN</v>
      </c>
      <c r="D624" s="288">
        <f t="shared" si="289"/>
        <v>1</v>
      </c>
      <c r="E624" s="289" t="str">
        <f t="shared" si="289"/>
        <v>GEL PEN KENKO HI-TECH-H 0.28 MM BIRU</v>
      </c>
      <c r="F624" s="158"/>
      <c r="G624" s="159"/>
      <c r="H624" s="160">
        <f t="shared" ref="H624:J624" si="290">H586</f>
        <v>39000</v>
      </c>
      <c r="I624" s="161">
        <f t="shared" si="290"/>
        <v>0.125</v>
      </c>
      <c r="J624" s="161">
        <f t="shared" si="290"/>
        <v>0</v>
      </c>
      <c r="K624" s="162">
        <f t="shared" si="278"/>
        <v>4914000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5"/>
      <c r="K635" s="361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6">
        <f>SUM(K618:K633)</f>
        <v>38085250</v>
      </c>
      <c r="K636" s="367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2"/>
      <c r="K637" s="362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1"/>
      <c r="K639" s="361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3">
        <f>((J636/1.11)+(K638/1.11))*11%</f>
        <v>3774213.9639639631</v>
      </c>
      <c r="K640" s="364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1"/>
      <c r="K641" s="361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38085250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4" t="str">
        <f>J606</f>
        <v>NOVI / CONDRO</v>
      </c>
      <c r="K644" s="335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4">
        <f>J607</f>
        <v>0</v>
      </c>
      <c r="K645" s="335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23060006</v>
      </c>
      <c r="F648" s="200"/>
      <c r="G648" s="201" t="s">
        <v>2</v>
      </c>
      <c r="H648" s="336" t="str">
        <f>H610</f>
        <v>LILY JULIAWATI</v>
      </c>
      <c r="I648" s="336"/>
      <c r="J648" s="336"/>
      <c r="K648" s="337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0" t="s">
        <v>3</v>
      </c>
      <c r="G649" s="207"/>
      <c r="H649" s="338"/>
      <c r="I649" s="338"/>
      <c r="J649" s="338"/>
      <c r="K649" s="339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1">
        <f>D612</f>
        <v>45085</v>
      </c>
      <c r="E650" s="312"/>
      <c r="F650" s="310"/>
      <c r="G650" s="208"/>
      <c r="H650" s="313" t="str">
        <f>H612</f>
        <v>(REJO AGUNG)</v>
      </c>
      <c r="I650" s="313"/>
      <c r="J650" s="313"/>
      <c r="K650" s="314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0"/>
      <c r="G651" s="208"/>
      <c r="H651" s="315" t="str">
        <f>H613</f>
        <v>JOMBANG</v>
      </c>
      <c r="I651" s="315"/>
      <c r="J651" s="315"/>
      <c r="K651" s="316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G 4372</v>
      </c>
      <c r="E652" s="199"/>
      <c r="F652" s="210"/>
      <c r="G652" s="211"/>
      <c r="H652" s="317"/>
      <c r="I652" s="317"/>
      <c r="J652" s="317"/>
      <c r="K652" s="318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100</v>
      </c>
      <c r="C656" s="292" t="str">
        <f t="shared" si="309"/>
        <v>BOX</v>
      </c>
      <c r="D656" s="293">
        <f t="shared" si="309"/>
        <v>2</v>
      </c>
      <c r="E656" s="294" t="str">
        <f t="shared" si="309"/>
        <v>STIP / PENGHAPUS JOYKO 526-B20 PUTIH</v>
      </c>
      <c r="F656" s="235"/>
      <c r="G656" s="236"/>
      <c r="H656" s="237">
        <f t="shared" ref="H656:J656" si="310">H618</f>
        <v>34100</v>
      </c>
      <c r="I656" s="238">
        <f t="shared" si="310"/>
        <v>0.125</v>
      </c>
      <c r="J656" s="238">
        <f t="shared" si="310"/>
        <v>0</v>
      </c>
      <c r="K656" s="239">
        <f t="shared" ref="K656:K671" si="311">(B656*H656-((B656*H656)*I656))-((B656*H656-((B656*H656)*I656))*J656)</f>
        <v>2983750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20</v>
      </c>
      <c r="C657" s="292" t="str">
        <f t="shared" si="312"/>
        <v>LSN</v>
      </c>
      <c r="D657" s="293">
        <f t="shared" si="312"/>
        <v>1</v>
      </c>
      <c r="E657" s="294" t="str">
        <f t="shared" si="312"/>
        <v>CUTTER 18 MM KENKO L-500 (BESAR)</v>
      </c>
      <c r="F657" s="235"/>
      <c r="G657" s="236"/>
      <c r="H657" s="237">
        <f t="shared" ref="H657:J657" si="313">H619</f>
        <v>147600</v>
      </c>
      <c r="I657" s="238">
        <f t="shared" si="313"/>
        <v>0.125</v>
      </c>
      <c r="J657" s="238">
        <f t="shared" si="313"/>
        <v>0</v>
      </c>
      <c r="K657" s="239">
        <f t="shared" si="311"/>
        <v>2583000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60</v>
      </c>
      <c r="C658" s="292" t="str">
        <f t="shared" si="314"/>
        <v>LSN</v>
      </c>
      <c r="D658" s="293">
        <f t="shared" si="314"/>
        <v>2</v>
      </c>
      <c r="E658" s="294" t="str">
        <f t="shared" si="314"/>
        <v>CUTTER 9 MM KENKO A-300 (KECIL)</v>
      </c>
      <c r="F658" s="235"/>
      <c r="G658" s="236"/>
      <c r="H658" s="237">
        <f t="shared" ref="H658:J658" si="315">H620</f>
        <v>57000</v>
      </c>
      <c r="I658" s="238">
        <f t="shared" si="315"/>
        <v>0.125</v>
      </c>
      <c r="J658" s="238">
        <f t="shared" si="315"/>
        <v>0</v>
      </c>
      <c r="K658" s="239">
        <f t="shared" si="311"/>
        <v>2992500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432</v>
      </c>
      <c r="C659" s="292" t="str">
        <f t="shared" si="316"/>
        <v>LSN</v>
      </c>
      <c r="D659" s="293">
        <f t="shared" si="316"/>
        <v>3</v>
      </c>
      <c r="E659" s="294" t="str">
        <f t="shared" si="316"/>
        <v>GEL PEN KENKO HI-TECH-H 0.28 MM HITAM</v>
      </c>
      <c r="F659" s="235"/>
      <c r="G659" s="236"/>
      <c r="H659" s="237">
        <f t="shared" ref="H659:J659" si="317">H621</f>
        <v>39000</v>
      </c>
      <c r="I659" s="238">
        <f t="shared" si="317"/>
        <v>0.125</v>
      </c>
      <c r="J659" s="238">
        <f t="shared" si="317"/>
        <v>0</v>
      </c>
      <c r="K659" s="239">
        <f t="shared" si="311"/>
        <v>14742000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120</v>
      </c>
      <c r="C660" s="292" t="str">
        <f t="shared" si="318"/>
        <v>PCS</v>
      </c>
      <c r="D660" s="293">
        <f t="shared" si="318"/>
        <v>1</v>
      </c>
      <c r="E660" s="294" t="str">
        <f t="shared" si="318"/>
        <v>CALCULATOR JOYKO CC-15A</v>
      </c>
      <c r="F660" s="235"/>
      <c r="G660" s="236"/>
      <c r="H660" s="237">
        <f t="shared" ref="H660:J660" si="319">H622</f>
        <v>47000</v>
      </c>
      <c r="I660" s="238">
        <f t="shared" si="319"/>
        <v>0.125</v>
      </c>
      <c r="J660" s="238">
        <f t="shared" si="319"/>
        <v>0</v>
      </c>
      <c r="K660" s="239">
        <f t="shared" si="311"/>
        <v>4935000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120</v>
      </c>
      <c r="C661" s="292" t="str">
        <f t="shared" si="320"/>
        <v>PCS</v>
      </c>
      <c r="D661" s="293">
        <f t="shared" si="320"/>
        <v>1</v>
      </c>
      <c r="E661" s="294" t="str">
        <f t="shared" si="320"/>
        <v>CALCULATOR JOYKO CC-8CO WARNA</v>
      </c>
      <c r="F661" s="235"/>
      <c r="G661" s="236"/>
      <c r="H661" s="237">
        <f t="shared" ref="H661:J661" si="321">H623</f>
        <v>47000</v>
      </c>
      <c r="I661" s="238">
        <f t="shared" si="321"/>
        <v>0.125</v>
      </c>
      <c r="J661" s="238">
        <f t="shared" si="321"/>
        <v>0</v>
      </c>
      <c r="K661" s="239">
        <f t="shared" si="311"/>
        <v>4935000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144</v>
      </c>
      <c r="C662" s="292" t="str">
        <f t="shared" si="322"/>
        <v>LSN</v>
      </c>
      <c r="D662" s="293">
        <f t="shared" si="322"/>
        <v>1</v>
      </c>
      <c r="E662" s="294" t="str">
        <f t="shared" si="322"/>
        <v>GEL PEN KENKO HI-TECH-H 0.28 MM BIRU</v>
      </c>
      <c r="F662" s="235"/>
      <c r="G662" s="236"/>
      <c r="H662" s="237">
        <f t="shared" ref="H662:J662" si="323">H624</f>
        <v>39000</v>
      </c>
      <c r="I662" s="238">
        <f t="shared" si="323"/>
        <v>0.125</v>
      </c>
      <c r="J662" s="238">
        <f t="shared" si="323"/>
        <v>0</v>
      </c>
      <c r="K662" s="239">
        <f t="shared" si="311"/>
        <v>4914000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9"/>
      <c r="K673" s="320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1">
        <f>SUM(K656:K671)</f>
        <v>38085250</v>
      </c>
      <c r="K674" s="322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3"/>
      <c r="K675" s="323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0"/>
      <c r="K677" s="320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4">
        <f>((J674/1.11)+(K676/1.11))*11%</f>
        <v>3774213.9639639631</v>
      </c>
      <c r="K678" s="325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0"/>
      <c r="K679" s="320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38085250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6" t="str">
        <f>J644</f>
        <v>NOVI / CONDRO</v>
      </c>
      <c r="K682" s="327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6">
        <f>J645</f>
        <v>0</v>
      </c>
      <c r="K683" s="327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23060007</v>
      </c>
      <c r="G686" s="11" t="s">
        <v>2</v>
      </c>
      <c r="H686" s="302" t="s">
        <v>84</v>
      </c>
      <c r="I686" s="302"/>
      <c r="J686" s="302"/>
      <c r="K686" s="303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6" t="s">
        <v>3</v>
      </c>
      <c r="G687" s="17"/>
      <c r="H687" s="304"/>
      <c r="I687" s="304"/>
      <c r="J687" s="304"/>
      <c r="K687" s="305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4">
        <v>45085</v>
      </c>
      <c r="E688" s="345"/>
      <c r="F688" s="306"/>
      <c r="G688" s="18"/>
      <c r="H688" s="346" t="s">
        <v>31</v>
      </c>
      <c r="I688" s="346"/>
      <c r="J688" s="346"/>
      <c r="K688" s="347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6"/>
      <c r="G689" s="18"/>
      <c r="H689" s="348" t="s">
        <v>85</v>
      </c>
      <c r="I689" s="348"/>
      <c r="J689" s="348"/>
      <c r="K689" s="349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86</v>
      </c>
      <c r="E690" s="9"/>
      <c r="F690" s="21"/>
      <c r="G690" s="22"/>
      <c r="H690" s="350"/>
      <c r="I690" s="350"/>
      <c r="J690" s="350"/>
      <c r="K690" s="351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144</v>
      </c>
      <c r="C694" s="46" t="s">
        <v>34</v>
      </c>
      <c r="D694" s="93">
        <v>1</v>
      </c>
      <c r="E694" s="110" t="s">
        <v>87</v>
      </c>
      <c r="F694" s="48"/>
      <c r="G694" s="49"/>
      <c r="H694" s="50">
        <v>17500</v>
      </c>
      <c r="I694" s="51"/>
      <c r="J694" s="51"/>
      <c r="K694" s="52">
        <f t="shared" ref="K694:K709" si="342">(B694*H694-((B694*H694)*I694))-((B694*H694-((B694*H694)*I694))*J694)</f>
        <v>2520000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3"/>
      <c r="K711" s="307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8">
        <f>SUM(K694:K709)</f>
        <v>2520000</v>
      </c>
      <c r="K712" s="329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0"/>
      <c r="K713" s="330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7"/>
      <c r="K715" s="307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1">
        <f>((J712/1.11)+(K714/1.11))*11%</f>
        <v>249729.72972972973</v>
      </c>
      <c r="K716" s="332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7"/>
      <c r="K717" s="307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2520000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08" t="s">
        <v>36</v>
      </c>
      <c r="K720" s="309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08"/>
      <c r="K721" s="309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23060007</v>
      </c>
      <c r="F724" s="123"/>
      <c r="G724" s="124" t="s">
        <v>2</v>
      </c>
      <c r="H724" s="352" t="str">
        <f>H686</f>
        <v>CV TIARA</v>
      </c>
      <c r="I724" s="352"/>
      <c r="J724" s="352"/>
      <c r="K724" s="353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6" t="s">
        <v>3</v>
      </c>
      <c r="G725" s="130"/>
      <c r="H725" s="354"/>
      <c r="I725" s="354"/>
      <c r="J725" s="354"/>
      <c r="K725" s="355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7">
        <f>D688</f>
        <v>45085</v>
      </c>
      <c r="E726" s="358"/>
      <c r="F726" s="356"/>
      <c r="G726" s="131"/>
      <c r="H726" s="359" t="str">
        <f>H688</f>
        <v/>
      </c>
      <c r="I726" s="359"/>
      <c r="J726" s="359"/>
      <c r="K726" s="360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6"/>
      <c r="G727" s="131"/>
      <c r="H727" s="340" t="str">
        <f>H689</f>
        <v>SOLO</v>
      </c>
      <c r="I727" s="340"/>
      <c r="J727" s="340"/>
      <c r="K727" s="341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N 4376</v>
      </c>
      <c r="E728" s="122"/>
      <c r="F728" s="133"/>
      <c r="G728" s="134"/>
      <c r="H728" s="342"/>
      <c r="I728" s="342"/>
      <c r="J728" s="342"/>
      <c r="K728" s="343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144</v>
      </c>
      <c r="C732" s="287" t="str">
        <f t="shared" si="343"/>
        <v>LSN</v>
      </c>
      <c r="D732" s="288">
        <f t="shared" si="343"/>
        <v>1</v>
      </c>
      <c r="E732" s="289" t="str">
        <f t="shared" si="343"/>
        <v>GEL MINI COLOR + ISI G-212C</v>
      </c>
      <c r="F732" s="158"/>
      <c r="G732" s="159"/>
      <c r="H732" s="160">
        <f t="shared" ref="H732:J732" si="344">H694</f>
        <v>17500</v>
      </c>
      <c r="I732" s="161">
        <f t="shared" si="344"/>
        <v>0</v>
      </c>
      <c r="J732" s="161">
        <f t="shared" si="344"/>
        <v>0</v>
      </c>
      <c r="K732" s="162">
        <f t="shared" ref="K732:K747" si="345">(B732*H732-((B732*H732)*I732))-((B732*H732-((B732*H732)*I732))*J732)</f>
        <v>2520000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5"/>
      <c r="K749" s="361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6">
        <f>SUM(K732:K747)</f>
        <v>2520000</v>
      </c>
      <c r="K750" s="367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2"/>
      <c r="K751" s="362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1"/>
      <c r="K753" s="361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3">
        <f>((J750/1.11)+(K752/1.11))*11%</f>
        <v>249729.72972972973</v>
      </c>
      <c r="K754" s="364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1"/>
      <c r="K755" s="361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2520000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4" t="str">
        <f>J720</f>
        <v>NOVI / CONDRO</v>
      </c>
      <c r="K758" s="335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4">
        <f>J721</f>
        <v>0</v>
      </c>
      <c r="K759" s="335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23060007</v>
      </c>
      <c r="F762" s="200"/>
      <c r="G762" s="201" t="s">
        <v>2</v>
      </c>
      <c r="H762" s="336" t="str">
        <f>H724</f>
        <v>CV TIARA</v>
      </c>
      <c r="I762" s="336"/>
      <c r="J762" s="336"/>
      <c r="K762" s="337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0" t="s">
        <v>3</v>
      </c>
      <c r="G763" s="207"/>
      <c r="H763" s="338"/>
      <c r="I763" s="338"/>
      <c r="J763" s="338"/>
      <c r="K763" s="339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1">
        <f>D726</f>
        <v>45085</v>
      </c>
      <c r="E764" s="312"/>
      <c r="F764" s="310"/>
      <c r="G764" s="208"/>
      <c r="H764" s="313" t="str">
        <f>H726</f>
        <v/>
      </c>
      <c r="I764" s="313"/>
      <c r="J764" s="313"/>
      <c r="K764" s="314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0"/>
      <c r="G765" s="208"/>
      <c r="H765" s="315" t="str">
        <f>H727</f>
        <v>SOLO</v>
      </c>
      <c r="I765" s="315"/>
      <c r="J765" s="315"/>
      <c r="K765" s="316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N 4376</v>
      </c>
      <c r="E766" s="199"/>
      <c r="F766" s="210"/>
      <c r="G766" s="211"/>
      <c r="H766" s="317"/>
      <c r="I766" s="317"/>
      <c r="J766" s="317"/>
      <c r="K766" s="318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144</v>
      </c>
      <c r="C770" s="292" t="str">
        <f t="shared" si="376"/>
        <v>LSN</v>
      </c>
      <c r="D770" s="293">
        <f t="shared" si="376"/>
        <v>1</v>
      </c>
      <c r="E770" s="294" t="str">
        <f t="shared" si="376"/>
        <v>GEL MINI COLOR + ISI G-212C</v>
      </c>
      <c r="F770" s="235"/>
      <c r="G770" s="236"/>
      <c r="H770" s="237">
        <f t="shared" ref="H770:J770" si="377">H732</f>
        <v>17500</v>
      </c>
      <c r="I770" s="238">
        <f t="shared" si="377"/>
        <v>0</v>
      </c>
      <c r="J770" s="238">
        <f t="shared" si="377"/>
        <v>0</v>
      </c>
      <c r="K770" s="239">
        <f t="shared" ref="K770:K785" si="378">(B770*H770-((B770*H770)*I770))-((B770*H770-((B770*H770)*I770))*J770)</f>
        <v>2520000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9"/>
      <c r="K787" s="320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1">
        <f>SUM(K770:K785)</f>
        <v>2520000</v>
      </c>
      <c r="K788" s="322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3"/>
      <c r="K789" s="323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0"/>
      <c r="K791" s="320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4">
        <f>((J788/1.11)+(K790/1.11))*11%</f>
        <v>249729.72972972973</v>
      </c>
      <c r="K792" s="325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0"/>
      <c r="K793" s="320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2520000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6" t="str">
        <f>J758</f>
        <v>NOVI / CONDRO</v>
      </c>
      <c r="K796" s="327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6">
        <f>J759</f>
        <v>0</v>
      </c>
      <c r="K797" s="327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23060008</v>
      </c>
      <c r="G800" s="11" t="s">
        <v>2</v>
      </c>
      <c r="H800" s="302" t="s">
        <v>88</v>
      </c>
      <c r="I800" s="302"/>
      <c r="J800" s="302"/>
      <c r="K800" s="303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6" t="s">
        <v>3</v>
      </c>
      <c r="G801" s="17"/>
      <c r="H801" s="304"/>
      <c r="I801" s="304"/>
      <c r="J801" s="304"/>
      <c r="K801" s="305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4">
        <v>45086</v>
      </c>
      <c r="E802" s="345"/>
      <c r="F802" s="306"/>
      <c r="G802" s="18"/>
      <c r="H802" s="346" t="s">
        <v>89</v>
      </c>
      <c r="I802" s="346"/>
      <c r="J802" s="346"/>
      <c r="K802" s="347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6"/>
      <c r="G803" s="18"/>
      <c r="H803" s="348" t="s">
        <v>90</v>
      </c>
      <c r="I803" s="348"/>
      <c r="J803" s="348"/>
      <c r="K803" s="349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91</v>
      </c>
      <c r="E804" s="9"/>
      <c r="F804" s="21"/>
      <c r="G804" s="22"/>
      <c r="H804" s="350"/>
      <c r="I804" s="350"/>
      <c r="J804" s="350"/>
      <c r="K804" s="351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132</v>
      </c>
      <c r="C808" s="46" t="s">
        <v>58</v>
      </c>
      <c r="D808" s="93" t="s">
        <v>31</v>
      </c>
      <c r="E808" s="110" t="s">
        <v>92</v>
      </c>
      <c r="F808" s="48"/>
      <c r="G808" s="49"/>
      <c r="H808" s="50">
        <v>4700</v>
      </c>
      <c r="I808" s="51">
        <v>0.14000000000000001</v>
      </c>
      <c r="J808" s="51"/>
      <c r="K808" s="52">
        <f t="shared" ref="K808:K823" si="409">(B808*H808-((B808*H808)*I808))-((B808*H808-((B808*H808)*I808))*J808)</f>
        <v>533544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3"/>
      <c r="K825" s="307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8">
        <f>SUM(K808:K823)</f>
        <v>533544</v>
      </c>
      <c r="K826" s="329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0"/>
      <c r="K827" s="330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7"/>
      <c r="K829" s="307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1">
        <f>((J826/1.11)+(K828/1.11))*11%</f>
        <v>52873.729729729726</v>
      </c>
      <c r="K830" s="332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7"/>
      <c r="K831" s="307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533544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08" t="s">
        <v>36</v>
      </c>
      <c r="K834" s="309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08"/>
      <c r="K835" s="309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23060008</v>
      </c>
      <c r="F838" s="123"/>
      <c r="G838" s="124" t="s">
        <v>2</v>
      </c>
      <c r="H838" s="352" t="str">
        <f>H800</f>
        <v>HARNOYO</v>
      </c>
      <c r="I838" s="352"/>
      <c r="J838" s="352"/>
      <c r="K838" s="353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6" t="s">
        <v>3</v>
      </c>
      <c r="G839" s="130"/>
      <c r="H839" s="354"/>
      <c r="I839" s="354"/>
      <c r="J839" s="354"/>
      <c r="K839" s="355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7">
        <f>D802</f>
        <v>45086</v>
      </c>
      <c r="E840" s="358"/>
      <c r="F840" s="356"/>
      <c r="G840" s="131"/>
      <c r="H840" s="359" t="str">
        <f>H802</f>
        <v>(BENDAN)</v>
      </c>
      <c r="I840" s="359"/>
      <c r="J840" s="359"/>
      <c r="K840" s="360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6"/>
      <c r="G841" s="131"/>
      <c r="H841" s="340" t="str">
        <f>H803</f>
        <v>PEKALONGAN</v>
      </c>
      <c r="I841" s="340"/>
      <c r="J841" s="340"/>
      <c r="K841" s="341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4605</v>
      </c>
      <c r="E842" s="122"/>
      <c r="F842" s="133"/>
      <c r="G842" s="134"/>
      <c r="H842" s="342"/>
      <c r="I842" s="342"/>
      <c r="J842" s="342"/>
      <c r="K842" s="343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132</v>
      </c>
      <c r="C846" s="287" t="str">
        <f t="shared" si="410"/>
        <v>PCS</v>
      </c>
      <c r="D846" s="288" t="str">
        <f t="shared" si="410"/>
        <v/>
      </c>
      <c r="E846" s="289" t="str">
        <f t="shared" si="410"/>
        <v>GUNTING KENKO SC-828</v>
      </c>
      <c r="F846" s="158"/>
      <c r="G846" s="159"/>
      <c r="H846" s="160">
        <f t="shared" ref="H846:J846" si="411">H808</f>
        <v>4700</v>
      </c>
      <c r="I846" s="161">
        <f t="shared" si="411"/>
        <v>0.14000000000000001</v>
      </c>
      <c r="J846" s="161">
        <f t="shared" si="411"/>
        <v>0</v>
      </c>
      <c r="K846" s="162">
        <f t="shared" ref="K846:K861" si="412">(B846*H846-((B846*H846)*I846))-((B846*H846-((B846*H846)*I846))*J846)</f>
        <v>533544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5"/>
      <c r="K863" s="361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6">
        <f>SUM(K846:K861)</f>
        <v>533544</v>
      </c>
      <c r="K864" s="367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2"/>
      <c r="K865" s="362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1"/>
      <c r="K867" s="361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3">
        <f>((J864/1.11)+(K866/1.11))*11%</f>
        <v>52873.729729729726</v>
      </c>
      <c r="K868" s="364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1"/>
      <c r="K869" s="361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533544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4" t="str">
        <f>J834</f>
        <v>NOVI / CONDRO</v>
      </c>
      <c r="K872" s="335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4">
        <f>J835</f>
        <v>0</v>
      </c>
      <c r="K873" s="335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23060008</v>
      </c>
      <c r="F876" s="200"/>
      <c r="G876" s="201" t="s">
        <v>2</v>
      </c>
      <c r="H876" s="336" t="str">
        <f>H838</f>
        <v>HARNOYO</v>
      </c>
      <c r="I876" s="336"/>
      <c r="J876" s="336"/>
      <c r="K876" s="337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0" t="s">
        <v>3</v>
      </c>
      <c r="G877" s="207"/>
      <c r="H877" s="338"/>
      <c r="I877" s="338"/>
      <c r="J877" s="338"/>
      <c r="K877" s="339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1">
        <f>D840</f>
        <v>45086</v>
      </c>
      <c r="E878" s="312"/>
      <c r="F878" s="310"/>
      <c r="G878" s="208"/>
      <c r="H878" s="313" t="str">
        <f>H840</f>
        <v>(BENDAN)</v>
      </c>
      <c r="I878" s="313"/>
      <c r="J878" s="313"/>
      <c r="K878" s="314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0"/>
      <c r="G879" s="208"/>
      <c r="H879" s="315" t="str">
        <f>H841</f>
        <v>PEKALONGAN</v>
      </c>
      <c r="I879" s="315"/>
      <c r="J879" s="315"/>
      <c r="K879" s="316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4605</v>
      </c>
      <c r="E880" s="199"/>
      <c r="F880" s="210"/>
      <c r="G880" s="211"/>
      <c r="H880" s="317"/>
      <c r="I880" s="317"/>
      <c r="J880" s="317"/>
      <c r="K880" s="318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132</v>
      </c>
      <c r="C884" s="292" t="str">
        <f t="shared" si="443"/>
        <v>PCS</v>
      </c>
      <c r="D884" s="293" t="str">
        <f t="shared" si="443"/>
        <v/>
      </c>
      <c r="E884" s="294" t="str">
        <f t="shared" si="443"/>
        <v>GUNTING KENKO SC-828</v>
      </c>
      <c r="F884" s="235"/>
      <c r="G884" s="236"/>
      <c r="H884" s="237">
        <f t="shared" ref="H884:J884" si="444">H846</f>
        <v>4700</v>
      </c>
      <c r="I884" s="238">
        <f t="shared" si="444"/>
        <v>0.14000000000000001</v>
      </c>
      <c r="J884" s="238">
        <f t="shared" si="444"/>
        <v>0</v>
      </c>
      <c r="K884" s="239">
        <f t="shared" ref="K884:K899" si="445">(B884*H884-((B884*H884)*I884))-((B884*H884-((B884*H884)*I884))*J884)</f>
        <v>533544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9"/>
      <c r="K901" s="320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1">
        <f>SUM(K884:K899)</f>
        <v>533544</v>
      </c>
      <c r="K902" s="322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3"/>
      <c r="K903" s="323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0"/>
      <c r="K905" s="320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4">
        <f>((J902/1.11)+(K904/1.11))*11%</f>
        <v>52873.729729729726</v>
      </c>
      <c r="K906" s="325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0"/>
      <c r="K907" s="320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533544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6" t="str">
        <f>J872</f>
        <v>NOVI / CONDRO</v>
      </c>
      <c r="K910" s="327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6">
        <f>J873</f>
        <v>0</v>
      </c>
      <c r="K911" s="327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23060009</v>
      </c>
      <c r="G914" s="11" t="s">
        <v>2</v>
      </c>
      <c r="H914" s="302" t="s">
        <v>93</v>
      </c>
      <c r="I914" s="302"/>
      <c r="J914" s="302"/>
      <c r="K914" s="303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6" t="s">
        <v>3</v>
      </c>
      <c r="G915" s="17"/>
      <c r="H915" s="304"/>
      <c r="I915" s="304"/>
      <c r="J915" s="304"/>
      <c r="K915" s="305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4">
        <v>45086</v>
      </c>
      <c r="E916" s="345"/>
      <c r="F916" s="306"/>
      <c r="G916" s="18"/>
      <c r="H916" s="346" t="s">
        <v>94</v>
      </c>
      <c r="I916" s="346"/>
      <c r="J916" s="346"/>
      <c r="K916" s="347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6"/>
      <c r="G917" s="18"/>
      <c r="H917" s="348" t="s">
        <v>95</v>
      </c>
      <c r="I917" s="348"/>
      <c r="J917" s="348"/>
      <c r="K917" s="349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104</v>
      </c>
      <c r="E918" s="9"/>
      <c r="F918" s="21"/>
      <c r="G918" s="22"/>
      <c r="H918" s="350"/>
      <c r="I918" s="350"/>
      <c r="J918" s="350"/>
      <c r="K918" s="351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432</v>
      </c>
      <c r="C922" s="46" t="s">
        <v>34</v>
      </c>
      <c r="D922" s="93">
        <v>3</v>
      </c>
      <c r="E922" s="110" t="s">
        <v>96</v>
      </c>
      <c r="F922" s="48"/>
      <c r="G922" s="49"/>
      <c r="H922" s="50">
        <v>26100</v>
      </c>
      <c r="I922" s="51">
        <v>0.13500000000000001</v>
      </c>
      <c r="J922" s="51"/>
      <c r="K922" s="52">
        <f t="shared" ref="K922:K937" si="476">(B922*H922-((B922*H922)*I922))-((B922*H922-((B922*H922)*I922))*J922)</f>
        <v>9753048</v>
      </c>
      <c r="L922" s="36"/>
    </row>
    <row r="923" spans="1:12" s="10" customFormat="1" ht="14.1" customHeight="1" x14ac:dyDescent="0.25">
      <c r="A923" s="45">
        <v>2</v>
      </c>
      <c r="B923" s="46">
        <v>144</v>
      </c>
      <c r="C923" s="46" t="s">
        <v>34</v>
      </c>
      <c r="D923" s="93">
        <v>1</v>
      </c>
      <c r="E923" s="110" t="s">
        <v>97</v>
      </c>
      <c r="F923" s="48"/>
      <c r="G923" s="49"/>
      <c r="H923" s="50">
        <v>21600</v>
      </c>
      <c r="I923" s="51">
        <v>0.13500000000000001</v>
      </c>
      <c r="J923" s="51"/>
      <c r="K923" s="52">
        <f t="shared" si="476"/>
        <v>2690496</v>
      </c>
      <c r="L923" s="36"/>
    </row>
    <row r="924" spans="1:12" s="10" customFormat="1" ht="14.1" customHeight="1" x14ac:dyDescent="0.25">
      <c r="A924" s="45">
        <v>3</v>
      </c>
      <c r="B924" s="46">
        <v>288</v>
      </c>
      <c r="C924" s="46" t="s">
        <v>34</v>
      </c>
      <c r="D924" s="93">
        <v>4</v>
      </c>
      <c r="E924" s="110" t="s">
        <v>98</v>
      </c>
      <c r="F924" s="48"/>
      <c r="G924" s="49"/>
      <c r="H924" s="50">
        <v>54300</v>
      </c>
      <c r="I924" s="51">
        <v>0.13500000000000001</v>
      </c>
      <c r="J924" s="51"/>
      <c r="K924" s="52">
        <f t="shared" si="476"/>
        <v>13527216</v>
      </c>
      <c r="L924" s="36"/>
    </row>
    <row r="925" spans="1:12" s="10" customFormat="1" ht="14.1" customHeight="1" x14ac:dyDescent="0.25">
      <c r="A925" s="45">
        <v>4</v>
      </c>
      <c r="B925" s="46">
        <v>120</v>
      </c>
      <c r="C925" s="46" t="s">
        <v>34</v>
      </c>
      <c r="D925" s="93">
        <v>2</v>
      </c>
      <c r="E925" s="110" t="s">
        <v>99</v>
      </c>
      <c r="F925" s="48"/>
      <c r="G925" s="49"/>
      <c r="H925" s="50">
        <v>64800</v>
      </c>
      <c r="I925" s="51">
        <v>0.13500000000000001</v>
      </c>
      <c r="J925" s="51"/>
      <c r="K925" s="52">
        <f t="shared" si="476"/>
        <v>6726240</v>
      </c>
      <c r="L925" s="36"/>
    </row>
    <row r="926" spans="1:12" s="10" customFormat="1" ht="14.1" customHeight="1" x14ac:dyDescent="0.25">
      <c r="A926" s="45">
        <v>5</v>
      </c>
      <c r="B926" s="46">
        <v>60</v>
      </c>
      <c r="C926" s="46" t="s">
        <v>34</v>
      </c>
      <c r="D926" s="93">
        <v>2</v>
      </c>
      <c r="E926" s="110" t="s">
        <v>35</v>
      </c>
      <c r="F926" s="48"/>
      <c r="G926" s="49"/>
      <c r="H926" s="50">
        <v>57000</v>
      </c>
      <c r="I926" s="51">
        <v>0.13500000000000001</v>
      </c>
      <c r="J926" s="51"/>
      <c r="K926" s="52">
        <f t="shared" si="476"/>
        <v>2958300</v>
      </c>
      <c r="L926" s="36"/>
    </row>
    <row r="927" spans="1:12" s="10" customFormat="1" ht="14.1" customHeight="1" x14ac:dyDescent="0.25">
      <c r="A927" s="45">
        <v>6</v>
      </c>
      <c r="B927" s="46">
        <v>36</v>
      </c>
      <c r="C927" s="46" t="s">
        <v>40</v>
      </c>
      <c r="D927" s="93">
        <v>1</v>
      </c>
      <c r="E927" s="110" t="s">
        <v>100</v>
      </c>
      <c r="F927" s="48"/>
      <c r="G927" s="49"/>
      <c r="H927" s="50">
        <v>66000</v>
      </c>
      <c r="I927" s="51">
        <v>0.13500000000000001</v>
      </c>
      <c r="J927" s="51"/>
      <c r="K927" s="52">
        <f t="shared" si="476"/>
        <v>2055240</v>
      </c>
      <c r="L927" s="36"/>
    </row>
    <row r="928" spans="1:12" s="10" customFormat="1" ht="14.1" customHeight="1" x14ac:dyDescent="0.25">
      <c r="A928" s="45">
        <v>7</v>
      </c>
      <c r="B928" s="46">
        <v>36</v>
      </c>
      <c r="C928" s="46" t="s">
        <v>40</v>
      </c>
      <c r="D928" s="93">
        <v>1</v>
      </c>
      <c r="E928" s="110" t="s">
        <v>101</v>
      </c>
      <c r="F928" s="48"/>
      <c r="G928" s="49"/>
      <c r="H928" s="50">
        <v>72000</v>
      </c>
      <c r="I928" s="51">
        <v>0.13500000000000001</v>
      </c>
      <c r="J928" s="51"/>
      <c r="K928" s="52">
        <f t="shared" si="476"/>
        <v>2242080</v>
      </c>
      <c r="L928" s="36"/>
    </row>
    <row r="929" spans="1:12" s="10" customFormat="1" ht="14.1" customHeight="1" x14ac:dyDescent="0.25">
      <c r="A929" s="45">
        <v>8</v>
      </c>
      <c r="B929" s="46">
        <v>144</v>
      </c>
      <c r="C929" s="46" t="s">
        <v>34</v>
      </c>
      <c r="D929" s="93">
        <v>1</v>
      </c>
      <c r="E929" s="111" t="s">
        <v>102</v>
      </c>
      <c r="F929" s="48"/>
      <c r="G929" s="49"/>
      <c r="H929" s="50">
        <v>39600</v>
      </c>
      <c r="I929" s="51">
        <v>0.13500000000000001</v>
      </c>
      <c r="J929" s="51"/>
      <c r="K929" s="52">
        <f t="shared" si="476"/>
        <v>4932576</v>
      </c>
      <c r="L929" s="36"/>
    </row>
    <row r="930" spans="1:12" s="10" customFormat="1" ht="14.1" customHeight="1" x14ac:dyDescent="0.25">
      <c r="A930" s="45">
        <v>9</v>
      </c>
      <c r="B930" s="46">
        <v>40</v>
      </c>
      <c r="C930" s="46" t="s">
        <v>34</v>
      </c>
      <c r="D930" s="93">
        <v>1</v>
      </c>
      <c r="E930" s="110" t="s">
        <v>103</v>
      </c>
      <c r="F930" s="48"/>
      <c r="G930" s="49"/>
      <c r="H930" s="50">
        <v>25200</v>
      </c>
      <c r="I930" s="51">
        <v>0.13500000000000001</v>
      </c>
      <c r="J930" s="51"/>
      <c r="K930" s="52">
        <f t="shared" si="476"/>
        <v>871920</v>
      </c>
      <c r="L930" s="36"/>
    </row>
    <row r="931" spans="1:12" s="10" customFormat="1" ht="14.1" customHeight="1" x14ac:dyDescent="0.25">
      <c r="A931" s="45">
        <v>10</v>
      </c>
      <c r="B931" s="46">
        <v>17</v>
      </c>
      <c r="C931" s="46" t="s">
        <v>34</v>
      </c>
      <c r="D931" s="93" t="s">
        <v>31</v>
      </c>
      <c r="E931" s="110" t="s">
        <v>72</v>
      </c>
      <c r="F931" s="48"/>
      <c r="G931" s="49"/>
      <c r="H931" s="50">
        <v>77400</v>
      </c>
      <c r="I931" s="51">
        <v>0.13500000000000001</v>
      </c>
      <c r="J931" s="51"/>
      <c r="K931" s="52">
        <f t="shared" si="476"/>
        <v>1138167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3"/>
      <c r="K939" s="307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8">
        <f>SUM(K922:K937)</f>
        <v>46895283</v>
      </c>
      <c r="K940" s="329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0"/>
      <c r="K941" s="330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7"/>
      <c r="K943" s="307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1">
        <f>((J940/1.11)+(K942/1.11))*11%</f>
        <v>4647280.297297297</v>
      </c>
      <c r="K944" s="332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7"/>
      <c r="K945" s="307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46895283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08" t="s">
        <v>36</v>
      </c>
      <c r="K948" s="309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08"/>
      <c r="K949" s="309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23060009</v>
      </c>
      <c r="F952" s="123"/>
      <c r="G952" s="124" t="s">
        <v>2</v>
      </c>
      <c r="H952" s="352" t="str">
        <f>H914</f>
        <v>CV PELITA JAYA</v>
      </c>
      <c r="I952" s="352"/>
      <c r="J952" s="352"/>
      <c r="K952" s="353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6" t="s">
        <v>3</v>
      </c>
      <c r="G953" s="130"/>
      <c r="H953" s="354"/>
      <c r="I953" s="354"/>
      <c r="J953" s="354"/>
      <c r="K953" s="355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7">
        <f>D916</f>
        <v>45086</v>
      </c>
      <c r="E954" s="358"/>
      <c r="F954" s="356"/>
      <c r="G954" s="131"/>
      <c r="H954" s="359" t="str">
        <f>H916</f>
        <v>(ANUGERAH SEJAHTERA)</v>
      </c>
      <c r="I954" s="359"/>
      <c r="J954" s="359"/>
      <c r="K954" s="360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6"/>
      <c r="G955" s="131"/>
      <c r="H955" s="340" t="str">
        <f>H917</f>
        <v>PURWOKERTO</v>
      </c>
      <c r="I955" s="340"/>
      <c r="J955" s="340"/>
      <c r="K955" s="341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4384</v>
      </c>
      <c r="E956" s="122"/>
      <c r="F956" s="133"/>
      <c r="G956" s="134"/>
      <c r="H956" s="342"/>
      <c r="I956" s="342"/>
      <c r="J956" s="342"/>
      <c r="K956" s="343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432</v>
      </c>
      <c r="C960" s="287" t="str">
        <f t="shared" si="477"/>
        <v>LSN</v>
      </c>
      <c r="D960" s="288">
        <f t="shared" si="477"/>
        <v>3</v>
      </c>
      <c r="E960" s="289" t="str">
        <f t="shared" si="477"/>
        <v>GEL PEN KENKO EASY GEL</v>
      </c>
      <c r="F960" s="158"/>
      <c r="G960" s="159"/>
      <c r="H960" s="160">
        <f t="shared" ref="H960:J960" si="478">H922</f>
        <v>26100</v>
      </c>
      <c r="I960" s="161">
        <f t="shared" si="478"/>
        <v>0.13500000000000001</v>
      </c>
      <c r="J960" s="161">
        <f t="shared" si="478"/>
        <v>0</v>
      </c>
      <c r="K960" s="162">
        <f t="shared" ref="K960:K975" si="479">(B960*H960-((B960*H960)*I960))-((B960*H960-((B960*H960)*I960))*J960)</f>
        <v>9753048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144</v>
      </c>
      <c r="C961" s="287" t="str">
        <f t="shared" si="480"/>
        <v>LSN</v>
      </c>
      <c r="D961" s="288">
        <f t="shared" si="480"/>
        <v>1</v>
      </c>
      <c r="E961" s="289" t="str">
        <f t="shared" si="480"/>
        <v>GEL PEN KENKO KE-303 T-GEL TRIANGULAR HITAM</v>
      </c>
      <c r="F961" s="158"/>
      <c r="G961" s="159"/>
      <c r="H961" s="160">
        <f t="shared" ref="H961:J961" si="481">H923</f>
        <v>21600</v>
      </c>
      <c r="I961" s="161">
        <f t="shared" si="481"/>
        <v>0.13500000000000001</v>
      </c>
      <c r="J961" s="161">
        <f t="shared" si="481"/>
        <v>0</v>
      </c>
      <c r="K961" s="162">
        <f t="shared" si="479"/>
        <v>2690496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288</v>
      </c>
      <c r="C962" s="287" t="str">
        <f t="shared" si="482"/>
        <v>LSN</v>
      </c>
      <c r="D962" s="288">
        <f t="shared" si="482"/>
        <v>4</v>
      </c>
      <c r="E962" s="289" t="str">
        <f t="shared" si="482"/>
        <v>CORRECTION FLUID KENKO KE-01</v>
      </c>
      <c r="F962" s="158"/>
      <c r="G962" s="159"/>
      <c r="H962" s="160">
        <f t="shared" ref="H962:J962" si="483">H924</f>
        <v>54300</v>
      </c>
      <c r="I962" s="161">
        <f t="shared" si="483"/>
        <v>0.13500000000000001</v>
      </c>
      <c r="J962" s="161">
        <f t="shared" si="483"/>
        <v>0</v>
      </c>
      <c r="K962" s="162">
        <f t="shared" si="479"/>
        <v>13527216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120</v>
      </c>
      <c r="C963" s="287" t="str">
        <f t="shared" si="484"/>
        <v>LSN</v>
      </c>
      <c r="D963" s="288">
        <f t="shared" si="484"/>
        <v>2</v>
      </c>
      <c r="E963" s="289" t="str">
        <f t="shared" si="484"/>
        <v>ISI CUTTER 18 MM KENKO L-150 (BESAR)</v>
      </c>
      <c r="F963" s="158"/>
      <c r="G963" s="159"/>
      <c r="H963" s="160">
        <f t="shared" ref="H963:J963" si="485">H925</f>
        <v>64800</v>
      </c>
      <c r="I963" s="161">
        <f t="shared" si="485"/>
        <v>0.13500000000000001</v>
      </c>
      <c r="J963" s="161">
        <f t="shared" si="485"/>
        <v>0</v>
      </c>
      <c r="K963" s="162">
        <f t="shared" si="479"/>
        <v>6726240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60</v>
      </c>
      <c r="C964" s="287" t="str">
        <f t="shared" si="486"/>
        <v>LSN</v>
      </c>
      <c r="D964" s="288">
        <f t="shared" si="486"/>
        <v>2</v>
      </c>
      <c r="E964" s="289" t="str">
        <f t="shared" si="486"/>
        <v>CUTTER 9 MM KENKO A-300 (KECIL)</v>
      </c>
      <c r="F964" s="158"/>
      <c r="G964" s="159"/>
      <c r="H964" s="160">
        <f t="shared" ref="H964:J964" si="487">H926</f>
        <v>57000</v>
      </c>
      <c r="I964" s="161">
        <f t="shared" si="487"/>
        <v>0.13500000000000001</v>
      </c>
      <c r="J964" s="161">
        <f t="shared" si="487"/>
        <v>0</v>
      </c>
      <c r="K964" s="162">
        <f t="shared" si="479"/>
        <v>2958300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36</v>
      </c>
      <c r="C965" s="287" t="str">
        <f t="shared" si="488"/>
        <v>BOX</v>
      </c>
      <c r="D965" s="288">
        <f t="shared" si="488"/>
        <v>1</v>
      </c>
      <c r="E965" s="289" t="str">
        <f t="shared" si="488"/>
        <v>LEM STICK KENKO 8 GR (KECIL) isi 30 pc</v>
      </c>
      <c r="F965" s="158"/>
      <c r="G965" s="159"/>
      <c r="H965" s="160">
        <f t="shared" ref="H965:J965" si="489">H927</f>
        <v>66000</v>
      </c>
      <c r="I965" s="161">
        <f t="shared" si="489"/>
        <v>0.13500000000000001</v>
      </c>
      <c r="J965" s="161">
        <f t="shared" si="489"/>
        <v>0</v>
      </c>
      <c r="K965" s="162">
        <f t="shared" si="479"/>
        <v>2055240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36</v>
      </c>
      <c r="C966" s="287" t="str">
        <f t="shared" si="490"/>
        <v>BOX</v>
      </c>
      <c r="D966" s="288">
        <f t="shared" si="490"/>
        <v>1</v>
      </c>
      <c r="E966" s="289" t="str">
        <f t="shared" si="490"/>
        <v>LEM STICK KENKO 15 GR (TANGGUNG) isi 20 pc</v>
      </c>
      <c r="F966" s="158"/>
      <c r="G966" s="159"/>
      <c r="H966" s="160">
        <f t="shared" ref="H966:J966" si="491">H928</f>
        <v>72000</v>
      </c>
      <c r="I966" s="161">
        <f t="shared" si="491"/>
        <v>0.13500000000000001</v>
      </c>
      <c r="J966" s="161">
        <f t="shared" si="491"/>
        <v>0</v>
      </c>
      <c r="K966" s="162">
        <f t="shared" si="479"/>
        <v>2242080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144</v>
      </c>
      <c r="C967" s="287" t="str">
        <f t="shared" si="492"/>
        <v>LSN</v>
      </c>
      <c r="D967" s="288">
        <f t="shared" si="492"/>
        <v>1</v>
      </c>
      <c r="E967" s="290" t="str">
        <f t="shared" si="492"/>
        <v>GEL PEN KENKO K-1 HITAM</v>
      </c>
      <c r="F967" s="158"/>
      <c r="G967" s="159"/>
      <c r="H967" s="160">
        <f t="shared" ref="H967:J967" si="493">H929</f>
        <v>39600</v>
      </c>
      <c r="I967" s="161">
        <f t="shared" si="493"/>
        <v>0.13500000000000001</v>
      </c>
      <c r="J967" s="161">
        <f t="shared" si="493"/>
        <v>0</v>
      </c>
      <c r="K967" s="162">
        <f t="shared" si="479"/>
        <v>4932576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40</v>
      </c>
      <c r="C968" s="287" t="str">
        <f t="shared" si="494"/>
        <v>LSN</v>
      </c>
      <c r="D968" s="288">
        <f t="shared" si="494"/>
        <v>1</v>
      </c>
      <c r="E968" s="289" t="str">
        <f t="shared" si="494"/>
        <v>LEM CAIR 50 ML KENKO LG-50</v>
      </c>
      <c r="F968" s="158"/>
      <c r="G968" s="159"/>
      <c r="H968" s="160">
        <f t="shared" ref="H968:J968" si="495">H930</f>
        <v>25200</v>
      </c>
      <c r="I968" s="161">
        <f t="shared" si="495"/>
        <v>0.13500000000000001</v>
      </c>
      <c r="J968" s="161">
        <f t="shared" si="495"/>
        <v>0</v>
      </c>
      <c r="K968" s="162">
        <f t="shared" si="479"/>
        <v>871920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17</v>
      </c>
      <c r="C969" s="287" t="str">
        <f t="shared" si="496"/>
        <v>LSN</v>
      </c>
      <c r="D969" s="288" t="str">
        <f t="shared" si="496"/>
        <v/>
      </c>
      <c r="E969" s="289" t="str">
        <f t="shared" si="496"/>
        <v>DATE STAMP KENKO D-3 (Cap Tanggal 5 Mm)</v>
      </c>
      <c r="F969" s="158"/>
      <c r="G969" s="159"/>
      <c r="H969" s="160">
        <f t="shared" ref="H969:J969" si="497">H931</f>
        <v>77400</v>
      </c>
      <c r="I969" s="161">
        <f t="shared" si="497"/>
        <v>0.13500000000000001</v>
      </c>
      <c r="J969" s="161">
        <f t="shared" si="497"/>
        <v>0</v>
      </c>
      <c r="K969" s="162">
        <f t="shared" si="479"/>
        <v>1138167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5"/>
      <c r="K977" s="361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6">
        <f>SUM(K960:K975)</f>
        <v>46895283</v>
      </c>
      <c r="K978" s="367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2"/>
      <c r="K979" s="362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1"/>
      <c r="K981" s="361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3">
        <f>((J978/1.11)+(K980/1.11))*11%</f>
        <v>4647280.297297297</v>
      </c>
      <c r="K982" s="364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1"/>
      <c r="K983" s="361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46895283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4" t="str">
        <f>J948</f>
        <v>NOVI / CONDRO</v>
      </c>
      <c r="K986" s="335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4">
        <f>J949</f>
        <v>0</v>
      </c>
      <c r="K987" s="335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23060009</v>
      </c>
      <c r="F990" s="200"/>
      <c r="G990" s="201" t="s">
        <v>2</v>
      </c>
      <c r="H990" s="336" t="str">
        <f>H952</f>
        <v>CV PELITA JAYA</v>
      </c>
      <c r="I990" s="336"/>
      <c r="J990" s="336"/>
      <c r="K990" s="337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0" t="s">
        <v>3</v>
      </c>
      <c r="G991" s="207"/>
      <c r="H991" s="338"/>
      <c r="I991" s="338"/>
      <c r="J991" s="338"/>
      <c r="K991" s="339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1">
        <f>D954</f>
        <v>45086</v>
      </c>
      <c r="E992" s="312"/>
      <c r="F992" s="310"/>
      <c r="G992" s="208"/>
      <c r="H992" s="313" t="str">
        <f>H954</f>
        <v>(ANUGERAH SEJAHTERA)</v>
      </c>
      <c r="I992" s="313"/>
      <c r="J992" s="313"/>
      <c r="K992" s="314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0"/>
      <c r="G993" s="208"/>
      <c r="H993" s="315" t="str">
        <f>H955</f>
        <v>PURWOKERTO</v>
      </c>
      <c r="I993" s="315"/>
      <c r="J993" s="315"/>
      <c r="K993" s="316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4384</v>
      </c>
      <c r="E994" s="199"/>
      <c r="F994" s="210"/>
      <c r="G994" s="211"/>
      <c r="H994" s="317"/>
      <c r="I994" s="317"/>
      <c r="J994" s="317"/>
      <c r="K994" s="318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432</v>
      </c>
      <c r="C998" s="292" t="str">
        <f t="shared" si="510"/>
        <v>LSN</v>
      </c>
      <c r="D998" s="293">
        <f t="shared" si="510"/>
        <v>3</v>
      </c>
      <c r="E998" s="294" t="str">
        <f t="shared" si="510"/>
        <v>GEL PEN KENKO EASY GEL</v>
      </c>
      <c r="F998" s="235"/>
      <c r="G998" s="236"/>
      <c r="H998" s="237">
        <f t="shared" ref="H998:J998" si="511">H960</f>
        <v>26100</v>
      </c>
      <c r="I998" s="238">
        <f t="shared" si="511"/>
        <v>0.13500000000000001</v>
      </c>
      <c r="J998" s="238">
        <f t="shared" si="511"/>
        <v>0</v>
      </c>
      <c r="K998" s="239">
        <f t="shared" ref="K998:K1013" si="512">(B998*H998-((B998*H998)*I998))-((B998*H998-((B998*H998)*I998))*J998)</f>
        <v>9753048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144</v>
      </c>
      <c r="C999" s="292" t="str">
        <f t="shared" si="513"/>
        <v>LSN</v>
      </c>
      <c r="D999" s="293">
        <f t="shared" si="513"/>
        <v>1</v>
      </c>
      <c r="E999" s="294" t="str">
        <f t="shared" si="513"/>
        <v>GEL PEN KENKO KE-303 T-GEL TRIANGULAR HITAM</v>
      </c>
      <c r="F999" s="235"/>
      <c r="G999" s="236"/>
      <c r="H999" s="237">
        <f t="shared" ref="H999:J999" si="514">H961</f>
        <v>21600</v>
      </c>
      <c r="I999" s="238">
        <f t="shared" si="514"/>
        <v>0.13500000000000001</v>
      </c>
      <c r="J999" s="238">
        <f t="shared" si="514"/>
        <v>0</v>
      </c>
      <c r="K999" s="239">
        <f t="shared" si="512"/>
        <v>2690496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288</v>
      </c>
      <c r="C1000" s="292" t="str">
        <f t="shared" si="515"/>
        <v>LSN</v>
      </c>
      <c r="D1000" s="293">
        <f t="shared" si="515"/>
        <v>4</v>
      </c>
      <c r="E1000" s="294" t="str">
        <f t="shared" si="515"/>
        <v>CORRECTION FLUID KENKO KE-01</v>
      </c>
      <c r="F1000" s="235"/>
      <c r="G1000" s="236"/>
      <c r="H1000" s="237">
        <f t="shared" ref="H1000:J1000" si="516">H962</f>
        <v>54300</v>
      </c>
      <c r="I1000" s="238">
        <f t="shared" si="516"/>
        <v>0.13500000000000001</v>
      </c>
      <c r="J1000" s="238">
        <f t="shared" si="516"/>
        <v>0</v>
      </c>
      <c r="K1000" s="239">
        <f t="shared" si="512"/>
        <v>13527216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120</v>
      </c>
      <c r="C1001" s="292" t="str">
        <f t="shared" si="517"/>
        <v>LSN</v>
      </c>
      <c r="D1001" s="293">
        <f t="shared" si="517"/>
        <v>2</v>
      </c>
      <c r="E1001" s="294" t="str">
        <f t="shared" si="517"/>
        <v>ISI CUTTER 18 MM KENKO L-150 (BESAR)</v>
      </c>
      <c r="F1001" s="235"/>
      <c r="G1001" s="236"/>
      <c r="H1001" s="237">
        <f t="shared" ref="H1001:J1001" si="518">H963</f>
        <v>64800</v>
      </c>
      <c r="I1001" s="238">
        <f t="shared" si="518"/>
        <v>0.13500000000000001</v>
      </c>
      <c r="J1001" s="238">
        <f t="shared" si="518"/>
        <v>0</v>
      </c>
      <c r="K1001" s="239">
        <f t="shared" si="512"/>
        <v>6726240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60</v>
      </c>
      <c r="C1002" s="292" t="str">
        <f t="shared" si="519"/>
        <v>LSN</v>
      </c>
      <c r="D1002" s="293">
        <f t="shared" si="519"/>
        <v>2</v>
      </c>
      <c r="E1002" s="294" t="str">
        <f t="shared" si="519"/>
        <v>CUTTER 9 MM KENKO A-300 (KECIL)</v>
      </c>
      <c r="F1002" s="235"/>
      <c r="G1002" s="236"/>
      <c r="H1002" s="237">
        <f t="shared" ref="H1002:J1002" si="520">H964</f>
        <v>57000</v>
      </c>
      <c r="I1002" s="238">
        <f t="shared" si="520"/>
        <v>0.13500000000000001</v>
      </c>
      <c r="J1002" s="238">
        <f t="shared" si="520"/>
        <v>0</v>
      </c>
      <c r="K1002" s="239">
        <f t="shared" si="512"/>
        <v>2958300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36</v>
      </c>
      <c r="C1003" s="292" t="str">
        <f t="shared" si="521"/>
        <v>BOX</v>
      </c>
      <c r="D1003" s="293">
        <f t="shared" si="521"/>
        <v>1</v>
      </c>
      <c r="E1003" s="294" t="str">
        <f t="shared" si="521"/>
        <v>LEM STICK KENKO 8 GR (KECIL) isi 30 pc</v>
      </c>
      <c r="F1003" s="235"/>
      <c r="G1003" s="236"/>
      <c r="H1003" s="237">
        <f t="shared" ref="H1003:J1003" si="522">H965</f>
        <v>66000</v>
      </c>
      <c r="I1003" s="238">
        <f t="shared" si="522"/>
        <v>0.13500000000000001</v>
      </c>
      <c r="J1003" s="238">
        <f t="shared" si="522"/>
        <v>0</v>
      </c>
      <c r="K1003" s="239">
        <f t="shared" si="512"/>
        <v>2055240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36</v>
      </c>
      <c r="C1004" s="292" t="str">
        <f t="shared" si="523"/>
        <v>BOX</v>
      </c>
      <c r="D1004" s="293">
        <f t="shared" si="523"/>
        <v>1</v>
      </c>
      <c r="E1004" s="294" t="str">
        <f t="shared" si="523"/>
        <v>LEM STICK KENKO 15 GR (TANGGUNG) isi 20 pc</v>
      </c>
      <c r="F1004" s="235"/>
      <c r="G1004" s="236"/>
      <c r="H1004" s="237">
        <f t="shared" ref="H1004:J1004" si="524">H966</f>
        <v>72000</v>
      </c>
      <c r="I1004" s="238">
        <f t="shared" si="524"/>
        <v>0.13500000000000001</v>
      </c>
      <c r="J1004" s="238">
        <f t="shared" si="524"/>
        <v>0</v>
      </c>
      <c r="K1004" s="239">
        <f t="shared" si="512"/>
        <v>2242080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144</v>
      </c>
      <c r="C1005" s="292" t="str">
        <f t="shared" si="525"/>
        <v>LSN</v>
      </c>
      <c r="D1005" s="293">
        <f t="shared" si="525"/>
        <v>1</v>
      </c>
      <c r="E1005" s="295" t="str">
        <f t="shared" si="525"/>
        <v>GEL PEN KENKO K-1 HITAM</v>
      </c>
      <c r="F1005" s="235"/>
      <c r="G1005" s="236"/>
      <c r="H1005" s="237">
        <f t="shared" ref="H1005:J1005" si="526">H967</f>
        <v>39600</v>
      </c>
      <c r="I1005" s="238">
        <f t="shared" si="526"/>
        <v>0.13500000000000001</v>
      </c>
      <c r="J1005" s="238">
        <f t="shared" si="526"/>
        <v>0</v>
      </c>
      <c r="K1005" s="239">
        <f t="shared" si="512"/>
        <v>4932576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40</v>
      </c>
      <c r="C1006" s="292" t="str">
        <f t="shared" si="527"/>
        <v>LSN</v>
      </c>
      <c r="D1006" s="293">
        <f t="shared" si="527"/>
        <v>1</v>
      </c>
      <c r="E1006" s="294" t="str">
        <f t="shared" si="527"/>
        <v>LEM CAIR 50 ML KENKO LG-50</v>
      </c>
      <c r="F1006" s="235"/>
      <c r="G1006" s="236"/>
      <c r="H1006" s="237">
        <f t="shared" ref="H1006:J1006" si="528">H968</f>
        <v>25200</v>
      </c>
      <c r="I1006" s="238">
        <f t="shared" si="528"/>
        <v>0.13500000000000001</v>
      </c>
      <c r="J1006" s="238">
        <f t="shared" si="528"/>
        <v>0</v>
      </c>
      <c r="K1006" s="239">
        <f t="shared" si="512"/>
        <v>871920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17</v>
      </c>
      <c r="C1007" s="292" t="str">
        <f t="shared" si="529"/>
        <v>LSN</v>
      </c>
      <c r="D1007" s="293" t="str">
        <f t="shared" si="529"/>
        <v/>
      </c>
      <c r="E1007" s="294" t="str">
        <f t="shared" si="529"/>
        <v>DATE STAMP KENKO D-3 (Cap Tanggal 5 Mm)</v>
      </c>
      <c r="F1007" s="235"/>
      <c r="G1007" s="236"/>
      <c r="H1007" s="237">
        <f t="shared" ref="H1007:J1007" si="530">H969</f>
        <v>77400</v>
      </c>
      <c r="I1007" s="238">
        <f t="shared" si="530"/>
        <v>0.13500000000000001</v>
      </c>
      <c r="J1007" s="238">
        <f t="shared" si="530"/>
        <v>0</v>
      </c>
      <c r="K1007" s="239">
        <f t="shared" si="512"/>
        <v>1138167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9"/>
      <c r="K1015" s="320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1">
        <f>SUM(K998:K1013)</f>
        <v>46895283</v>
      </c>
      <c r="K1016" s="322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3"/>
      <c r="K1017" s="323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0"/>
      <c r="K1019" s="320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4">
        <f>((J1016/1.11)+(K1018/1.11))*11%</f>
        <v>4647280.297297297</v>
      </c>
      <c r="K1020" s="325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0"/>
      <c r="K1021" s="320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46895283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6" t="str">
        <f>J986</f>
        <v>NOVI / CONDRO</v>
      </c>
      <c r="K1024" s="327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6">
        <f>J987</f>
        <v>0</v>
      </c>
      <c r="K1025" s="327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23060010</v>
      </c>
      <c r="G1028" s="11" t="s">
        <v>2</v>
      </c>
      <c r="H1028" s="302" t="s">
        <v>74</v>
      </c>
      <c r="I1028" s="302"/>
      <c r="J1028" s="302"/>
      <c r="K1028" s="303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6" t="s">
        <v>3</v>
      </c>
      <c r="G1029" s="17"/>
      <c r="H1029" s="304"/>
      <c r="I1029" s="304"/>
      <c r="J1029" s="304"/>
      <c r="K1029" s="305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4">
        <v>45086</v>
      </c>
      <c r="E1030" s="345"/>
      <c r="F1030" s="306"/>
      <c r="G1030" s="18"/>
      <c r="H1030" s="346" t="s">
        <v>75</v>
      </c>
      <c r="I1030" s="346"/>
      <c r="J1030" s="346"/>
      <c r="K1030" s="347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6"/>
      <c r="G1031" s="18"/>
      <c r="H1031" s="348" t="s">
        <v>76</v>
      </c>
      <c r="I1031" s="348"/>
      <c r="J1031" s="348"/>
      <c r="K1031" s="349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105</v>
      </c>
      <c r="E1032" s="9"/>
      <c r="F1032" s="21"/>
      <c r="G1032" s="22"/>
      <c r="H1032" s="350"/>
      <c r="I1032" s="350"/>
      <c r="J1032" s="350"/>
      <c r="K1032" s="351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40</v>
      </c>
      <c r="C1036" s="46" t="s">
        <v>34</v>
      </c>
      <c r="D1036" s="93">
        <v>2</v>
      </c>
      <c r="E1036" s="110" t="s">
        <v>79</v>
      </c>
      <c r="F1036" s="48"/>
      <c r="G1036" s="49"/>
      <c r="H1036" s="50">
        <v>147600</v>
      </c>
      <c r="I1036" s="51">
        <v>0.125</v>
      </c>
      <c r="J1036" s="51"/>
      <c r="K1036" s="52">
        <f t="shared" ref="K1036:K1051" si="543">(B1036*H1036-((B1036*H1036)*I1036))-((B1036*H1036-((B1036*H1036)*I1036))*J1036)</f>
        <v>5166000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3"/>
      <c r="K1053" s="307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8">
        <f>SUM(K1036:K1051)</f>
        <v>5166000</v>
      </c>
      <c r="K1054" s="329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0"/>
      <c r="K1055" s="330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7"/>
      <c r="K1057" s="307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1">
        <f>((J1054/1.11)+(K1056/1.11))*11%</f>
        <v>511945.94594594586</v>
      </c>
      <c r="K1058" s="332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7"/>
      <c r="K1059" s="307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5166000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08" t="s">
        <v>36</v>
      </c>
      <c r="K1062" s="309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08"/>
      <c r="K1063" s="309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23060010</v>
      </c>
      <c r="F1066" s="123"/>
      <c r="G1066" s="124" t="s">
        <v>2</v>
      </c>
      <c r="H1066" s="352" t="str">
        <f>H1028</f>
        <v>LILY JULIAWATI</v>
      </c>
      <c r="I1066" s="352"/>
      <c r="J1066" s="352"/>
      <c r="K1066" s="353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6" t="s">
        <v>3</v>
      </c>
      <c r="G1067" s="130"/>
      <c r="H1067" s="354"/>
      <c r="I1067" s="354"/>
      <c r="J1067" s="354"/>
      <c r="K1067" s="355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7">
        <f>D1030</f>
        <v>45086</v>
      </c>
      <c r="E1068" s="358"/>
      <c r="F1068" s="356"/>
      <c r="G1068" s="131"/>
      <c r="H1068" s="359" t="str">
        <f>H1030</f>
        <v>(REJO AGUNG)</v>
      </c>
      <c r="I1068" s="359"/>
      <c r="J1068" s="359"/>
      <c r="K1068" s="360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6"/>
      <c r="G1069" s="131"/>
      <c r="H1069" s="340" t="str">
        <f>H1031</f>
        <v>JOMBANG</v>
      </c>
      <c r="I1069" s="340"/>
      <c r="J1069" s="340"/>
      <c r="K1069" s="341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G 4385</v>
      </c>
      <c r="E1070" s="122"/>
      <c r="F1070" s="133"/>
      <c r="G1070" s="134"/>
      <c r="H1070" s="342"/>
      <c r="I1070" s="342"/>
      <c r="J1070" s="342"/>
      <c r="K1070" s="343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40</v>
      </c>
      <c r="C1074" s="287" t="str">
        <f t="shared" si="544"/>
        <v>LSN</v>
      </c>
      <c r="D1074" s="288">
        <f t="shared" si="544"/>
        <v>2</v>
      </c>
      <c r="E1074" s="289" t="str">
        <f t="shared" si="544"/>
        <v>CUTTER 18 MM KENKO L-500 (BESAR)</v>
      </c>
      <c r="F1074" s="158"/>
      <c r="G1074" s="159"/>
      <c r="H1074" s="160">
        <f t="shared" ref="H1074:J1074" si="545">H1036</f>
        <v>147600</v>
      </c>
      <c r="I1074" s="161">
        <f t="shared" si="545"/>
        <v>0.125</v>
      </c>
      <c r="J1074" s="161">
        <f t="shared" si="545"/>
        <v>0</v>
      </c>
      <c r="K1074" s="162">
        <f t="shared" ref="K1074:K1089" si="546">(B1074*H1074-((B1074*H1074)*I1074))-((B1074*H1074-((B1074*H1074)*I1074))*J1074)</f>
        <v>5166000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5"/>
      <c r="K1091" s="361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6">
        <f>SUM(K1074:K1089)</f>
        <v>5166000</v>
      </c>
      <c r="K1092" s="367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2"/>
      <c r="K1093" s="362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1"/>
      <c r="K1095" s="361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3">
        <f>((J1092/1.11)+(K1094/1.11))*11%</f>
        <v>511945.94594594586</v>
      </c>
      <c r="K1096" s="364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1"/>
      <c r="K1097" s="361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5166000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4" t="str">
        <f>J1062</f>
        <v>NOVI / CONDRO</v>
      </c>
      <c r="K1100" s="335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4">
        <f>J1063</f>
        <v>0</v>
      </c>
      <c r="K1101" s="335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23060010</v>
      </c>
      <c r="F1104" s="200"/>
      <c r="G1104" s="201" t="s">
        <v>2</v>
      </c>
      <c r="H1104" s="336" t="str">
        <f>H1066</f>
        <v>LILY JULIAWATI</v>
      </c>
      <c r="I1104" s="336"/>
      <c r="J1104" s="336"/>
      <c r="K1104" s="337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0" t="s">
        <v>3</v>
      </c>
      <c r="G1105" s="207"/>
      <c r="H1105" s="338"/>
      <c r="I1105" s="338"/>
      <c r="J1105" s="338"/>
      <c r="K1105" s="339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1">
        <f>D1068</f>
        <v>45086</v>
      </c>
      <c r="E1106" s="312"/>
      <c r="F1106" s="310"/>
      <c r="G1106" s="208"/>
      <c r="H1106" s="313" t="str">
        <f>H1068</f>
        <v>(REJO AGUNG)</v>
      </c>
      <c r="I1106" s="313"/>
      <c r="J1106" s="313"/>
      <c r="K1106" s="314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0"/>
      <c r="G1107" s="208"/>
      <c r="H1107" s="315" t="str">
        <f>H1069</f>
        <v>JOMBANG</v>
      </c>
      <c r="I1107" s="315"/>
      <c r="J1107" s="315"/>
      <c r="K1107" s="316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G 4385</v>
      </c>
      <c r="E1108" s="199"/>
      <c r="F1108" s="210"/>
      <c r="G1108" s="211"/>
      <c r="H1108" s="317"/>
      <c r="I1108" s="317"/>
      <c r="J1108" s="317"/>
      <c r="K1108" s="318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40</v>
      </c>
      <c r="C1112" s="292" t="str">
        <f t="shared" si="577"/>
        <v>LSN</v>
      </c>
      <c r="D1112" s="293">
        <f t="shared" si="577"/>
        <v>2</v>
      </c>
      <c r="E1112" s="294" t="str">
        <f t="shared" si="577"/>
        <v>CUTTER 18 MM KENKO L-500 (BESAR)</v>
      </c>
      <c r="F1112" s="235"/>
      <c r="G1112" s="236"/>
      <c r="H1112" s="237">
        <f t="shared" ref="H1112:J1112" si="578">H1074</f>
        <v>147600</v>
      </c>
      <c r="I1112" s="238">
        <f t="shared" si="578"/>
        <v>0.125</v>
      </c>
      <c r="J1112" s="238">
        <f t="shared" si="578"/>
        <v>0</v>
      </c>
      <c r="K1112" s="239">
        <f t="shared" ref="K1112:K1127" si="579">(B1112*H1112-((B1112*H1112)*I1112))-((B1112*H1112-((B1112*H1112)*I1112))*J1112)</f>
        <v>5166000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9"/>
      <c r="K1129" s="320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1">
        <f>SUM(K1112:K1127)</f>
        <v>5166000</v>
      </c>
      <c r="K1130" s="322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3"/>
      <c r="K1131" s="323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0"/>
      <c r="K1133" s="320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4">
        <f>((J1130/1.11)+(K1132/1.11))*11%</f>
        <v>511945.94594594586</v>
      </c>
      <c r="K1134" s="325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0"/>
      <c r="K1135" s="320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5166000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6" t="str">
        <f>J1100</f>
        <v>NOVI / CONDRO</v>
      </c>
      <c r="K1138" s="327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6">
        <f>J1101</f>
        <v>0</v>
      </c>
      <c r="K1139" s="327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23060011</v>
      </c>
      <c r="G1142" s="11" t="s">
        <v>2</v>
      </c>
      <c r="H1142" s="302" t="s">
        <v>106</v>
      </c>
      <c r="I1142" s="302"/>
      <c r="J1142" s="302"/>
      <c r="K1142" s="303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6" t="s">
        <v>3</v>
      </c>
      <c r="G1143" s="17"/>
      <c r="H1143" s="304"/>
      <c r="I1143" s="304"/>
      <c r="J1143" s="304"/>
      <c r="K1143" s="305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4">
        <v>45086</v>
      </c>
      <c r="E1144" s="345"/>
      <c r="F1144" s="306"/>
      <c r="G1144" s="18"/>
      <c r="H1144" s="346" t="s">
        <v>31</v>
      </c>
      <c r="I1144" s="346"/>
      <c r="J1144" s="346"/>
      <c r="K1144" s="347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6"/>
      <c r="G1145" s="18"/>
      <c r="H1145" s="348" t="s">
        <v>95</v>
      </c>
      <c r="I1145" s="348"/>
      <c r="J1145" s="348"/>
      <c r="K1145" s="349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107</v>
      </c>
      <c r="E1146" s="9"/>
      <c r="F1146" s="21"/>
      <c r="G1146" s="22"/>
      <c r="H1146" s="350"/>
      <c r="I1146" s="350"/>
      <c r="J1146" s="350"/>
      <c r="K1146" s="351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2</v>
      </c>
      <c r="C1150" s="46" t="s">
        <v>45</v>
      </c>
      <c r="D1150" s="93" t="s">
        <v>31</v>
      </c>
      <c r="E1150" s="110" t="s">
        <v>108</v>
      </c>
      <c r="F1150" s="48"/>
      <c r="G1150" s="49"/>
      <c r="H1150" s="50">
        <v>37500</v>
      </c>
      <c r="I1150" s="51"/>
      <c r="J1150" s="51"/>
      <c r="K1150" s="52">
        <f t="shared" ref="K1150:K1165" si="610">(B1150*H1150-((B1150*H1150)*I1150))-((B1150*H1150-((B1150*H1150)*I1150))*J1150)</f>
        <v>75000</v>
      </c>
      <c r="L1150" s="36"/>
    </row>
    <row r="1151" spans="1:12" s="10" customFormat="1" ht="14.1" customHeight="1" x14ac:dyDescent="0.25">
      <c r="A1151" s="45">
        <v>2</v>
      </c>
      <c r="B1151" s="46">
        <v>10</v>
      </c>
      <c r="C1151" s="46" t="s">
        <v>45</v>
      </c>
      <c r="D1151" s="93" t="s">
        <v>31</v>
      </c>
      <c r="E1151" s="110" t="s">
        <v>109</v>
      </c>
      <c r="F1151" s="48"/>
      <c r="G1151" s="49"/>
      <c r="H1151" s="50">
        <v>18500</v>
      </c>
      <c r="I1151" s="51"/>
      <c r="J1151" s="51"/>
      <c r="K1151" s="52">
        <f t="shared" si="610"/>
        <v>185000</v>
      </c>
      <c r="L1151" s="36"/>
    </row>
    <row r="1152" spans="1:12" s="10" customFormat="1" ht="14.1" customHeight="1" x14ac:dyDescent="0.25">
      <c r="A1152" s="45">
        <v>3</v>
      </c>
      <c r="B1152" s="46">
        <v>12</v>
      </c>
      <c r="C1152" s="46" t="s">
        <v>34</v>
      </c>
      <c r="D1152" s="93" t="s">
        <v>31</v>
      </c>
      <c r="E1152" s="110" t="s">
        <v>68</v>
      </c>
      <c r="F1152" s="48"/>
      <c r="G1152" s="49"/>
      <c r="H1152" s="50">
        <v>46800</v>
      </c>
      <c r="I1152" s="51">
        <v>0.125</v>
      </c>
      <c r="J1152" s="51"/>
      <c r="K1152" s="52">
        <f t="shared" si="610"/>
        <v>491400</v>
      </c>
      <c r="L1152" s="36"/>
    </row>
    <row r="1153" spans="1:12" s="10" customFormat="1" ht="14.1" customHeight="1" x14ac:dyDescent="0.25">
      <c r="A1153" s="45">
        <v>4</v>
      </c>
      <c r="B1153" s="46">
        <v>2</v>
      </c>
      <c r="C1153" s="46" t="s">
        <v>34</v>
      </c>
      <c r="D1153" s="93" t="s">
        <v>31</v>
      </c>
      <c r="E1153" s="110" t="s">
        <v>110</v>
      </c>
      <c r="F1153" s="48"/>
      <c r="G1153" s="49"/>
      <c r="H1153" s="50">
        <v>58800</v>
      </c>
      <c r="I1153" s="51">
        <v>0.125</v>
      </c>
      <c r="J1153" s="51"/>
      <c r="K1153" s="52">
        <f t="shared" si="610"/>
        <v>102900</v>
      </c>
      <c r="L1153" s="36"/>
    </row>
    <row r="1154" spans="1:12" s="10" customFormat="1" ht="14.1" customHeight="1" x14ac:dyDescent="0.25">
      <c r="A1154" s="45">
        <v>5</v>
      </c>
      <c r="B1154" s="46">
        <v>30</v>
      </c>
      <c r="C1154" s="46" t="s">
        <v>58</v>
      </c>
      <c r="D1154" s="93" t="s">
        <v>31</v>
      </c>
      <c r="E1154" s="110" t="s">
        <v>111</v>
      </c>
      <c r="F1154" s="48"/>
      <c r="G1154" s="49"/>
      <c r="H1154" s="50">
        <v>12100</v>
      </c>
      <c r="I1154" s="51">
        <v>0.125</v>
      </c>
      <c r="J1154" s="51"/>
      <c r="K1154" s="52">
        <f t="shared" si="610"/>
        <v>317625</v>
      </c>
      <c r="L1154" s="36"/>
    </row>
    <row r="1155" spans="1:12" s="10" customFormat="1" ht="14.1" customHeight="1" x14ac:dyDescent="0.25">
      <c r="A1155" s="45">
        <v>6</v>
      </c>
      <c r="B1155" s="46">
        <v>20</v>
      </c>
      <c r="C1155" s="46" t="s">
        <v>58</v>
      </c>
      <c r="D1155" s="93" t="s">
        <v>31</v>
      </c>
      <c r="E1155" s="110" t="s">
        <v>112</v>
      </c>
      <c r="F1155" s="48"/>
      <c r="G1155" s="49"/>
      <c r="H1155" s="50">
        <v>14500</v>
      </c>
      <c r="I1155" s="51">
        <v>0.125</v>
      </c>
      <c r="J1155" s="51"/>
      <c r="K1155" s="52">
        <f t="shared" si="610"/>
        <v>253750</v>
      </c>
      <c r="L1155" s="36"/>
    </row>
    <row r="1156" spans="1:12" s="10" customFormat="1" ht="14.1" customHeight="1" x14ac:dyDescent="0.25">
      <c r="A1156" s="45">
        <v>7</v>
      </c>
      <c r="B1156" s="46">
        <v>20</v>
      </c>
      <c r="C1156" s="46" t="s">
        <v>58</v>
      </c>
      <c r="D1156" s="93" t="s">
        <v>31</v>
      </c>
      <c r="E1156" s="110" t="s">
        <v>113</v>
      </c>
      <c r="F1156" s="48"/>
      <c r="G1156" s="49"/>
      <c r="H1156" s="50">
        <v>17400</v>
      </c>
      <c r="I1156" s="51">
        <v>0.125</v>
      </c>
      <c r="J1156" s="51"/>
      <c r="K1156" s="52">
        <f t="shared" si="610"/>
        <v>304500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3"/>
      <c r="K1167" s="307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8">
        <f>SUM(K1150:K1165)</f>
        <v>1730175</v>
      </c>
      <c r="K1168" s="329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0"/>
      <c r="K1169" s="330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7"/>
      <c r="K1171" s="307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1">
        <f>((J1168/1.11)+(K1170/1.11))*11%</f>
        <v>171458.78378378376</v>
      </c>
      <c r="K1172" s="332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7"/>
      <c r="K1173" s="307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1730175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08" t="s">
        <v>114</v>
      </c>
      <c r="K1176" s="309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08"/>
      <c r="K1177" s="309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23060011</v>
      </c>
      <c r="F1180" s="123"/>
      <c r="G1180" s="124" t="s">
        <v>2</v>
      </c>
      <c r="H1180" s="352" t="str">
        <f>H1142</f>
        <v>CV TRINITY CENTRAAL</v>
      </c>
      <c r="I1180" s="352"/>
      <c r="J1180" s="352"/>
      <c r="K1180" s="353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6" t="s">
        <v>3</v>
      </c>
      <c r="G1181" s="130"/>
      <c r="H1181" s="354"/>
      <c r="I1181" s="354"/>
      <c r="J1181" s="354"/>
      <c r="K1181" s="355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7">
        <f>D1144</f>
        <v>45086</v>
      </c>
      <c r="E1182" s="358"/>
      <c r="F1182" s="356"/>
      <c r="G1182" s="131"/>
      <c r="H1182" s="359" t="str">
        <f>H1144</f>
        <v/>
      </c>
      <c r="I1182" s="359"/>
      <c r="J1182" s="359"/>
      <c r="K1182" s="360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6"/>
      <c r="G1183" s="131"/>
      <c r="H1183" s="340" t="str">
        <f>H1145</f>
        <v>PURWOKERTO</v>
      </c>
      <c r="I1183" s="340"/>
      <c r="J1183" s="340"/>
      <c r="K1183" s="341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4610</v>
      </c>
      <c r="E1184" s="122"/>
      <c r="F1184" s="133"/>
      <c r="G1184" s="134"/>
      <c r="H1184" s="342"/>
      <c r="I1184" s="342"/>
      <c r="J1184" s="342"/>
      <c r="K1184" s="343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2</v>
      </c>
      <c r="C1188" s="287" t="str">
        <f t="shared" si="611"/>
        <v>PAK</v>
      </c>
      <c r="D1188" s="288" t="str">
        <f t="shared" si="611"/>
        <v/>
      </c>
      <c r="E1188" s="289" t="str">
        <f t="shared" si="611"/>
        <v>KARTU STOCK FOLIO PUTIH</v>
      </c>
      <c r="F1188" s="158"/>
      <c r="G1188" s="159"/>
      <c r="H1188" s="160">
        <f t="shared" ref="H1188:J1188" si="612">H1150</f>
        <v>37500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75000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10</v>
      </c>
      <c r="C1189" s="287" t="str">
        <f t="shared" si="614"/>
        <v>PAK</v>
      </c>
      <c r="D1189" s="288" t="str">
        <f t="shared" si="614"/>
        <v/>
      </c>
      <c r="E1189" s="289" t="str">
        <f t="shared" si="614"/>
        <v>KARTU STOCK KWARTO PUTIH</v>
      </c>
      <c r="F1189" s="158"/>
      <c r="G1189" s="159"/>
      <c r="H1189" s="160">
        <f t="shared" ref="H1189:J1189" si="615">H1151</f>
        <v>18500</v>
      </c>
      <c r="I1189" s="161">
        <f t="shared" si="615"/>
        <v>0</v>
      </c>
      <c r="J1189" s="161">
        <f t="shared" si="615"/>
        <v>0</v>
      </c>
      <c r="K1189" s="162">
        <f t="shared" si="613"/>
        <v>185000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12</v>
      </c>
      <c r="C1190" s="287" t="str">
        <f t="shared" si="616"/>
        <v>LSN</v>
      </c>
      <c r="D1190" s="288" t="str">
        <f t="shared" si="616"/>
        <v/>
      </c>
      <c r="E1190" s="289" t="str">
        <f t="shared" si="616"/>
        <v>MECHANICAL PENCIL 0.5 MM KENKO MP-01</v>
      </c>
      <c r="F1190" s="158"/>
      <c r="G1190" s="159"/>
      <c r="H1190" s="160">
        <f t="shared" ref="H1190:J1190" si="617">H1152</f>
        <v>46800</v>
      </c>
      <c r="I1190" s="161">
        <f t="shared" si="617"/>
        <v>0.125</v>
      </c>
      <c r="J1190" s="161">
        <f t="shared" si="617"/>
        <v>0</v>
      </c>
      <c r="K1190" s="162">
        <f t="shared" si="613"/>
        <v>491400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2</v>
      </c>
      <c r="C1191" s="287" t="str">
        <f t="shared" si="618"/>
        <v>LSN</v>
      </c>
      <c r="D1191" s="288" t="str">
        <f t="shared" si="618"/>
        <v/>
      </c>
      <c r="E1191" s="289" t="str">
        <f t="shared" si="618"/>
        <v>STAMP PAD JOYKO NO. 0</v>
      </c>
      <c r="F1191" s="158"/>
      <c r="G1191" s="159"/>
      <c r="H1191" s="160">
        <f t="shared" ref="H1191:J1191" si="619">H1153</f>
        <v>58800</v>
      </c>
      <c r="I1191" s="161">
        <f t="shared" si="619"/>
        <v>0.125</v>
      </c>
      <c r="J1191" s="161">
        <f t="shared" si="619"/>
        <v>0</v>
      </c>
      <c r="K1191" s="162">
        <f t="shared" si="613"/>
        <v>102900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30</v>
      </c>
      <c r="C1192" s="287" t="str">
        <f t="shared" si="620"/>
        <v>PCS</v>
      </c>
      <c r="D1192" s="288" t="str">
        <f t="shared" si="620"/>
        <v/>
      </c>
      <c r="E1192" s="289" t="str">
        <f t="shared" si="620"/>
        <v>ISI STAPLER (STAPLES) SDI 1210 (23/10)</v>
      </c>
      <c r="F1192" s="158"/>
      <c r="G1192" s="159"/>
      <c r="H1192" s="160">
        <f t="shared" ref="H1192:J1192" si="621">H1154</f>
        <v>12100</v>
      </c>
      <c r="I1192" s="161">
        <f t="shared" si="621"/>
        <v>0.125</v>
      </c>
      <c r="J1192" s="161">
        <f t="shared" si="621"/>
        <v>0</v>
      </c>
      <c r="K1192" s="162">
        <f t="shared" si="613"/>
        <v>317625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20</v>
      </c>
      <c r="C1193" s="287" t="str">
        <f t="shared" si="622"/>
        <v>PCS</v>
      </c>
      <c r="D1193" s="288" t="str">
        <f t="shared" si="622"/>
        <v/>
      </c>
      <c r="E1193" s="289" t="str">
        <f t="shared" si="622"/>
        <v>ISI STAPLER (STAPLES) SDI 1213 (23/13)</v>
      </c>
      <c r="F1193" s="158"/>
      <c r="G1193" s="159"/>
      <c r="H1193" s="160">
        <f t="shared" ref="H1193:J1193" si="623">H1155</f>
        <v>14500</v>
      </c>
      <c r="I1193" s="161">
        <f t="shared" si="623"/>
        <v>0.125</v>
      </c>
      <c r="J1193" s="161">
        <f t="shared" si="623"/>
        <v>0</v>
      </c>
      <c r="K1193" s="162">
        <f t="shared" si="613"/>
        <v>253750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20</v>
      </c>
      <c r="C1194" s="287" t="str">
        <f t="shared" si="624"/>
        <v>PCS</v>
      </c>
      <c r="D1194" s="288" t="str">
        <f t="shared" si="624"/>
        <v/>
      </c>
      <c r="E1194" s="289" t="str">
        <f t="shared" si="624"/>
        <v>ISI STAPLER (STAPLES) SDI 1215 (23/15)</v>
      </c>
      <c r="F1194" s="158"/>
      <c r="G1194" s="159"/>
      <c r="H1194" s="160">
        <f t="shared" ref="H1194:J1194" si="625">H1156</f>
        <v>17400</v>
      </c>
      <c r="I1194" s="161">
        <f t="shared" si="625"/>
        <v>0.125</v>
      </c>
      <c r="J1194" s="161">
        <f t="shared" si="625"/>
        <v>0</v>
      </c>
      <c r="K1194" s="162">
        <f t="shared" si="613"/>
        <v>304500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5"/>
      <c r="K1205" s="361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6">
        <f>SUM(K1188:K1203)</f>
        <v>1730175</v>
      </c>
      <c r="K1206" s="367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2"/>
      <c r="K1207" s="362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1"/>
      <c r="K1209" s="361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3">
        <f>((J1206/1.11)+(K1208/1.11))*11%</f>
        <v>171458.78378378376</v>
      </c>
      <c r="K1210" s="364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1"/>
      <c r="K1211" s="361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1730175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4" t="str">
        <f>J1176</f>
        <v>RISMA / CONDRO</v>
      </c>
      <c r="K1214" s="335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4">
        <f>J1177</f>
        <v>0</v>
      </c>
      <c r="K1215" s="335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23060011</v>
      </c>
      <c r="F1218" s="200"/>
      <c r="G1218" s="201" t="s">
        <v>2</v>
      </c>
      <c r="H1218" s="336" t="str">
        <f>H1180</f>
        <v>CV TRINITY CENTRAAL</v>
      </c>
      <c r="I1218" s="336"/>
      <c r="J1218" s="336"/>
      <c r="K1218" s="337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0" t="s">
        <v>3</v>
      </c>
      <c r="G1219" s="207"/>
      <c r="H1219" s="338"/>
      <c r="I1219" s="338"/>
      <c r="J1219" s="338"/>
      <c r="K1219" s="339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1">
        <f>D1182</f>
        <v>45086</v>
      </c>
      <c r="E1220" s="312"/>
      <c r="F1220" s="310"/>
      <c r="G1220" s="208"/>
      <c r="H1220" s="313" t="str">
        <f>H1182</f>
        <v/>
      </c>
      <c r="I1220" s="313"/>
      <c r="J1220" s="313"/>
      <c r="K1220" s="314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0"/>
      <c r="G1221" s="208"/>
      <c r="H1221" s="315" t="str">
        <f>H1183</f>
        <v>PURWOKERTO</v>
      </c>
      <c r="I1221" s="315"/>
      <c r="J1221" s="315"/>
      <c r="K1221" s="316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4610</v>
      </c>
      <c r="E1222" s="199"/>
      <c r="F1222" s="210"/>
      <c r="G1222" s="211"/>
      <c r="H1222" s="317"/>
      <c r="I1222" s="317"/>
      <c r="J1222" s="317"/>
      <c r="K1222" s="318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2</v>
      </c>
      <c r="C1226" s="292" t="str">
        <f t="shared" si="644"/>
        <v>PAK</v>
      </c>
      <c r="D1226" s="293" t="str">
        <f t="shared" si="644"/>
        <v/>
      </c>
      <c r="E1226" s="294" t="str">
        <f t="shared" si="644"/>
        <v>KARTU STOCK FOLIO PUTIH</v>
      </c>
      <c r="F1226" s="235"/>
      <c r="G1226" s="236"/>
      <c r="H1226" s="237">
        <f t="shared" ref="H1226:J1226" si="645">H1188</f>
        <v>37500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75000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10</v>
      </c>
      <c r="C1227" s="292" t="str">
        <f t="shared" si="647"/>
        <v>PAK</v>
      </c>
      <c r="D1227" s="293" t="str">
        <f t="shared" si="647"/>
        <v/>
      </c>
      <c r="E1227" s="294" t="str">
        <f t="shared" si="647"/>
        <v>KARTU STOCK KWARTO PUTIH</v>
      </c>
      <c r="F1227" s="235"/>
      <c r="G1227" s="236"/>
      <c r="H1227" s="237">
        <f t="shared" ref="H1227:J1227" si="648">H1189</f>
        <v>18500</v>
      </c>
      <c r="I1227" s="238">
        <f t="shared" si="648"/>
        <v>0</v>
      </c>
      <c r="J1227" s="238">
        <f t="shared" si="648"/>
        <v>0</v>
      </c>
      <c r="K1227" s="239">
        <f t="shared" si="646"/>
        <v>185000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12</v>
      </c>
      <c r="C1228" s="292" t="str">
        <f t="shared" si="649"/>
        <v>LSN</v>
      </c>
      <c r="D1228" s="293" t="str">
        <f t="shared" si="649"/>
        <v/>
      </c>
      <c r="E1228" s="294" t="str">
        <f t="shared" si="649"/>
        <v>MECHANICAL PENCIL 0.5 MM KENKO MP-01</v>
      </c>
      <c r="F1228" s="235"/>
      <c r="G1228" s="236"/>
      <c r="H1228" s="237">
        <f t="shared" ref="H1228:J1228" si="650">H1190</f>
        <v>46800</v>
      </c>
      <c r="I1228" s="238">
        <f t="shared" si="650"/>
        <v>0.125</v>
      </c>
      <c r="J1228" s="238">
        <f t="shared" si="650"/>
        <v>0</v>
      </c>
      <c r="K1228" s="239">
        <f t="shared" si="646"/>
        <v>491400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2</v>
      </c>
      <c r="C1229" s="292" t="str">
        <f t="shared" si="651"/>
        <v>LSN</v>
      </c>
      <c r="D1229" s="293" t="str">
        <f t="shared" si="651"/>
        <v/>
      </c>
      <c r="E1229" s="294" t="str">
        <f t="shared" si="651"/>
        <v>STAMP PAD JOYKO NO. 0</v>
      </c>
      <c r="F1229" s="235"/>
      <c r="G1229" s="236"/>
      <c r="H1229" s="237">
        <f t="shared" ref="H1229:J1229" si="652">H1191</f>
        <v>58800</v>
      </c>
      <c r="I1229" s="238">
        <f t="shared" si="652"/>
        <v>0.125</v>
      </c>
      <c r="J1229" s="238">
        <f t="shared" si="652"/>
        <v>0</v>
      </c>
      <c r="K1229" s="239">
        <f t="shared" si="646"/>
        <v>102900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30</v>
      </c>
      <c r="C1230" s="292" t="str">
        <f t="shared" si="653"/>
        <v>PCS</v>
      </c>
      <c r="D1230" s="293" t="str">
        <f t="shared" si="653"/>
        <v/>
      </c>
      <c r="E1230" s="294" t="str">
        <f t="shared" si="653"/>
        <v>ISI STAPLER (STAPLES) SDI 1210 (23/10)</v>
      </c>
      <c r="F1230" s="235"/>
      <c r="G1230" s="236"/>
      <c r="H1230" s="237">
        <f t="shared" ref="H1230:J1230" si="654">H1192</f>
        <v>12100</v>
      </c>
      <c r="I1230" s="238">
        <f t="shared" si="654"/>
        <v>0.125</v>
      </c>
      <c r="J1230" s="238">
        <f t="shared" si="654"/>
        <v>0</v>
      </c>
      <c r="K1230" s="239">
        <f t="shared" si="646"/>
        <v>317625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20</v>
      </c>
      <c r="C1231" s="292" t="str">
        <f t="shared" si="655"/>
        <v>PCS</v>
      </c>
      <c r="D1231" s="293" t="str">
        <f t="shared" si="655"/>
        <v/>
      </c>
      <c r="E1231" s="294" t="str">
        <f t="shared" si="655"/>
        <v>ISI STAPLER (STAPLES) SDI 1213 (23/13)</v>
      </c>
      <c r="F1231" s="235"/>
      <c r="G1231" s="236"/>
      <c r="H1231" s="237">
        <f t="shared" ref="H1231:J1231" si="656">H1193</f>
        <v>14500</v>
      </c>
      <c r="I1231" s="238">
        <f t="shared" si="656"/>
        <v>0.125</v>
      </c>
      <c r="J1231" s="238">
        <f t="shared" si="656"/>
        <v>0</v>
      </c>
      <c r="K1231" s="239">
        <f t="shared" si="646"/>
        <v>253750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20</v>
      </c>
      <c r="C1232" s="292" t="str">
        <f t="shared" si="657"/>
        <v>PCS</v>
      </c>
      <c r="D1232" s="293" t="str">
        <f t="shared" si="657"/>
        <v/>
      </c>
      <c r="E1232" s="294" t="str">
        <f t="shared" si="657"/>
        <v>ISI STAPLER (STAPLES) SDI 1215 (23/15)</v>
      </c>
      <c r="F1232" s="235"/>
      <c r="G1232" s="236"/>
      <c r="H1232" s="237">
        <f t="shared" ref="H1232:J1232" si="658">H1194</f>
        <v>17400</v>
      </c>
      <c r="I1232" s="238">
        <f t="shared" si="658"/>
        <v>0.125</v>
      </c>
      <c r="J1232" s="238">
        <f t="shared" si="658"/>
        <v>0</v>
      </c>
      <c r="K1232" s="239">
        <f t="shared" si="646"/>
        <v>304500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9"/>
      <c r="K1243" s="320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1">
        <f>SUM(K1226:K1241)</f>
        <v>1730175</v>
      </c>
      <c r="K1244" s="322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3"/>
      <c r="K1245" s="323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0"/>
      <c r="K1247" s="320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4">
        <f>((J1244/1.11)+(K1246/1.11))*11%</f>
        <v>171458.78378378376</v>
      </c>
      <c r="K1248" s="325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0"/>
      <c r="K1249" s="320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1730175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6" t="str">
        <f>J1214</f>
        <v>RISMA / CONDRO</v>
      </c>
      <c r="K1252" s="327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6">
        <f>J1215</f>
        <v>0</v>
      </c>
      <c r="K1253" s="327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23060012</v>
      </c>
      <c r="G1256" s="11" t="s">
        <v>2</v>
      </c>
      <c r="H1256" s="302"/>
      <c r="I1256" s="302"/>
      <c r="J1256" s="302"/>
      <c r="K1256" s="303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6" t="s">
        <v>3</v>
      </c>
      <c r="G1257" s="17"/>
      <c r="H1257" s="304"/>
      <c r="I1257" s="304"/>
      <c r="J1257" s="304"/>
      <c r="K1257" s="305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4"/>
      <c r="E1258" s="345"/>
      <c r="F1258" s="306"/>
      <c r="G1258" s="18"/>
      <c r="H1258" s="346"/>
      <c r="I1258" s="346"/>
      <c r="J1258" s="346"/>
      <c r="K1258" s="347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6"/>
      <c r="G1259" s="18"/>
      <c r="H1259" s="348"/>
      <c r="I1259" s="348"/>
      <c r="J1259" s="348"/>
      <c r="K1259" s="349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50"/>
      <c r="I1260" s="350"/>
      <c r="J1260" s="350"/>
      <c r="K1260" s="351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3"/>
      <c r="K1281" s="307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8">
        <f>SUM(K1264:K1279)</f>
        <v>0</v>
      </c>
      <c r="K1282" s="329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0"/>
      <c r="K1283" s="330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7"/>
      <c r="K1285" s="307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1">
        <f>((J1282/1.11)+(K1284/1.11))*11%</f>
        <v>0</v>
      </c>
      <c r="K1286" s="332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7"/>
      <c r="K1287" s="307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08"/>
      <c r="K1290" s="309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08"/>
      <c r="K1291" s="309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23060012</v>
      </c>
      <c r="F1294" s="123"/>
      <c r="G1294" s="124" t="s">
        <v>2</v>
      </c>
      <c r="H1294" s="352">
        <f>H1256</f>
        <v>0</v>
      </c>
      <c r="I1294" s="352"/>
      <c r="J1294" s="352"/>
      <c r="K1294" s="353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6" t="s">
        <v>3</v>
      </c>
      <c r="G1295" s="130"/>
      <c r="H1295" s="354"/>
      <c r="I1295" s="354"/>
      <c r="J1295" s="354"/>
      <c r="K1295" s="355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7">
        <f>D1258</f>
        <v>0</v>
      </c>
      <c r="E1296" s="358"/>
      <c r="F1296" s="356"/>
      <c r="G1296" s="131"/>
      <c r="H1296" s="359">
        <f>H1258</f>
        <v>0</v>
      </c>
      <c r="I1296" s="359"/>
      <c r="J1296" s="359"/>
      <c r="K1296" s="360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6"/>
      <c r="G1297" s="131"/>
      <c r="H1297" s="340">
        <f>H1259</f>
        <v>0</v>
      </c>
      <c r="I1297" s="340"/>
      <c r="J1297" s="340"/>
      <c r="K1297" s="341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42"/>
      <c r="I1298" s="342"/>
      <c r="J1298" s="342"/>
      <c r="K1298" s="343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5"/>
      <c r="K1319" s="361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6">
        <f>SUM(K1302:K1317)</f>
        <v>0</v>
      </c>
      <c r="K1320" s="367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2"/>
      <c r="K1321" s="362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1"/>
      <c r="K1323" s="361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3">
        <f>((J1320/1.11)+(K1322/1.11))*11%</f>
        <v>0</v>
      </c>
      <c r="K1324" s="364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1"/>
      <c r="K1325" s="361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4">
        <f>J1290</f>
        <v>0</v>
      </c>
      <c r="K1328" s="335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4">
        <f>J1291</f>
        <v>0</v>
      </c>
      <c r="K1329" s="335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23060012</v>
      </c>
      <c r="F1332" s="200"/>
      <c r="G1332" s="201" t="s">
        <v>2</v>
      </c>
      <c r="H1332" s="336">
        <f>H1294</f>
        <v>0</v>
      </c>
      <c r="I1332" s="336"/>
      <c r="J1332" s="336"/>
      <c r="K1332" s="337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0" t="s">
        <v>3</v>
      </c>
      <c r="G1333" s="207"/>
      <c r="H1333" s="338"/>
      <c r="I1333" s="338"/>
      <c r="J1333" s="338"/>
      <c r="K1333" s="339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1">
        <f>D1296</f>
        <v>0</v>
      </c>
      <c r="E1334" s="312"/>
      <c r="F1334" s="310"/>
      <c r="G1334" s="208"/>
      <c r="H1334" s="313">
        <f>H1296</f>
        <v>0</v>
      </c>
      <c r="I1334" s="313"/>
      <c r="J1334" s="313"/>
      <c r="K1334" s="314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0"/>
      <c r="G1335" s="208"/>
      <c r="H1335" s="315">
        <f>H1297</f>
        <v>0</v>
      </c>
      <c r="I1335" s="315"/>
      <c r="J1335" s="315"/>
      <c r="K1335" s="316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17"/>
      <c r="I1336" s="317"/>
      <c r="J1336" s="317"/>
      <c r="K1336" s="318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9"/>
      <c r="K1357" s="320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1">
        <f>SUM(K1340:K1355)</f>
        <v>0</v>
      </c>
      <c r="K1358" s="322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3"/>
      <c r="K1359" s="323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0"/>
      <c r="K1361" s="320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4">
        <f>((J1358/1.11)+(K1360/1.11))*11%</f>
        <v>0</v>
      </c>
      <c r="K1362" s="325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0"/>
      <c r="K1363" s="320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6">
        <f>J1328</f>
        <v>0</v>
      </c>
      <c r="K1366" s="327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6">
        <f>J1329</f>
        <v>0</v>
      </c>
      <c r="K1367" s="327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23060013</v>
      </c>
      <c r="G1370" s="11" t="s">
        <v>2</v>
      </c>
      <c r="H1370" s="302"/>
      <c r="I1370" s="302"/>
      <c r="J1370" s="302"/>
      <c r="K1370" s="303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6" t="s">
        <v>3</v>
      </c>
      <c r="G1371" s="17"/>
      <c r="H1371" s="304"/>
      <c r="I1371" s="304"/>
      <c r="J1371" s="304"/>
      <c r="K1371" s="305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4"/>
      <c r="E1372" s="345"/>
      <c r="F1372" s="306"/>
      <c r="G1372" s="18"/>
      <c r="H1372" s="346"/>
      <c r="I1372" s="346"/>
      <c r="J1372" s="346"/>
      <c r="K1372" s="347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6"/>
      <c r="G1373" s="18"/>
      <c r="H1373" s="348"/>
      <c r="I1373" s="348"/>
      <c r="J1373" s="348"/>
      <c r="K1373" s="349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50"/>
      <c r="I1374" s="350"/>
      <c r="J1374" s="350"/>
      <c r="K1374" s="351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3"/>
      <c r="K1395" s="307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8">
        <f>SUM(K1378:K1393)</f>
        <v>0</v>
      </c>
      <c r="K1396" s="329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0"/>
      <c r="K1397" s="330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7"/>
      <c r="K1399" s="307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1">
        <f>((J1396/1.11)+(K1398/1.11))*11%</f>
        <v>0</v>
      </c>
      <c r="K1400" s="332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7"/>
      <c r="K1401" s="307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08"/>
      <c r="K1404" s="309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08"/>
      <c r="K1405" s="309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23060013</v>
      </c>
      <c r="F1408" s="123"/>
      <c r="G1408" s="124" t="s">
        <v>2</v>
      </c>
      <c r="H1408" s="352">
        <f>H1370</f>
        <v>0</v>
      </c>
      <c r="I1408" s="352"/>
      <c r="J1408" s="352"/>
      <c r="K1408" s="353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6" t="s">
        <v>3</v>
      </c>
      <c r="G1409" s="130"/>
      <c r="H1409" s="354"/>
      <c r="I1409" s="354"/>
      <c r="J1409" s="354"/>
      <c r="K1409" s="355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7">
        <f>D1372</f>
        <v>0</v>
      </c>
      <c r="E1410" s="358"/>
      <c r="F1410" s="356"/>
      <c r="G1410" s="131"/>
      <c r="H1410" s="359">
        <f>H1372</f>
        <v>0</v>
      </c>
      <c r="I1410" s="359"/>
      <c r="J1410" s="359"/>
      <c r="K1410" s="360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6"/>
      <c r="G1411" s="131"/>
      <c r="H1411" s="340">
        <f>H1373</f>
        <v>0</v>
      </c>
      <c r="I1411" s="340"/>
      <c r="J1411" s="340"/>
      <c r="K1411" s="341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42"/>
      <c r="I1412" s="342"/>
      <c r="J1412" s="342"/>
      <c r="K1412" s="343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5"/>
      <c r="K1433" s="361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6">
        <f>SUM(K1416:K1431)</f>
        <v>0</v>
      </c>
      <c r="K1434" s="367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2"/>
      <c r="K1435" s="362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1"/>
      <c r="K1437" s="361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3">
        <f>((J1434/1.11)+(K1436/1.11))*11%</f>
        <v>0</v>
      </c>
      <c r="K1438" s="364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1"/>
      <c r="K1439" s="361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4">
        <f>J1404</f>
        <v>0</v>
      </c>
      <c r="K1442" s="335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4">
        <f>J1405</f>
        <v>0</v>
      </c>
      <c r="K1443" s="335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23060013</v>
      </c>
      <c r="F1446" s="200"/>
      <c r="G1446" s="201" t="s">
        <v>2</v>
      </c>
      <c r="H1446" s="336">
        <f>H1408</f>
        <v>0</v>
      </c>
      <c r="I1446" s="336"/>
      <c r="J1446" s="336"/>
      <c r="K1446" s="337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0" t="s">
        <v>3</v>
      </c>
      <c r="G1447" s="207"/>
      <c r="H1447" s="338"/>
      <c r="I1447" s="338"/>
      <c r="J1447" s="338"/>
      <c r="K1447" s="339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1">
        <f>D1410</f>
        <v>0</v>
      </c>
      <c r="E1448" s="312"/>
      <c r="F1448" s="310"/>
      <c r="G1448" s="208"/>
      <c r="H1448" s="313">
        <f>H1410</f>
        <v>0</v>
      </c>
      <c r="I1448" s="313"/>
      <c r="J1448" s="313"/>
      <c r="K1448" s="314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0"/>
      <c r="G1449" s="208"/>
      <c r="H1449" s="315">
        <f>H1411</f>
        <v>0</v>
      </c>
      <c r="I1449" s="315"/>
      <c r="J1449" s="315"/>
      <c r="K1449" s="316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17"/>
      <c r="I1450" s="317"/>
      <c r="J1450" s="317"/>
      <c r="K1450" s="318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9"/>
      <c r="K1471" s="320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1">
        <f>SUM(K1454:K1469)</f>
        <v>0</v>
      </c>
      <c r="K1472" s="322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3"/>
      <c r="K1473" s="323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0"/>
      <c r="K1475" s="320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4">
        <f>((J1472/1.11)+(K1474/1.11))*11%</f>
        <v>0</v>
      </c>
      <c r="K1476" s="325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0"/>
      <c r="K1477" s="320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6">
        <f>J1442</f>
        <v>0</v>
      </c>
      <c r="K1480" s="327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6">
        <f>J1443</f>
        <v>0</v>
      </c>
      <c r="K1481" s="327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23060014</v>
      </c>
      <c r="G1484" s="11" t="s">
        <v>2</v>
      </c>
      <c r="H1484" s="302"/>
      <c r="I1484" s="302"/>
      <c r="J1484" s="302"/>
      <c r="K1484" s="303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6" t="s">
        <v>3</v>
      </c>
      <c r="G1485" s="17"/>
      <c r="H1485" s="304"/>
      <c r="I1485" s="304"/>
      <c r="J1485" s="304"/>
      <c r="K1485" s="305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4"/>
      <c r="E1486" s="345"/>
      <c r="F1486" s="306"/>
      <c r="G1486" s="18"/>
      <c r="H1486" s="346"/>
      <c r="I1486" s="346"/>
      <c r="J1486" s="346"/>
      <c r="K1486" s="347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6"/>
      <c r="G1487" s="18"/>
      <c r="H1487" s="348"/>
      <c r="I1487" s="348"/>
      <c r="J1487" s="348"/>
      <c r="K1487" s="349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50"/>
      <c r="I1488" s="350"/>
      <c r="J1488" s="350"/>
      <c r="K1488" s="351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3"/>
      <c r="K1509" s="307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8">
        <f>SUM(K1492:K1507)</f>
        <v>0</v>
      </c>
      <c r="K1510" s="329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0"/>
      <c r="K1511" s="330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7"/>
      <c r="K1513" s="307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1">
        <f>((J1510/1.11)+(K1512/1.11))*11%</f>
        <v>0</v>
      </c>
      <c r="K1514" s="332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7"/>
      <c r="K1515" s="307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08"/>
      <c r="K1518" s="309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08"/>
      <c r="K1519" s="309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23060014</v>
      </c>
      <c r="F1522" s="123"/>
      <c r="G1522" s="124" t="s">
        <v>2</v>
      </c>
      <c r="H1522" s="352">
        <f>H1484</f>
        <v>0</v>
      </c>
      <c r="I1522" s="352"/>
      <c r="J1522" s="352"/>
      <c r="K1522" s="353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6" t="s">
        <v>3</v>
      </c>
      <c r="G1523" s="130"/>
      <c r="H1523" s="354"/>
      <c r="I1523" s="354"/>
      <c r="J1523" s="354"/>
      <c r="K1523" s="355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7">
        <f>D1486</f>
        <v>0</v>
      </c>
      <c r="E1524" s="358"/>
      <c r="F1524" s="356"/>
      <c r="G1524" s="131"/>
      <c r="H1524" s="359">
        <f>H1486</f>
        <v>0</v>
      </c>
      <c r="I1524" s="359"/>
      <c r="J1524" s="359"/>
      <c r="K1524" s="360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6"/>
      <c r="G1525" s="131"/>
      <c r="H1525" s="340">
        <f>H1487</f>
        <v>0</v>
      </c>
      <c r="I1525" s="340"/>
      <c r="J1525" s="340"/>
      <c r="K1525" s="341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42"/>
      <c r="I1526" s="342"/>
      <c r="J1526" s="342"/>
      <c r="K1526" s="343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5"/>
      <c r="K1547" s="361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6">
        <f>SUM(K1530:K1545)</f>
        <v>0</v>
      </c>
      <c r="K1548" s="367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2"/>
      <c r="K1549" s="362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1"/>
      <c r="K1551" s="361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3">
        <f>((J1548/1.11)+(K1550/1.11))*11%</f>
        <v>0</v>
      </c>
      <c r="K1552" s="364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1"/>
      <c r="K1553" s="361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4">
        <f>J1518</f>
        <v>0</v>
      </c>
      <c r="K1556" s="335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4">
        <f>J1519</f>
        <v>0</v>
      </c>
      <c r="K1557" s="335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23060014</v>
      </c>
      <c r="F1560" s="200"/>
      <c r="G1560" s="201" t="s">
        <v>2</v>
      </c>
      <c r="H1560" s="336">
        <f>H1522</f>
        <v>0</v>
      </c>
      <c r="I1560" s="336"/>
      <c r="J1560" s="336"/>
      <c r="K1560" s="337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0" t="s">
        <v>3</v>
      </c>
      <c r="G1561" s="207"/>
      <c r="H1561" s="338"/>
      <c r="I1561" s="338"/>
      <c r="J1561" s="338"/>
      <c r="K1561" s="339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1">
        <f>D1524</f>
        <v>0</v>
      </c>
      <c r="E1562" s="312"/>
      <c r="F1562" s="310"/>
      <c r="G1562" s="208"/>
      <c r="H1562" s="313">
        <f>H1524</f>
        <v>0</v>
      </c>
      <c r="I1562" s="313"/>
      <c r="J1562" s="313"/>
      <c r="K1562" s="314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0"/>
      <c r="G1563" s="208"/>
      <c r="H1563" s="315">
        <f>H1525</f>
        <v>0</v>
      </c>
      <c r="I1563" s="315"/>
      <c r="J1563" s="315"/>
      <c r="K1563" s="316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17"/>
      <c r="I1564" s="317"/>
      <c r="J1564" s="317"/>
      <c r="K1564" s="318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9"/>
      <c r="K1585" s="320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1">
        <f>SUM(K1568:K1583)</f>
        <v>0</v>
      </c>
      <c r="K1586" s="322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3"/>
      <c r="K1587" s="323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0"/>
      <c r="K1589" s="320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4">
        <f>((J1586/1.11)+(K1588/1.11))*11%</f>
        <v>0</v>
      </c>
      <c r="K1590" s="325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0"/>
      <c r="K1591" s="320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6">
        <f>J1556</f>
        <v>0</v>
      </c>
      <c r="K1594" s="327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6">
        <f>J1557</f>
        <v>0</v>
      </c>
      <c r="K1595" s="327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23060015</v>
      </c>
      <c r="G1598" s="11" t="s">
        <v>2</v>
      </c>
      <c r="H1598" s="302"/>
      <c r="I1598" s="302"/>
      <c r="J1598" s="302"/>
      <c r="K1598" s="303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6" t="s">
        <v>3</v>
      </c>
      <c r="G1599" s="17"/>
      <c r="H1599" s="304"/>
      <c r="I1599" s="304"/>
      <c r="J1599" s="304"/>
      <c r="K1599" s="305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4"/>
      <c r="E1600" s="345"/>
      <c r="F1600" s="306"/>
      <c r="G1600" s="18"/>
      <c r="H1600" s="346"/>
      <c r="I1600" s="346"/>
      <c r="J1600" s="346"/>
      <c r="K1600" s="347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6"/>
      <c r="G1601" s="18"/>
      <c r="H1601" s="348"/>
      <c r="I1601" s="348"/>
      <c r="J1601" s="348"/>
      <c r="K1601" s="349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50"/>
      <c r="I1602" s="350"/>
      <c r="J1602" s="350"/>
      <c r="K1602" s="351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3"/>
      <c r="K1623" s="307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8">
        <f>SUM(K1606:K1621)</f>
        <v>0</v>
      </c>
      <c r="K1624" s="329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0"/>
      <c r="K1625" s="330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7"/>
      <c r="K1627" s="307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1">
        <f>((J1624/1.11)+(K1626/1.11))*11%</f>
        <v>0</v>
      </c>
      <c r="K1628" s="332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7"/>
      <c r="K1629" s="307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08"/>
      <c r="K1632" s="309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08"/>
      <c r="K1633" s="309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23060015</v>
      </c>
      <c r="F1636" s="123"/>
      <c r="G1636" s="124" t="s">
        <v>2</v>
      </c>
      <c r="H1636" s="352">
        <f>H1598</f>
        <v>0</v>
      </c>
      <c r="I1636" s="352"/>
      <c r="J1636" s="352"/>
      <c r="K1636" s="353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6" t="s">
        <v>3</v>
      </c>
      <c r="G1637" s="130"/>
      <c r="H1637" s="354"/>
      <c r="I1637" s="354"/>
      <c r="J1637" s="354"/>
      <c r="K1637" s="355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7">
        <f>D1600</f>
        <v>0</v>
      </c>
      <c r="E1638" s="358"/>
      <c r="F1638" s="356"/>
      <c r="G1638" s="131"/>
      <c r="H1638" s="359">
        <f>H1600</f>
        <v>0</v>
      </c>
      <c r="I1638" s="359"/>
      <c r="J1638" s="359"/>
      <c r="K1638" s="360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6"/>
      <c r="G1639" s="131"/>
      <c r="H1639" s="340">
        <f>H1601</f>
        <v>0</v>
      </c>
      <c r="I1639" s="340"/>
      <c r="J1639" s="340"/>
      <c r="K1639" s="341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42"/>
      <c r="I1640" s="342"/>
      <c r="J1640" s="342"/>
      <c r="K1640" s="343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5"/>
      <c r="K1661" s="361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6">
        <f>SUM(K1644:K1659)</f>
        <v>0</v>
      </c>
      <c r="K1662" s="367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2"/>
      <c r="K1663" s="362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1"/>
      <c r="K1665" s="361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3">
        <f>((J1662/1.11)+(K1664/1.11))*11%</f>
        <v>0</v>
      </c>
      <c r="K1666" s="364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1"/>
      <c r="K1667" s="361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4">
        <f>J1632</f>
        <v>0</v>
      </c>
      <c r="K1670" s="335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4">
        <f>J1633</f>
        <v>0</v>
      </c>
      <c r="K1671" s="335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23060015</v>
      </c>
      <c r="F1674" s="200"/>
      <c r="G1674" s="201" t="s">
        <v>2</v>
      </c>
      <c r="H1674" s="336">
        <f>H1636</f>
        <v>0</v>
      </c>
      <c r="I1674" s="336"/>
      <c r="J1674" s="336"/>
      <c r="K1674" s="337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0" t="s">
        <v>3</v>
      </c>
      <c r="G1675" s="207"/>
      <c r="H1675" s="338"/>
      <c r="I1675" s="338"/>
      <c r="J1675" s="338"/>
      <c r="K1675" s="339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1">
        <f>D1638</f>
        <v>0</v>
      </c>
      <c r="E1676" s="312"/>
      <c r="F1676" s="310"/>
      <c r="G1676" s="208"/>
      <c r="H1676" s="313">
        <f>H1638</f>
        <v>0</v>
      </c>
      <c r="I1676" s="313"/>
      <c r="J1676" s="313"/>
      <c r="K1676" s="314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0"/>
      <c r="G1677" s="208"/>
      <c r="H1677" s="315">
        <f>H1639</f>
        <v>0</v>
      </c>
      <c r="I1677" s="315"/>
      <c r="J1677" s="315"/>
      <c r="K1677" s="316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17"/>
      <c r="I1678" s="317"/>
      <c r="J1678" s="317"/>
      <c r="K1678" s="318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9"/>
      <c r="K1699" s="320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1">
        <f>SUM(K1682:K1697)</f>
        <v>0</v>
      </c>
      <c r="K1700" s="322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3"/>
      <c r="K1701" s="323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0"/>
      <c r="K1703" s="320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4">
        <f>((J1700/1.11)+(K1702/1.11))*11%</f>
        <v>0</v>
      </c>
      <c r="K1704" s="325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0"/>
      <c r="K1705" s="320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6">
        <f>J1670</f>
        <v>0</v>
      </c>
      <c r="K1708" s="327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6">
        <f>J1671</f>
        <v>0</v>
      </c>
      <c r="K1709" s="327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23060016</v>
      </c>
      <c r="G1712" s="11" t="s">
        <v>2</v>
      </c>
      <c r="H1712" s="302"/>
      <c r="I1712" s="302"/>
      <c r="J1712" s="302"/>
      <c r="K1712" s="303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6" t="s">
        <v>3</v>
      </c>
      <c r="G1713" s="17"/>
      <c r="H1713" s="304"/>
      <c r="I1713" s="304"/>
      <c r="J1713" s="304"/>
      <c r="K1713" s="305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4"/>
      <c r="E1714" s="345"/>
      <c r="F1714" s="306"/>
      <c r="G1714" s="18"/>
      <c r="H1714" s="346"/>
      <c r="I1714" s="346"/>
      <c r="J1714" s="346"/>
      <c r="K1714" s="347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6"/>
      <c r="G1715" s="18"/>
      <c r="H1715" s="348"/>
      <c r="I1715" s="348"/>
      <c r="J1715" s="348"/>
      <c r="K1715" s="349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50"/>
      <c r="I1716" s="350"/>
      <c r="J1716" s="350"/>
      <c r="K1716" s="351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3"/>
      <c r="K1737" s="307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8">
        <f>SUM(K1720:K1735)</f>
        <v>0</v>
      </c>
      <c r="K1738" s="329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0"/>
      <c r="K1739" s="330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7"/>
      <c r="K1741" s="307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1">
        <f>((J1738/1.11)+(K1740/1.11))*11%</f>
        <v>0</v>
      </c>
      <c r="K1742" s="332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7"/>
      <c r="K1743" s="307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08"/>
      <c r="K1746" s="309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08"/>
      <c r="K1747" s="309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23060016</v>
      </c>
      <c r="F1750" s="123"/>
      <c r="G1750" s="124" t="s">
        <v>2</v>
      </c>
      <c r="H1750" s="352">
        <f>H1712</f>
        <v>0</v>
      </c>
      <c r="I1750" s="352"/>
      <c r="J1750" s="352"/>
      <c r="K1750" s="353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6" t="s">
        <v>3</v>
      </c>
      <c r="G1751" s="130"/>
      <c r="H1751" s="354"/>
      <c r="I1751" s="354"/>
      <c r="J1751" s="354"/>
      <c r="K1751" s="355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7">
        <f>D1714</f>
        <v>0</v>
      </c>
      <c r="E1752" s="358"/>
      <c r="F1752" s="356"/>
      <c r="G1752" s="131"/>
      <c r="H1752" s="359">
        <f>H1714</f>
        <v>0</v>
      </c>
      <c r="I1752" s="359"/>
      <c r="J1752" s="359"/>
      <c r="K1752" s="360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6"/>
      <c r="G1753" s="131"/>
      <c r="H1753" s="340">
        <f>H1715</f>
        <v>0</v>
      </c>
      <c r="I1753" s="340"/>
      <c r="J1753" s="340"/>
      <c r="K1753" s="341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42"/>
      <c r="I1754" s="342"/>
      <c r="J1754" s="342"/>
      <c r="K1754" s="343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5"/>
      <c r="K1775" s="361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6">
        <f>SUM(K1758:K1773)</f>
        <v>0</v>
      </c>
      <c r="K1776" s="367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2"/>
      <c r="K1777" s="362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1"/>
      <c r="K1779" s="361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3">
        <f>((J1776/1.11)+(K1778/1.11))*11%</f>
        <v>0</v>
      </c>
      <c r="K1780" s="364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1"/>
      <c r="K1781" s="361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4">
        <f>J1746</f>
        <v>0</v>
      </c>
      <c r="K1784" s="335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4">
        <f>J1747</f>
        <v>0</v>
      </c>
      <c r="K1785" s="335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23060016</v>
      </c>
      <c r="F1788" s="200"/>
      <c r="G1788" s="201" t="s">
        <v>2</v>
      </c>
      <c r="H1788" s="336">
        <f>H1750</f>
        <v>0</v>
      </c>
      <c r="I1788" s="336"/>
      <c r="J1788" s="336"/>
      <c r="K1788" s="337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0" t="s">
        <v>3</v>
      </c>
      <c r="G1789" s="207"/>
      <c r="H1789" s="338"/>
      <c r="I1789" s="338"/>
      <c r="J1789" s="338"/>
      <c r="K1789" s="339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1">
        <f>D1752</f>
        <v>0</v>
      </c>
      <c r="E1790" s="312"/>
      <c r="F1790" s="310"/>
      <c r="G1790" s="208"/>
      <c r="H1790" s="313">
        <f>H1752</f>
        <v>0</v>
      </c>
      <c r="I1790" s="313"/>
      <c r="J1790" s="313"/>
      <c r="K1790" s="314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0"/>
      <c r="G1791" s="208"/>
      <c r="H1791" s="315">
        <f>H1753</f>
        <v>0</v>
      </c>
      <c r="I1791" s="315"/>
      <c r="J1791" s="315"/>
      <c r="K1791" s="316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17"/>
      <c r="I1792" s="317"/>
      <c r="J1792" s="317"/>
      <c r="K1792" s="318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9"/>
      <c r="K1813" s="320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1">
        <f>SUM(K1796:K1811)</f>
        <v>0</v>
      </c>
      <c r="K1814" s="322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3"/>
      <c r="K1815" s="323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0"/>
      <c r="K1817" s="320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4">
        <f>((J1814/1.11)+(K1816/1.11))*11%</f>
        <v>0</v>
      </c>
      <c r="K1818" s="325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0"/>
      <c r="K1819" s="320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6">
        <f>J1784</f>
        <v>0</v>
      </c>
      <c r="K1822" s="327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6">
        <f>J1785</f>
        <v>0</v>
      </c>
      <c r="K1823" s="327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23060017</v>
      </c>
      <c r="G1826" s="11" t="s">
        <v>2</v>
      </c>
      <c r="H1826" s="302"/>
      <c r="I1826" s="302"/>
      <c r="J1826" s="302"/>
      <c r="K1826" s="303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6" t="s">
        <v>3</v>
      </c>
      <c r="G1827" s="17"/>
      <c r="H1827" s="304"/>
      <c r="I1827" s="304"/>
      <c r="J1827" s="304"/>
      <c r="K1827" s="305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4"/>
      <c r="E1828" s="345"/>
      <c r="F1828" s="306"/>
      <c r="G1828" s="18"/>
      <c r="H1828" s="346"/>
      <c r="I1828" s="346"/>
      <c r="J1828" s="346"/>
      <c r="K1828" s="347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6"/>
      <c r="G1829" s="18"/>
      <c r="H1829" s="348"/>
      <c r="I1829" s="348"/>
      <c r="J1829" s="348"/>
      <c r="K1829" s="349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50"/>
      <c r="I1830" s="350"/>
      <c r="J1830" s="350"/>
      <c r="K1830" s="351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3"/>
      <c r="K1851" s="307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8">
        <f>SUM(K1834:K1849)</f>
        <v>0</v>
      </c>
      <c r="K1852" s="329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0"/>
      <c r="K1853" s="330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7"/>
      <c r="K1855" s="307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1">
        <f>((J1852/1.11)+(K1854/1.11))*11%</f>
        <v>0</v>
      </c>
      <c r="K1856" s="332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7"/>
      <c r="K1857" s="307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08"/>
      <c r="K1860" s="309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08"/>
      <c r="K1861" s="309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23060017</v>
      </c>
      <c r="F1864" s="123"/>
      <c r="G1864" s="124" t="s">
        <v>2</v>
      </c>
      <c r="H1864" s="352">
        <f>H1826</f>
        <v>0</v>
      </c>
      <c r="I1864" s="352"/>
      <c r="J1864" s="352"/>
      <c r="K1864" s="353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6" t="s">
        <v>3</v>
      </c>
      <c r="G1865" s="130"/>
      <c r="H1865" s="354"/>
      <c r="I1865" s="354"/>
      <c r="J1865" s="354"/>
      <c r="K1865" s="355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7">
        <f>D1828</f>
        <v>0</v>
      </c>
      <c r="E1866" s="358"/>
      <c r="F1866" s="356"/>
      <c r="G1866" s="131"/>
      <c r="H1866" s="359">
        <f>H1828</f>
        <v>0</v>
      </c>
      <c r="I1866" s="359"/>
      <c r="J1866" s="359"/>
      <c r="K1866" s="360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6"/>
      <c r="G1867" s="131"/>
      <c r="H1867" s="340">
        <f>H1829</f>
        <v>0</v>
      </c>
      <c r="I1867" s="340"/>
      <c r="J1867" s="340"/>
      <c r="K1867" s="341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42"/>
      <c r="I1868" s="342"/>
      <c r="J1868" s="342"/>
      <c r="K1868" s="343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5"/>
      <c r="K1889" s="361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6">
        <f>SUM(K1872:K1887)</f>
        <v>0</v>
      </c>
      <c r="K1890" s="367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2"/>
      <c r="K1891" s="362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1"/>
      <c r="K1893" s="361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3">
        <f>((J1890/1.11)+(K1892/1.11))*11%</f>
        <v>0</v>
      </c>
      <c r="K1894" s="364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1"/>
      <c r="K1895" s="361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4">
        <f>J1860</f>
        <v>0</v>
      </c>
      <c r="K1898" s="335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4">
        <f>J1861</f>
        <v>0</v>
      </c>
      <c r="K1899" s="335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23060017</v>
      </c>
      <c r="F1902" s="200"/>
      <c r="G1902" s="201" t="s">
        <v>2</v>
      </c>
      <c r="H1902" s="336">
        <f>H1864</f>
        <v>0</v>
      </c>
      <c r="I1902" s="336"/>
      <c r="J1902" s="336"/>
      <c r="K1902" s="337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0" t="s">
        <v>3</v>
      </c>
      <c r="G1903" s="207"/>
      <c r="H1903" s="338"/>
      <c r="I1903" s="338"/>
      <c r="J1903" s="338"/>
      <c r="K1903" s="339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1">
        <f>D1866</f>
        <v>0</v>
      </c>
      <c r="E1904" s="312"/>
      <c r="F1904" s="310"/>
      <c r="G1904" s="208"/>
      <c r="H1904" s="313">
        <f>H1866</f>
        <v>0</v>
      </c>
      <c r="I1904" s="313"/>
      <c r="J1904" s="313"/>
      <c r="K1904" s="314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0"/>
      <c r="G1905" s="208"/>
      <c r="H1905" s="315">
        <f>H1867</f>
        <v>0</v>
      </c>
      <c r="I1905" s="315"/>
      <c r="J1905" s="315"/>
      <c r="K1905" s="316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17"/>
      <c r="I1906" s="317"/>
      <c r="J1906" s="317"/>
      <c r="K1906" s="318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9"/>
      <c r="K1927" s="320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1">
        <f>SUM(K1910:K1925)</f>
        <v>0</v>
      </c>
      <c r="K1928" s="322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3"/>
      <c r="K1929" s="323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0"/>
      <c r="K1931" s="320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4">
        <f>((J1928/1.11)+(K1930/1.11))*11%</f>
        <v>0</v>
      </c>
      <c r="K1932" s="325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0"/>
      <c r="K1933" s="320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6">
        <f>J1898</f>
        <v>0</v>
      </c>
      <c r="K1936" s="327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6">
        <f>J1899</f>
        <v>0</v>
      </c>
      <c r="K1937" s="327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23060018</v>
      </c>
      <c r="G1940" s="11" t="s">
        <v>2</v>
      </c>
      <c r="H1940" s="302"/>
      <c r="I1940" s="302"/>
      <c r="J1940" s="302"/>
      <c r="K1940" s="303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6" t="s">
        <v>3</v>
      </c>
      <c r="G1941" s="17"/>
      <c r="H1941" s="304"/>
      <c r="I1941" s="304"/>
      <c r="J1941" s="304"/>
      <c r="K1941" s="305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4"/>
      <c r="E1942" s="345"/>
      <c r="F1942" s="306"/>
      <c r="G1942" s="18"/>
      <c r="H1942" s="346"/>
      <c r="I1942" s="346"/>
      <c r="J1942" s="346"/>
      <c r="K1942" s="347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6"/>
      <c r="G1943" s="18"/>
      <c r="H1943" s="348"/>
      <c r="I1943" s="348"/>
      <c r="J1943" s="348"/>
      <c r="K1943" s="349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50"/>
      <c r="I1944" s="350"/>
      <c r="J1944" s="350"/>
      <c r="K1944" s="351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3"/>
      <c r="K1965" s="307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8">
        <f>SUM(K1948:K1963)</f>
        <v>0</v>
      </c>
      <c r="K1966" s="329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0"/>
      <c r="K1967" s="330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7"/>
      <c r="K1969" s="307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1">
        <f>((J1966/1.11)+(K1968/1.11))*11%</f>
        <v>0</v>
      </c>
      <c r="K1970" s="332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7"/>
      <c r="K1971" s="307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08"/>
      <c r="K1974" s="309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08"/>
      <c r="K1975" s="309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23060018</v>
      </c>
      <c r="F1978" s="123"/>
      <c r="G1978" s="124" t="s">
        <v>2</v>
      </c>
      <c r="H1978" s="352">
        <f>H1940</f>
        <v>0</v>
      </c>
      <c r="I1978" s="352"/>
      <c r="J1978" s="352"/>
      <c r="K1978" s="353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6" t="s">
        <v>3</v>
      </c>
      <c r="G1979" s="130"/>
      <c r="H1979" s="354"/>
      <c r="I1979" s="354"/>
      <c r="J1979" s="354"/>
      <c r="K1979" s="355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7">
        <f>D1942</f>
        <v>0</v>
      </c>
      <c r="E1980" s="358"/>
      <c r="F1980" s="356"/>
      <c r="G1980" s="131"/>
      <c r="H1980" s="359">
        <f>H1942</f>
        <v>0</v>
      </c>
      <c r="I1980" s="359"/>
      <c r="J1980" s="359"/>
      <c r="K1980" s="360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6"/>
      <c r="G1981" s="131"/>
      <c r="H1981" s="340">
        <f>H1943</f>
        <v>0</v>
      </c>
      <c r="I1981" s="340"/>
      <c r="J1981" s="340"/>
      <c r="K1981" s="341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42"/>
      <c r="I1982" s="342"/>
      <c r="J1982" s="342"/>
      <c r="K1982" s="343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5"/>
      <c r="K2003" s="361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6">
        <f>SUM(K1986:K2001)</f>
        <v>0</v>
      </c>
      <c r="K2004" s="367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2"/>
      <c r="K2005" s="362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1"/>
      <c r="K2007" s="361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3">
        <f>((J2004/1.11)+(K2006/1.11))*11%</f>
        <v>0</v>
      </c>
      <c r="K2008" s="364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1"/>
      <c r="K2009" s="361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4">
        <f>J1974</f>
        <v>0</v>
      </c>
      <c r="K2012" s="335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4">
        <f>J1975</f>
        <v>0</v>
      </c>
      <c r="K2013" s="335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23060018</v>
      </c>
      <c r="F2016" s="200"/>
      <c r="G2016" s="201" t="s">
        <v>2</v>
      </c>
      <c r="H2016" s="336">
        <f>H1978</f>
        <v>0</v>
      </c>
      <c r="I2016" s="336"/>
      <c r="J2016" s="336"/>
      <c r="K2016" s="337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0" t="s">
        <v>3</v>
      </c>
      <c r="G2017" s="207"/>
      <c r="H2017" s="338"/>
      <c r="I2017" s="338"/>
      <c r="J2017" s="338"/>
      <c r="K2017" s="339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1">
        <f>D1980</f>
        <v>0</v>
      </c>
      <c r="E2018" s="312"/>
      <c r="F2018" s="310"/>
      <c r="G2018" s="208"/>
      <c r="H2018" s="313">
        <f>H1980</f>
        <v>0</v>
      </c>
      <c r="I2018" s="313"/>
      <c r="J2018" s="313"/>
      <c r="K2018" s="314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0"/>
      <c r="G2019" s="208"/>
      <c r="H2019" s="315">
        <f>H1981</f>
        <v>0</v>
      </c>
      <c r="I2019" s="315"/>
      <c r="J2019" s="315"/>
      <c r="K2019" s="316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17"/>
      <c r="I2020" s="317"/>
      <c r="J2020" s="317"/>
      <c r="K2020" s="318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9"/>
      <c r="K2041" s="320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1">
        <f>SUM(K2024:K2039)</f>
        <v>0</v>
      </c>
      <c r="K2042" s="322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3"/>
      <c r="K2043" s="323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0"/>
      <c r="K2045" s="320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4">
        <f>((J2042/1.11)+(K2044/1.11))*11%</f>
        <v>0</v>
      </c>
      <c r="K2046" s="325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0"/>
      <c r="K2047" s="320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6">
        <f>J2012</f>
        <v>0</v>
      </c>
      <c r="K2050" s="327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6">
        <f>J2013</f>
        <v>0</v>
      </c>
      <c r="K2051" s="327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23060019</v>
      </c>
      <c r="G2054" s="11" t="s">
        <v>2</v>
      </c>
      <c r="H2054" s="302"/>
      <c r="I2054" s="302"/>
      <c r="J2054" s="302"/>
      <c r="K2054" s="303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6" t="s">
        <v>3</v>
      </c>
      <c r="G2055" s="17"/>
      <c r="H2055" s="304"/>
      <c r="I2055" s="304"/>
      <c r="J2055" s="304"/>
      <c r="K2055" s="305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4"/>
      <c r="E2056" s="345"/>
      <c r="F2056" s="306"/>
      <c r="G2056" s="18"/>
      <c r="H2056" s="346"/>
      <c r="I2056" s="346"/>
      <c r="J2056" s="346"/>
      <c r="K2056" s="347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6"/>
      <c r="G2057" s="18"/>
      <c r="H2057" s="348"/>
      <c r="I2057" s="348"/>
      <c r="J2057" s="348"/>
      <c r="K2057" s="349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50"/>
      <c r="I2058" s="350"/>
      <c r="J2058" s="350"/>
      <c r="K2058" s="351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3"/>
      <c r="K2079" s="307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8">
        <f>SUM(K2062:K2077)</f>
        <v>0</v>
      </c>
      <c r="K2080" s="329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0"/>
      <c r="K2081" s="330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7"/>
      <c r="K2083" s="307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1">
        <f>((J2080/1.11)+(K2082/1.11))*11%</f>
        <v>0</v>
      </c>
      <c r="K2084" s="332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7"/>
      <c r="K2085" s="307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08"/>
      <c r="K2088" s="309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08"/>
      <c r="K2089" s="309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23060019</v>
      </c>
      <c r="F2092" s="123"/>
      <c r="G2092" s="124" t="s">
        <v>2</v>
      </c>
      <c r="H2092" s="352">
        <f>H2054</f>
        <v>0</v>
      </c>
      <c r="I2092" s="352"/>
      <c r="J2092" s="352"/>
      <c r="K2092" s="353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6" t="s">
        <v>3</v>
      </c>
      <c r="G2093" s="130"/>
      <c r="H2093" s="354"/>
      <c r="I2093" s="354"/>
      <c r="J2093" s="354"/>
      <c r="K2093" s="355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7">
        <f>D2056</f>
        <v>0</v>
      </c>
      <c r="E2094" s="358"/>
      <c r="F2094" s="356"/>
      <c r="G2094" s="131"/>
      <c r="H2094" s="359">
        <f>H2056</f>
        <v>0</v>
      </c>
      <c r="I2094" s="359"/>
      <c r="J2094" s="359"/>
      <c r="K2094" s="360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6"/>
      <c r="G2095" s="131"/>
      <c r="H2095" s="340">
        <f>H2057</f>
        <v>0</v>
      </c>
      <c r="I2095" s="340"/>
      <c r="J2095" s="340"/>
      <c r="K2095" s="341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42"/>
      <c r="I2096" s="342"/>
      <c r="J2096" s="342"/>
      <c r="K2096" s="343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5"/>
      <c r="K2117" s="361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6">
        <f>SUM(K2100:K2115)</f>
        <v>0</v>
      </c>
      <c r="K2118" s="367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2"/>
      <c r="K2119" s="362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1"/>
      <c r="K2121" s="361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3">
        <f>((J2118/1.11)+(K2120/1.11))*11%</f>
        <v>0</v>
      </c>
      <c r="K2122" s="364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1"/>
      <c r="K2123" s="361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4">
        <f>J2088</f>
        <v>0</v>
      </c>
      <c r="K2126" s="335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4">
        <f>J2089</f>
        <v>0</v>
      </c>
      <c r="K2127" s="335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23060019</v>
      </c>
      <c r="F2130" s="200"/>
      <c r="G2130" s="201" t="s">
        <v>2</v>
      </c>
      <c r="H2130" s="336">
        <f>H2092</f>
        <v>0</v>
      </c>
      <c r="I2130" s="336"/>
      <c r="J2130" s="336"/>
      <c r="K2130" s="337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0" t="s">
        <v>3</v>
      </c>
      <c r="G2131" s="207"/>
      <c r="H2131" s="338"/>
      <c r="I2131" s="338"/>
      <c r="J2131" s="338"/>
      <c r="K2131" s="339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1">
        <f>D2094</f>
        <v>0</v>
      </c>
      <c r="E2132" s="312"/>
      <c r="F2132" s="310"/>
      <c r="G2132" s="208"/>
      <c r="H2132" s="313">
        <f>H2094</f>
        <v>0</v>
      </c>
      <c r="I2132" s="313"/>
      <c r="J2132" s="313"/>
      <c r="K2132" s="314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0"/>
      <c r="G2133" s="208"/>
      <c r="H2133" s="315">
        <f>H2095</f>
        <v>0</v>
      </c>
      <c r="I2133" s="315"/>
      <c r="J2133" s="315"/>
      <c r="K2133" s="316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17"/>
      <c r="I2134" s="317"/>
      <c r="J2134" s="317"/>
      <c r="K2134" s="318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9"/>
      <c r="K2155" s="320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1">
        <f>SUM(K2138:K2153)</f>
        <v>0</v>
      </c>
      <c r="K2156" s="322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3"/>
      <c r="K2157" s="323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0"/>
      <c r="K2159" s="320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4">
        <f>((J2156/1.11)+(K2158/1.11))*11%</f>
        <v>0</v>
      </c>
      <c r="K2160" s="325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0"/>
      <c r="K2161" s="320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6">
        <f>J2126</f>
        <v>0</v>
      </c>
      <c r="K2164" s="327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6">
        <f>J2127</f>
        <v>0</v>
      </c>
      <c r="K2165" s="327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23060020</v>
      </c>
      <c r="G2168" s="11" t="s">
        <v>2</v>
      </c>
      <c r="H2168" s="302"/>
      <c r="I2168" s="302"/>
      <c r="J2168" s="302"/>
      <c r="K2168" s="303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6" t="s">
        <v>3</v>
      </c>
      <c r="G2169" s="17"/>
      <c r="H2169" s="304"/>
      <c r="I2169" s="304"/>
      <c r="J2169" s="304"/>
      <c r="K2169" s="305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4"/>
      <c r="E2170" s="345"/>
      <c r="F2170" s="306"/>
      <c r="G2170" s="18"/>
      <c r="H2170" s="346"/>
      <c r="I2170" s="346"/>
      <c r="J2170" s="346"/>
      <c r="K2170" s="347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6"/>
      <c r="G2171" s="18"/>
      <c r="H2171" s="348"/>
      <c r="I2171" s="348"/>
      <c r="J2171" s="348"/>
      <c r="K2171" s="349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50"/>
      <c r="I2172" s="350"/>
      <c r="J2172" s="350"/>
      <c r="K2172" s="351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3"/>
      <c r="K2193" s="307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8">
        <f>SUM(K2176:K2191)</f>
        <v>0</v>
      </c>
      <c r="K2194" s="329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0"/>
      <c r="K2195" s="330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7"/>
      <c r="K2197" s="307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1">
        <f>((J2194/1.11)+(K2196/1.11))*11%</f>
        <v>0</v>
      </c>
      <c r="K2198" s="332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7"/>
      <c r="K2199" s="307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08"/>
      <c r="K2202" s="309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08"/>
      <c r="K2203" s="309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23060020</v>
      </c>
      <c r="F2206" s="123"/>
      <c r="G2206" s="124" t="s">
        <v>2</v>
      </c>
      <c r="H2206" s="352">
        <f>H2168</f>
        <v>0</v>
      </c>
      <c r="I2206" s="352"/>
      <c r="J2206" s="352"/>
      <c r="K2206" s="353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6" t="s">
        <v>3</v>
      </c>
      <c r="G2207" s="130"/>
      <c r="H2207" s="354"/>
      <c r="I2207" s="354"/>
      <c r="J2207" s="354"/>
      <c r="K2207" s="355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7">
        <f>D2170</f>
        <v>0</v>
      </c>
      <c r="E2208" s="358"/>
      <c r="F2208" s="356"/>
      <c r="G2208" s="131"/>
      <c r="H2208" s="359">
        <f>H2170</f>
        <v>0</v>
      </c>
      <c r="I2208" s="359"/>
      <c r="J2208" s="359"/>
      <c r="K2208" s="360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6"/>
      <c r="G2209" s="131"/>
      <c r="H2209" s="340">
        <f>H2171</f>
        <v>0</v>
      </c>
      <c r="I2209" s="340"/>
      <c r="J2209" s="340"/>
      <c r="K2209" s="341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42"/>
      <c r="I2210" s="342"/>
      <c r="J2210" s="342"/>
      <c r="K2210" s="343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5"/>
      <c r="K2231" s="361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6">
        <f>SUM(K2214:K2229)</f>
        <v>0</v>
      </c>
      <c r="K2232" s="367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2"/>
      <c r="K2233" s="362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1"/>
      <c r="K2235" s="361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3">
        <f>((J2232/1.11)+(K2234/1.11))*11%</f>
        <v>0</v>
      </c>
      <c r="K2236" s="364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1"/>
      <c r="K2237" s="361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4">
        <f>J2202</f>
        <v>0</v>
      </c>
      <c r="K2240" s="335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4">
        <f>J2203</f>
        <v>0</v>
      </c>
      <c r="K2241" s="335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23060020</v>
      </c>
      <c r="F2244" s="200"/>
      <c r="G2244" s="201" t="s">
        <v>2</v>
      </c>
      <c r="H2244" s="336">
        <f>H2206</f>
        <v>0</v>
      </c>
      <c r="I2244" s="336"/>
      <c r="J2244" s="336"/>
      <c r="K2244" s="337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0" t="s">
        <v>3</v>
      </c>
      <c r="G2245" s="207"/>
      <c r="H2245" s="338"/>
      <c r="I2245" s="338"/>
      <c r="J2245" s="338"/>
      <c r="K2245" s="339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1">
        <f>D2208</f>
        <v>0</v>
      </c>
      <c r="E2246" s="312"/>
      <c r="F2246" s="310"/>
      <c r="G2246" s="208"/>
      <c r="H2246" s="313">
        <f>H2208</f>
        <v>0</v>
      </c>
      <c r="I2246" s="313"/>
      <c r="J2246" s="313"/>
      <c r="K2246" s="314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0"/>
      <c r="G2247" s="208"/>
      <c r="H2247" s="315">
        <f>H2209</f>
        <v>0</v>
      </c>
      <c r="I2247" s="315"/>
      <c r="J2247" s="315"/>
      <c r="K2247" s="316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17"/>
      <c r="I2248" s="317"/>
      <c r="J2248" s="317"/>
      <c r="K2248" s="318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9"/>
      <c r="K2269" s="320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1">
        <f>SUM(K2252:K2267)</f>
        <v>0</v>
      </c>
      <c r="K2270" s="322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3"/>
      <c r="K2271" s="323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0"/>
      <c r="K2273" s="320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4">
        <f>((J2270/1.11)+(K2272/1.11))*11%</f>
        <v>0</v>
      </c>
      <c r="K2274" s="325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0"/>
      <c r="K2275" s="320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6">
        <f>J2240</f>
        <v>0</v>
      </c>
      <c r="K2278" s="327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6">
        <f>J2241</f>
        <v>0</v>
      </c>
      <c r="K2279" s="327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23060021</v>
      </c>
      <c r="G2282" s="11" t="s">
        <v>2</v>
      </c>
      <c r="H2282" s="302"/>
      <c r="I2282" s="302"/>
      <c r="J2282" s="302"/>
      <c r="K2282" s="303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6" t="s">
        <v>3</v>
      </c>
      <c r="G2283" s="17"/>
      <c r="H2283" s="304"/>
      <c r="I2283" s="304"/>
      <c r="J2283" s="304"/>
      <c r="K2283" s="305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4"/>
      <c r="E2284" s="345"/>
      <c r="F2284" s="306"/>
      <c r="G2284" s="18"/>
      <c r="H2284" s="346"/>
      <c r="I2284" s="346"/>
      <c r="J2284" s="346"/>
      <c r="K2284" s="347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6"/>
      <c r="G2285" s="18"/>
      <c r="H2285" s="348"/>
      <c r="I2285" s="348"/>
      <c r="J2285" s="348"/>
      <c r="K2285" s="349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50"/>
      <c r="I2286" s="350"/>
      <c r="J2286" s="350"/>
      <c r="K2286" s="351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3"/>
      <c r="K2307" s="307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8">
        <f>SUM(K2290:K2305)</f>
        <v>0</v>
      </c>
      <c r="K2308" s="329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0"/>
      <c r="K2309" s="330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7"/>
      <c r="K2311" s="307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1">
        <f>((J2308/1.11)+(K2310/1.11))*11%</f>
        <v>0</v>
      </c>
      <c r="K2312" s="332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7"/>
      <c r="K2313" s="307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08"/>
      <c r="K2316" s="309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08"/>
      <c r="K2317" s="309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23060021</v>
      </c>
      <c r="F2320" s="123"/>
      <c r="G2320" s="124" t="s">
        <v>2</v>
      </c>
      <c r="H2320" s="352">
        <f>H2282</f>
        <v>0</v>
      </c>
      <c r="I2320" s="352"/>
      <c r="J2320" s="352"/>
      <c r="K2320" s="353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6" t="s">
        <v>3</v>
      </c>
      <c r="G2321" s="130"/>
      <c r="H2321" s="354"/>
      <c r="I2321" s="354"/>
      <c r="J2321" s="354"/>
      <c r="K2321" s="355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7">
        <f>D2284</f>
        <v>0</v>
      </c>
      <c r="E2322" s="358"/>
      <c r="F2322" s="356"/>
      <c r="G2322" s="131"/>
      <c r="H2322" s="359">
        <f>H2284</f>
        <v>0</v>
      </c>
      <c r="I2322" s="359"/>
      <c r="J2322" s="359"/>
      <c r="K2322" s="360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6"/>
      <c r="G2323" s="131"/>
      <c r="H2323" s="340">
        <f>H2285</f>
        <v>0</v>
      </c>
      <c r="I2323" s="340"/>
      <c r="J2323" s="340"/>
      <c r="K2323" s="341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42"/>
      <c r="I2324" s="342"/>
      <c r="J2324" s="342"/>
      <c r="K2324" s="343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5"/>
      <c r="K2345" s="361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6">
        <f>SUM(K2328:K2343)</f>
        <v>0</v>
      </c>
      <c r="K2346" s="367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2"/>
      <c r="K2347" s="362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1"/>
      <c r="K2349" s="361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3">
        <f>((J2346/1.11)+(K2348/1.11))*11%</f>
        <v>0</v>
      </c>
      <c r="K2350" s="364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1"/>
      <c r="K2351" s="361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4">
        <f>J2316</f>
        <v>0</v>
      </c>
      <c r="K2354" s="335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4">
        <f>J2317</f>
        <v>0</v>
      </c>
      <c r="K2355" s="335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23060021</v>
      </c>
      <c r="F2358" s="200"/>
      <c r="G2358" s="201" t="s">
        <v>2</v>
      </c>
      <c r="H2358" s="336">
        <f>H2320</f>
        <v>0</v>
      </c>
      <c r="I2358" s="336"/>
      <c r="J2358" s="336"/>
      <c r="K2358" s="337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0" t="s">
        <v>3</v>
      </c>
      <c r="G2359" s="207"/>
      <c r="H2359" s="338"/>
      <c r="I2359" s="338"/>
      <c r="J2359" s="338"/>
      <c r="K2359" s="339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1">
        <f>D2322</f>
        <v>0</v>
      </c>
      <c r="E2360" s="312"/>
      <c r="F2360" s="310"/>
      <c r="G2360" s="208"/>
      <c r="H2360" s="313">
        <f>H2322</f>
        <v>0</v>
      </c>
      <c r="I2360" s="313"/>
      <c r="J2360" s="313"/>
      <c r="K2360" s="314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0"/>
      <c r="G2361" s="208"/>
      <c r="H2361" s="315">
        <f>H2323</f>
        <v>0</v>
      </c>
      <c r="I2361" s="315"/>
      <c r="J2361" s="315"/>
      <c r="K2361" s="316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17"/>
      <c r="I2362" s="317"/>
      <c r="J2362" s="317"/>
      <c r="K2362" s="318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9"/>
      <c r="K2383" s="320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1">
        <f>SUM(K2366:K2381)</f>
        <v>0</v>
      </c>
      <c r="K2384" s="322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3"/>
      <c r="K2385" s="323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0"/>
      <c r="K2387" s="320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4">
        <f>((J2384/1.11)+(K2386/1.11))*11%</f>
        <v>0</v>
      </c>
      <c r="K2388" s="325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0"/>
      <c r="K2389" s="320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6">
        <f>J2354</f>
        <v>0</v>
      </c>
      <c r="K2392" s="327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6">
        <f>J2355</f>
        <v>0</v>
      </c>
      <c r="K2393" s="327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23060022</v>
      </c>
      <c r="G2396" s="11" t="s">
        <v>2</v>
      </c>
      <c r="H2396" s="302"/>
      <c r="I2396" s="302"/>
      <c r="J2396" s="302"/>
      <c r="K2396" s="303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6" t="s">
        <v>3</v>
      </c>
      <c r="G2397" s="17"/>
      <c r="H2397" s="304"/>
      <c r="I2397" s="304"/>
      <c r="J2397" s="304"/>
      <c r="K2397" s="305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4"/>
      <c r="E2398" s="345"/>
      <c r="F2398" s="306"/>
      <c r="G2398" s="18"/>
      <c r="H2398" s="346"/>
      <c r="I2398" s="346"/>
      <c r="J2398" s="346"/>
      <c r="K2398" s="347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6"/>
      <c r="G2399" s="18"/>
      <c r="H2399" s="348"/>
      <c r="I2399" s="348"/>
      <c r="J2399" s="348"/>
      <c r="K2399" s="349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50"/>
      <c r="I2400" s="350"/>
      <c r="J2400" s="350"/>
      <c r="K2400" s="351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3"/>
      <c r="K2421" s="307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8">
        <f>SUM(K2404:K2419)</f>
        <v>0</v>
      </c>
      <c r="K2422" s="329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0"/>
      <c r="K2423" s="330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7"/>
      <c r="K2425" s="307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1">
        <f>((J2422/1.11)+(K2424/1.11))*11%</f>
        <v>0</v>
      </c>
      <c r="K2426" s="332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7"/>
      <c r="K2427" s="307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08"/>
      <c r="K2430" s="309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08"/>
      <c r="K2431" s="309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23060022</v>
      </c>
      <c r="F2434" s="123"/>
      <c r="G2434" s="124" t="s">
        <v>2</v>
      </c>
      <c r="H2434" s="352">
        <f>H2396</f>
        <v>0</v>
      </c>
      <c r="I2434" s="352"/>
      <c r="J2434" s="352"/>
      <c r="K2434" s="353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6" t="s">
        <v>3</v>
      </c>
      <c r="G2435" s="130"/>
      <c r="H2435" s="354"/>
      <c r="I2435" s="354"/>
      <c r="J2435" s="354"/>
      <c r="K2435" s="355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7">
        <f>D2398</f>
        <v>0</v>
      </c>
      <c r="E2436" s="358"/>
      <c r="F2436" s="356"/>
      <c r="G2436" s="131"/>
      <c r="H2436" s="359">
        <f>H2398</f>
        <v>0</v>
      </c>
      <c r="I2436" s="359"/>
      <c r="J2436" s="359"/>
      <c r="K2436" s="360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6"/>
      <c r="G2437" s="131"/>
      <c r="H2437" s="340">
        <f>H2399</f>
        <v>0</v>
      </c>
      <c r="I2437" s="340"/>
      <c r="J2437" s="340"/>
      <c r="K2437" s="341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42"/>
      <c r="I2438" s="342"/>
      <c r="J2438" s="342"/>
      <c r="K2438" s="343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5"/>
      <c r="K2459" s="361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6">
        <f>SUM(K2442:K2457)</f>
        <v>0</v>
      </c>
      <c r="K2460" s="367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2"/>
      <c r="K2461" s="362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1"/>
      <c r="K2463" s="361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3">
        <f>((J2460/1.11)+(K2462/1.11))*11%</f>
        <v>0</v>
      </c>
      <c r="K2464" s="364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1"/>
      <c r="K2465" s="361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4">
        <f>J2430</f>
        <v>0</v>
      </c>
      <c r="K2468" s="335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4">
        <f>J2431</f>
        <v>0</v>
      </c>
      <c r="K2469" s="335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23060022</v>
      </c>
      <c r="F2472" s="200"/>
      <c r="G2472" s="201" t="s">
        <v>2</v>
      </c>
      <c r="H2472" s="336">
        <f>H2434</f>
        <v>0</v>
      </c>
      <c r="I2472" s="336"/>
      <c r="J2472" s="336"/>
      <c r="K2472" s="337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0" t="s">
        <v>3</v>
      </c>
      <c r="G2473" s="207"/>
      <c r="H2473" s="338"/>
      <c r="I2473" s="338"/>
      <c r="J2473" s="338"/>
      <c r="K2473" s="339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1">
        <f>D2436</f>
        <v>0</v>
      </c>
      <c r="E2474" s="312"/>
      <c r="F2474" s="310"/>
      <c r="G2474" s="208"/>
      <c r="H2474" s="313">
        <f>H2436</f>
        <v>0</v>
      </c>
      <c r="I2474" s="313"/>
      <c r="J2474" s="313"/>
      <c r="K2474" s="314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0"/>
      <c r="G2475" s="208"/>
      <c r="H2475" s="315">
        <f>H2437</f>
        <v>0</v>
      </c>
      <c r="I2475" s="315"/>
      <c r="J2475" s="315"/>
      <c r="K2475" s="316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17"/>
      <c r="I2476" s="317"/>
      <c r="J2476" s="317"/>
      <c r="K2476" s="318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9"/>
      <c r="K2497" s="320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1">
        <f>SUM(K2480:K2495)</f>
        <v>0</v>
      </c>
      <c r="K2498" s="322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3"/>
      <c r="K2499" s="323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0"/>
      <c r="K2501" s="320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4">
        <f>((J2498/1.11)+(K2500/1.11))*11%</f>
        <v>0</v>
      </c>
      <c r="K2502" s="325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0"/>
      <c r="K2503" s="320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6">
        <f>J2468</f>
        <v>0</v>
      </c>
      <c r="K2506" s="327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6">
        <f>J2469</f>
        <v>0</v>
      </c>
      <c r="K2507" s="327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23060023</v>
      </c>
      <c r="G2510" s="11" t="s">
        <v>2</v>
      </c>
      <c r="H2510" s="302"/>
      <c r="I2510" s="302"/>
      <c r="J2510" s="302"/>
      <c r="K2510" s="303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6" t="s">
        <v>3</v>
      </c>
      <c r="G2511" s="17"/>
      <c r="H2511" s="304"/>
      <c r="I2511" s="304"/>
      <c r="J2511" s="304"/>
      <c r="K2511" s="305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4"/>
      <c r="E2512" s="345"/>
      <c r="F2512" s="306"/>
      <c r="G2512" s="18"/>
      <c r="H2512" s="346"/>
      <c r="I2512" s="346"/>
      <c r="J2512" s="346"/>
      <c r="K2512" s="347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6"/>
      <c r="G2513" s="18"/>
      <c r="H2513" s="348"/>
      <c r="I2513" s="348"/>
      <c r="J2513" s="348"/>
      <c r="K2513" s="349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50"/>
      <c r="I2514" s="350"/>
      <c r="J2514" s="350"/>
      <c r="K2514" s="351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3"/>
      <c r="K2535" s="307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8">
        <f>SUM(K2518:K2533)</f>
        <v>0</v>
      </c>
      <c r="K2536" s="329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0"/>
      <c r="K2537" s="330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7"/>
      <c r="K2539" s="307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1">
        <f>((J2536/1.11)+(K2538/1.11))*11%</f>
        <v>0</v>
      </c>
      <c r="K2540" s="332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7"/>
      <c r="K2541" s="307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08"/>
      <c r="K2544" s="309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08"/>
      <c r="K2545" s="309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23060023</v>
      </c>
      <c r="F2548" s="123"/>
      <c r="G2548" s="124" t="s">
        <v>2</v>
      </c>
      <c r="H2548" s="352">
        <f>H2510</f>
        <v>0</v>
      </c>
      <c r="I2548" s="352"/>
      <c r="J2548" s="352"/>
      <c r="K2548" s="353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6" t="s">
        <v>3</v>
      </c>
      <c r="G2549" s="130"/>
      <c r="H2549" s="354"/>
      <c r="I2549" s="354"/>
      <c r="J2549" s="354"/>
      <c r="K2549" s="355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7">
        <f>D2512</f>
        <v>0</v>
      </c>
      <c r="E2550" s="358"/>
      <c r="F2550" s="356"/>
      <c r="G2550" s="131"/>
      <c r="H2550" s="359">
        <f>H2512</f>
        <v>0</v>
      </c>
      <c r="I2550" s="359"/>
      <c r="J2550" s="359"/>
      <c r="K2550" s="360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6"/>
      <c r="G2551" s="131"/>
      <c r="H2551" s="340">
        <f>H2513</f>
        <v>0</v>
      </c>
      <c r="I2551" s="340"/>
      <c r="J2551" s="340"/>
      <c r="K2551" s="341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2"/>
      <c r="I2552" s="342"/>
      <c r="J2552" s="342"/>
      <c r="K2552" s="343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5"/>
      <c r="K2573" s="361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6">
        <f>SUM(K2556:K2571)</f>
        <v>0</v>
      </c>
      <c r="K2574" s="367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2"/>
      <c r="K2575" s="362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1"/>
      <c r="K2577" s="361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3">
        <f>((J2574/1.11)+(K2576/1.11))*11%</f>
        <v>0</v>
      </c>
      <c r="K2578" s="364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1"/>
      <c r="K2579" s="361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4">
        <f>J2544</f>
        <v>0</v>
      </c>
      <c r="K2582" s="335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4">
        <f>J2545</f>
        <v>0</v>
      </c>
      <c r="K2583" s="335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23060023</v>
      </c>
      <c r="F2586" s="200"/>
      <c r="G2586" s="201" t="s">
        <v>2</v>
      </c>
      <c r="H2586" s="336">
        <f>H2548</f>
        <v>0</v>
      </c>
      <c r="I2586" s="336"/>
      <c r="J2586" s="336"/>
      <c r="K2586" s="337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0" t="s">
        <v>3</v>
      </c>
      <c r="G2587" s="207"/>
      <c r="H2587" s="338"/>
      <c r="I2587" s="338"/>
      <c r="J2587" s="338"/>
      <c r="K2587" s="339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1">
        <f>D2550</f>
        <v>0</v>
      </c>
      <c r="E2588" s="312"/>
      <c r="F2588" s="310"/>
      <c r="G2588" s="208"/>
      <c r="H2588" s="313">
        <f>H2550</f>
        <v>0</v>
      </c>
      <c r="I2588" s="313"/>
      <c r="J2588" s="313"/>
      <c r="K2588" s="314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0"/>
      <c r="G2589" s="208"/>
      <c r="H2589" s="315">
        <f>H2551</f>
        <v>0</v>
      </c>
      <c r="I2589" s="315"/>
      <c r="J2589" s="315"/>
      <c r="K2589" s="316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17"/>
      <c r="I2590" s="317"/>
      <c r="J2590" s="317"/>
      <c r="K2590" s="318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9"/>
      <c r="K2611" s="320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1">
        <f>SUM(K2594:K2609)</f>
        <v>0</v>
      </c>
      <c r="K2612" s="322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3"/>
      <c r="K2613" s="323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0"/>
      <c r="K2615" s="320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4">
        <f>((J2612/1.11)+(K2614/1.11))*11%</f>
        <v>0</v>
      </c>
      <c r="K2616" s="325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0"/>
      <c r="K2617" s="320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6">
        <f>J2582</f>
        <v>0</v>
      </c>
      <c r="K2620" s="327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6">
        <f>J2583</f>
        <v>0</v>
      </c>
      <c r="K2621" s="327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23060024</v>
      </c>
      <c r="G2624" s="11" t="s">
        <v>2</v>
      </c>
      <c r="H2624" s="302"/>
      <c r="I2624" s="302"/>
      <c r="J2624" s="302"/>
      <c r="K2624" s="303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6" t="s">
        <v>3</v>
      </c>
      <c r="G2625" s="17"/>
      <c r="H2625" s="304"/>
      <c r="I2625" s="304"/>
      <c r="J2625" s="304"/>
      <c r="K2625" s="305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4"/>
      <c r="E2626" s="345"/>
      <c r="F2626" s="306"/>
      <c r="G2626" s="18"/>
      <c r="H2626" s="346"/>
      <c r="I2626" s="346"/>
      <c r="J2626" s="346"/>
      <c r="K2626" s="347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6"/>
      <c r="G2627" s="18"/>
      <c r="H2627" s="348"/>
      <c r="I2627" s="348"/>
      <c r="J2627" s="348"/>
      <c r="K2627" s="349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50"/>
      <c r="I2628" s="350"/>
      <c r="J2628" s="350"/>
      <c r="K2628" s="351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3"/>
      <c r="K2649" s="307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8">
        <f>SUM(K2632:K2647)</f>
        <v>0</v>
      </c>
      <c r="K2650" s="329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0"/>
      <c r="K2651" s="330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7"/>
      <c r="K2653" s="307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1">
        <f>((J2650/1.11)+(K2652/1.11))*11%</f>
        <v>0</v>
      </c>
      <c r="K2654" s="332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7"/>
      <c r="K2655" s="307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08"/>
      <c r="K2658" s="309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08"/>
      <c r="K2659" s="309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23060024</v>
      </c>
      <c r="F2662" s="123"/>
      <c r="G2662" s="124" t="s">
        <v>2</v>
      </c>
      <c r="H2662" s="352">
        <f>H2624</f>
        <v>0</v>
      </c>
      <c r="I2662" s="352"/>
      <c r="J2662" s="352"/>
      <c r="K2662" s="353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6" t="s">
        <v>3</v>
      </c>
      <c r="G2663" s="130"/>
      <c r="H2663" s="354"/>
      <c r="I2663" s="354"/>
      <c r="J2663" s="354"/>
      <c r="K2663" s="355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7">
        <f>D2626</f>
        <v>0</v>
      </c>
      <c r="E2664" s="358"/>
      <c r="F2664" s="356"/>
      <c r="G2664" s="131"/>
      <c r="H2664" s="359">
        <f>H2626</f>
        <v>0</v>
      </c>
      <c r="I2664" s="359"/>
      <c r="J2664" s="359"/>
      <c r="K2664" s="360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6"/>
      <c r="G2665" s="131"/>
      <c r="H2665" s="340">
        <f>H2627</f>
        <v>0</v>
      </c>
      <c r="I2665" s="340"/>
      <c r="J2665" s="340"/>
      <c r="K2665" s="341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2"/>
      <c r="I2666" s="342"/>
      <c r="J2666" s="342"/>
      <c r="K2666" s="343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5"/>
      <c r="K2687" s="361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6">
        <f>SUM(K2670:K2685)</f>
        <v>0</v>
      </c>
      <c r="K2688" s="367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2"/>
      <c r="K2689" s="362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1"/>
      <c r="K2691" s="361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3">
        <f>((J2688/1.11)+(K2690/1.11))*11%</f>
        <v>0</v>
      </c>
      <c r="K2692" s="364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1"/>
      <c r="K2693" s="361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4">
        <f>J2658</f>
        <v>0</v>
      </c>
      <c r="K2696" s="335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4">
        <f>J2659</f>
        <v>0</v>
      </c>
      <c r="K2697" s="335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23060024</v>
      </c>
      <c r="F2700" s="200"/>
      <c r="G2700" s="201" t="s">
        <v>2</v>
      </c>
      <c r="H2700" s="336">
        <f>H2662</f>
        <v>0</v>
      </c>
      <c r="I2700" s="336"/>
      <c r="J2700" s="336"/>
      <c r="K2700" s="337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0" t="s">
        <v>3</v>
      </c>
      <c r="G2701" s="207"/>
      <c r="H2701" s="338"/>
      <c r="I2701" s="338"/>
      <c r="J2701" s="338"/>
      <c r="K2701" s="339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1">
        <f>D2664</f>
        <v>0</v>
      </c>
      <c r="E2702" s="312"/>
      <c r="F2702" s="310"/>
      <c r="G2702" s="208"/>
      <c r="H2702" s="313">
        <f>H2664</f>
        <v>0</v>
      </c>
      <c r="I2702" s="313"/>
      <c r="J2702" s="313"/>
      <c r="K2702" s="314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0"/>
      <c r="G2703" s="208"/>
      <c r="H2703" s="315">
        <f>H2665</f>
        <v>0</v>
      </c>
      <c r="I2703" s="315"/>
      <c r="J2703" s="315"/>
      <c r="K2703" s="316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17"/>
      <c r="I2704" s="317"/>
      <c r="J2704" s="317"/>
      <c r="K2704" s="318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9"/>
      <c r="K2725" s="320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1">
        <f>SUM(K2708:K2723)</f>
        <v>0</v>
      </c>
      <c r="K2726" s="322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3"/>
      <c r="K2727" s="323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0"/>
      <c r="K2729" s="320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4">
        <f>((J2726/1.11)+(K2728/1.11))*11%</f>
        <v>0</v>
      </c>
      <c r="K2730" s="325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0"/>
      <c r="K2731" s="320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6">
        <f>J2696</f>
        <v>0</v>
      </c>
      <c r="K2734" s="327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6">
        <f>J2697</f>
        <v>0</v>
      </c>
      <c r="K2735" s="327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23060025</v>
      </c>
      <c r="G2738" s="11" t="s">
        <v>2</v>
      </c>
      <c r="H2738" s="302"/>
      <c r="I2738" s="302"/>
      <c r="J2738" s="302"/>
      <c r="K2738" s="303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6" t="s">
        <v>3</v>
      </c>
      <c r="G2739" s="17"/>
      <c r="H2739" s="304"/>
      <c r="I2739" s="304"/>
      <c r="J2739" s="304"/>
      <c r="K2739" s="305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4"/>
      <c r="E2740" s="345"/>
      <c r="F2740" s="306"/>
      <c r="G2740" s="18"/>
      <c r="H2740" s="346"/>
      <c r="I2740" s="346"/>
      <c r="J2740" s="346"/>
      <c r="K2740" s="347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6"/>
      <c r="G2741" s="18"/>
      <c r="H2741" s="348"/>
      <c r="I2741" s="348"/>
      <c r="J2741" s="348"/>
      <c r="K2741" s="349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50"/>
      <c r="I2742" s="350"/>
      <c r="J2742" s="350"/>
      <c r="K2742" s="351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3"/>
      <c r="K2763" s="307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8">
        <f>SUM(K2746:K2761)</f>
        <v>0</v>
      </c>
      <c r="K2764" s="329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0"/>
      <c r="K2765" s="330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7"/>
      <c r="K2767" s="307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1">
        <f>((J2764/1.11)+(K2766/1.11))*11%</f>
        <v>0</v>
      </c>
      <c r="K2768" s="332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7"/>
      <c r="K2769" s="307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08"/>
      <c r="K2772" s="309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08"/>
      <c r="K2773" s="309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23060025</v>
      </c>
      <c r="F2776" s="123"/>
      <c r="G2776" s="124" t="s">
        <v>2</v>
      </c>
      <c r="H2776" s="352">
        <f>H2738</f>
        <v>0</v>
      </c>
      <c r="I2776" s="352"/>
      <c r="J2776" s="352"/>
      <c r="K2776" s="353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6" t="s">
        <v>3</v>
      </c>
      <c r="G2777" s="130"/>
      <c r="H2777" s="354"/>
      <c r="I2777" s="354"/>
      <c r="J2777" s="354"/>
      <c r="K2777" s="355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7">
        <f>D2740</f>
        <v>0</v>
      </c>
      <c r="E2778" s="358"/>
      <c r="F2778" s="356"/>
      <c r="G2778" s="131"/>
      <c r="H2778" s="359">
        <f>H2740</f>
        <v>0</v>
      </c>
      <c r="I2778" s="359"/>
      <c r="J2778" s="359"/>
      <c r="K2778" s="360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6"/>
      <c r="G2779" s="131"/>
      <c r="H2779" s="340">
        <f>H2741</f>
        <v>0</v>
      </c>
      <c r="I2779" s="340"/>
      <c r="J2779" s="340"/>
      <c r="K2779" s="341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2"/>
      <c r="I2780" s="342"/>
      <c r="J2780" s="342"/>
      <c r="K2780" s="343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5"/>
      <c r="K2801" s="361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6">
        <f>SUM(K2784:K2799)</f>
        <v>0</v>
      </c>
      <c r="K2802" s="367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2"/>
      <c r="K2803" s="362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1"/>
      <c r="K2805" s="361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3">
        <f>((J2802/1.11)+(K2804/1.11))*11%</f>
        <v>0</v>
      </c>
      <c r="K2806" s="364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1"/>
      <c r="K2807" s="361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4">
        <f>J2772</f>
        <v>0</v>
      </c>
      <c r="K2810" s="335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4">
        <f>J2773</f>
        <v>0</v>
      </c>
      <c r="K2811" s="335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23060025</v>
      </c>
      <c r="F2814" s="200"/>
      <c r="G2814" s="201" t="s">
        <v>2</v>
      </c>
      <c r="H2814" s="336">
        <f>H2776</f>
        <v>0</v>
      </c>
      <c r="I2814" s="336"/>
      <c r="J2814" s="336"/>
      <c r="K2814" s="337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0" t="s">
        <v>3</v>
      </c>
      <c r="G2815" s="207"/>
      <c r="H2815" s="338"/>
      <c r="I2815" s="338"/>
      <c r="J2815" s="338"/>
      <c r="K2815" s="339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1">
        <f>D2778</f>
        <v>0</v>
      </c>
      <c r="E2816" s="312"/>
      <c r="F2816" s="310"/>
      <c r="G2816" s="208"/>
      <c r="H2816" s="313">
        <f>H2778</f>
        <v>0</v>
      </c>
      <c r="I2816" s="313"/>
      <c r="J2816" s="313"/>
      <c r="K2816" s="314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0"/>
      <c r="G2817" s="208"/>
      <c r="H2817" s="315">
        <f>H2779</f>
        <v>0</v>
      </c>
      <c r="I2817" s="315"/>
      <c r="J2817" s="315"/>
      <c r="K2817" s="316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17"/>
      <c r="I2818" s="317"/>
      <c r="J2818" s="317"/>
      <c r="K2818" s="318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9"/>
      <c r="K2839" s="320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1">
        <f>SUM(K2822:K2837)</f>
        <v>0</v>
      </c>
      <c r="K2840" s="322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3"/>
      <c r="K2841" s="323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0"/>
      <c r="K2843" s="320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4">
        <f>((J2840/1.11)+(K2842/1.11))*11%</f>
        <v>0</v>
      </c>
      <c r="K2844" s="325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0"/>
      <c r="K2845" s="320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6">
        <f>J2810</f>
        <v>0</v>
      </c>
      <c r="K2848" s="327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6">
        <f>J2811</f>
        <v>0</v>
      </c>
      <c r="K2849" s="327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23060026</v>
      </c>
      <c r="G2852" s="11" t="s">
        <v>2</v>
      </c>
      <c r="H2852" s="302"/>
      <c r="I2852" s="302"/>
      <c r="J2852" s="302"/>
      <c r="K2852" s="303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6" t="s">
        <v>3</v>
      </c>
      <c r="G2853" s="17"/>
      <c r="H2853" s="304"/>
      <c r="I2853" s="304"/>
      <c r="J2853" s="304"/>
      <c r="K2853" s="305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4"/>
      <c r="E2854" s="345"/>
      <c r="F2854" s="306"/>
      <c r="G2854" s="18"/>
      <c r="H2854" s="346"/>
      <c r="I2854" s="346"/>
      <c r="J2854" s="346"/>
      <c r="K2854" s="347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6"/>
      <c r="G2855" s="18"/>
      <c r="H2855" s="348"/>
      <c r="I2855" s="348"/>
      <c r="J2855" s="348"/>
      <c r="K2855" s="349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50"/>
      <c r="I2856" s="350"/>
      <c r="J2856" s="350"/>
      <c r="K2856" s="351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3"/>
      <c r="K2877" s="307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8">
        <f>SUM(K2860:K2875)</f>
        <v>0</v>
      </c>
      <c r="K2878" s="329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0"/>
      <c r="K2879" s="330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7"/>
      <c r="K2881" s="307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1">
        <f>((J2878/1.11)+(K2880/1.11))*11%</f>
        <v>0</v>
      </c>
      <c r="K2882" s="332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7"/>
      <c r="K2883" s="307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08"/>
      <c r="K2886" s="309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08"/>
      <c r="K2887" s="309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23060026</v>
      </c>
      <c r="F2890" s="123"/>
      <c r="G2890" s="124" t="s">
        <v>2</v>
      </c>
      <c r="H2890" s="352">
        <f>H2852</f>
        <v>0</v>
      </c>
      <c r="I2890" s="352"/>
      <c r="J2890" s="352"/>
      <c r="K2890" s="353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6" t="s">
        <v>3</v>
      </c>
      <c r="G2891" s="130"/>
      <c r="H2891" s="354"/>
      <c r="I2891" s="354"/>
      <c r="J2891" s="354"/>
      <c r="K2891" s="355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7">
        <f>D2854</f>
        <v>0</v>
      </c>
      <c r="E2892" s="358"/>
      <c r="F2892" s="356"/>
      <c r="G2892" s="131"/>
      <c r="H2892" s="359">
        <f>H2854</f>
        <v>0</v>
      </c>
      <c r="I2892" s="359"/>
      <c r="J2892" s="359"/>
      <c r="K2892" s="360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6"/>
      <c r="G2893" s="131"/>
      <c r="H2893" s="340">
        <f>H2855</f>
        <v>0</v>
      </c>
      <c r="I2893" s="340"/>
      <c r="J2893" s="340"/>
      <c r="K2893" s="341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2"/>
      <c r="I2894" s="342"/>
      <c r="J2894" s="342"/>
      <c r="K2894" s="343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5"/>
      <c r="K2915" s="361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6">
        <f>SUM(K2898:K2913)</f>
        <v>0</v>
      </c>
      <c r="K2916" s="367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2"/>
      <c r="K2917" s="362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1"/>
      <c r="K2919" s="361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3">
        <f>((J2916/1.11)+(K2918/1.11))*11%</f>
        <v>0</v>
      </c>
      <c r="K2920" s="364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1"/>
      <c r="K2921" s="361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4">
        <f>J2886</f>
        <v>0</v>
      </c>
      <c r="K2924" s="335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4">
        <f>J2887</f>
        <v>0</v>
      </c>
      <c r="K2925" s="335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23060026</v>
      </c>
      <c r="F2928" s="200"/>
      <c r="G2928" s="201" t="s">
        <v>2</v>
      </c>
      <c r="H2928" s="336">
        <f>H2890</f>
        <v>0</v>
      </c>
      <c r="I2928" s="336"/>
      <c r="J2928" s="336"/>
      <c r="K2928" s="337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0" t="s">
        <v>3</v>
      </c>
      <c r="G2929" s="207"/>
      <c r="H2929" s="338"/>
      <c r="I2929" s="338"/>
      <c r="J2929" s="338"/>
      <c r="K2929" s="339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1">
        <f>D2892</f>
        <v>0</v>
      </c>
      <c r="E2930" s="312"/>
      <c r="F2930" s="310"/>
      <c r="G2930" s="208"/>
      <c r="H2930" s="313">
        <f>H2892</f>
        <v>0</v>
      </c>
      <c r="I2930" s="313"/>
      <c r="J2930" s="313"/>
      <c r="K2930" s="314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0"/>
      <c r="G2931" s="208"/>
      <c r="H2931" s="315">
        <f>H2893</f>
        <v>0</v>
      </c>
      <c r="I2931" s="315"/>
      <c r="J2931" s="315"/>
      <c r="K2931" s="316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17"/>
      <c r="I2932" s="317"/>
      <c r="J2932" s="317"/>
      <c r="K2932" s="318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9"/>
      <c r="K2953" s="320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1">
        <f>SUM(K2936:K2951)</f>
        <v>0</v>
      </c>
      <c r="K2954" s="322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3"/>
      <c r="K2955" s="323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0"/>
      <c r="K2957" s="320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4">
        <f>((J2954/1.11)+(K2956/1.11))*11%</f>
        <v>0</v>
      </c>
      <c r="K2958" s="325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0"/>
      <c r="K2959" s="320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6">
        <f>J2924</f>
        <v>0</v>
      </c>
      <c r="K2962" s="327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6">
        <f>J2925</f>
        <v>0</v>
      </c>
      <c r="K2963" s="327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23060027</v>
      </c>
      <c r="G2966" s="11" t="s">
        <v>2</v>
      </c>
      <c r="H2966" s="302"/>
      <c r="I2966" s="302"/>
      <c r="J2966" s="302"/>
      <c r="K2966" s="303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6" t="s">
        <v>3</v>
      </c>
      <c r="G2967" s="17"/>
      <c r="H2967" s="304"/>
      <c r="I2967" s="304"/>
      <c r="J2967" s="304"/>
      <c r="K2967" s="305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4"/>
      <c r="E2968" s="345"/>
      <c r="F2968" s="306"/>
      <c r="G2968" s="18"/>
      <c r="H2968" s="346"/>
      <c r="I2968" s="346"/>
      <c r="J2968" s="346"/>
      <c r="K2968" s="347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6"/>
      <c r="G2969" s="18"/>
      <c r="H2969" s="348"/>
      <c r="I2969" s="348"/>
      <c r="J2969" s="348"/>
      <c r="K2969" s="349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50"/>
      <c r="I2970" s="350"/>
      <c r="J2970" s="350"/>
      <c r="K2970" s="351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3"/>
      <c r="K2991" s="307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8">
        <f>SUM(K2974:K2989)</f>
        <v>0</v>
      </c>
      <c r="K2992" s="329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0"/>
      <c r="K2993" s="330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7"/>
      <c r="K2995" s="307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1">
        <f>((J2992/1.11)+(K2994/1.11))*11%</f>
        <v>0</v>
      </c>
      <c r="K2996" s="332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7"/>
      <c r="K2997" s="307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08"/>
      <c r="K3000" s="309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08"/>
      <c r="K3001" s="309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23060027</v>
      </c>
      <c r="F3004" s="123"/>
      <c r="G3004" s="124" t="s">
        <v>2</v>
      </c>
      <c r="H3004" s="352">
        <f>H2966</f>
        <v>0</v>
      </c>
      <c r="I3004" s="352"/>
      <c r="J3004" s="352"/>
      <c r="K3004" s="353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6" t="s">
        <v>3</v>
      </c>
      <c r="G3005" s="130"/>
      <c r="H3005" s="354"/>
      <c r="I3005" s="354"/>
      <c r="J3005" s="354"/>
      <c r="K3005" s="355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7">
        <f>D2968</f>
        <v>0</v>
      </c>
      <c r="E3006" s="358"/>
      <c r="F3006" s="356"/>
      <c r="G3006" s="131"/>
      <c r="H3006" s="359">
        <f>H2968</f>
        <v>0</v>
      </c>
      <c r="I3006" s="359"/>
      <c r="J3006" s="359"/>
      <c r="K3006" s="360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6"/>
      <c r="G3007" s="131"/>
      <c r="H3007" s="340">
        <f>H2969</f>
        <v>0</v>
      </c>
      <c r="I3007" s="340"/>
      <c r="J3007" s="340"/>
      <c r="K3007" s="341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2"/>
      <c r="I3008" s="342"/>
      <c r="J3008" s="342"/>
      <c r="K3008" s="343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5"/>
      <c r="K3029" s="361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6">
        <f>SUM(K3012:K3027)</f>
        <v>0</v>
      </c>
      <c r="K3030" s="367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2"/>
      <c r="K3031" s="362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1"/>
      <c r="K3033" s="361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3">
        <f>((J3030/1.11)+(K3032/1.11))*11%</f>
        <v>0</v>
      </c>
      <c r="K3034" s="364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1"/>
      <c r="K3035" s="361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4">
        <f>J3000</f>
        <v>0</v>
      </c>
      <c r="K3038" s="335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4">
        <f>J3001</f>
        <v>0</v>
      </c>
      <c r="K3039" s="335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23060027</v>
      </c>
      <c r="F3042" s="200"/>
      <c r="G3042" s="201" t="s">
        <v>2</v>
      </c>
      <c r="H3042" s="336">
        <f>H3004</f>
        <v>0</v>
      </c>
      <c r="I3042" s="336"/>
      <c r="J3042" s="336"/>
      <c r="K3042" s="337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0" t="s">
        <v>3</v>
      </c>
      <c r="G3043" s="207"/>
      <c r="H3043" s="338"/>
      <c r="I3043" s="338"/>
      <c r="J3043" s="338"/>
      <c r="K3043" s="339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1">
        <f>D3006</f>
        <v>0</v>
      </c>
      <c r="E3044" s="312"/>
      <c r="F3044" s="310"/>
      <c r="G3044" s="208"/>
      <c r="H3044" s="313">
        <f>H3006</f>
        <v>0</v>
      </c>
      <c r="I3044" s="313"/>
      <c r="J3044" s="313"/>
      <c r="K3044" s="314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0"/>
      <c r="G3045" s="208"/>
      <c r="H3045" s="315">
        <f>H3007</f>
        <v>0</v>
      </c>
      <c r="I3045" s="315"/>
      <c r="J3045" s="315"/>
      <c r="K3045" s="316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17"/>
      <c r="I3046" s="317"/>
      <c r="J3046" s="317"/>
      <c r="K3046" s="318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9"/>
      <c r="K3067" s="320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1">
        <f>SUM(K3050:K3065)</f>
        <v>0</v>
      </c>
      <c r="K3068" s="322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3"/>
      <c r="K3069" s="323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0"/>
      <c r="K3071" s="320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4">
        <f>((J3068/1.11)+(K3070/1.11))*11%</f>
        <v>0</v>
      </c>
      <c r="K3072" s="325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0"/>
      <c r="K3073" s="320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6">
        <f>J3038</f>
        <v>0</v>
      </c>
      <c r="K3076" s="327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6">
        <f>J3039</f>
        <v>0</v>
      </c>
      <c r="K3077" s="327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23060028</v>
      </c>
      <c r="G3080" s="11" t="s">
        <v>2</v>
      </c>
      <c r="H3080" s="302"/>
      <c r="I3080" s="302"/>
      <c r="J3080" s="302"/>
      <c r="K3080" s="303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6" t="s">
        <v>3</v>
      </c>
      <c r="G3081" s="17"/>
      <c r="H3081" s="304"/>
      <c r="I3081" s="304"/>
      <c r="J3081" s="304"/>
      <c r="K3081" s="305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4"/>
      <c r="E3082" s="345"/>
      <c r="F3082" s="306"/>
      <c r="G3082" s="18"/>
      <c r="H3082" s="346"/>
      <c r="I3082" s="346"/>
      <c r="J3082" s="346"/>
      <c r="K3082" s="347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6"/>
      <c r="G3083" s="18"/>
      <c r="H3083" s="348"/>
      <c r="I3083" s="348"/>
      <c r="J3083" s="348"/>
      <c r="K3083" s="349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50"/>
      <c r="I3084" s="350"/>
      <c r="J3084" s="350"/>
      <c r="K3084" s="351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3"/>
      <c r="K3105" s="307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8">
        <f>SUM(K3088:K3103)</f>
        <v>0</v>
      </c>
      <c r="K3106" s="329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0"/>
      <c r="K3107" s="330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7"/>
      <c r="K3109" s="307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1">
        <f>((J3106/1.11)+(K3108/1.11))*11%</f>
        <v>0</v>
      </c>
      <c r="K3110" s="332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7"/>
      <c r="K3111" s="307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08"/>
      <c r="K3114" s="309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08"/>
      <c r="K3115" s="309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23060028</v>
      </c>
      <c r="F3118" s="123"/>
      <c r="G3118" s="124" t="s">
        <v>2</v>
      </c>
      <c r="H3118" s="352">
        <f>H3080</f>
        <v>0</v>
      </c>
      <c r="I3118" s="352"/>
      <c r="J3118" s="352"/>
      <c r="K3118" s="353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6" t="s">
        <v>3</v>
      </c>
      <c r="G3119" s="130"/>
      <c r="H3119" s="354"/>
      <c r="I3119" s="354"/>
      <c r="J3119" s="354"/>
      <c r="K3119" s="355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7">
        <f>D3082</f>
        <v>0</v>
      </c>
      <c r="E3120" s="358"/>
      <c r="F3120" s="356"/>
      <c r="G3120" s="131"/>
      <c r="H3120" s="359">
        <f>H3082</f>
        <v>0</v>
      </c>
      <c r="I3120" s="359"/>
      <c r="J3120" s="359"/>
      <c r="K3120" s="360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6"/>
      <c r="G3121" s="131"/>
      <c r="H3121" s="340">
        <f>H3083</f>
        <v>0</v>
      </c>
      <c r="I3121" s="340"/>
      <c r="J3121" s="340"/>
      <c r="K3121" s="341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2"/>
      <c r="I3122" s="342"/>
      <c r="J3122" s="342"/>
      <c r="K3122" s="343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5"/>
      <c r="K3143" s="361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6">
        <f>SUM(K3126:K3141)</f>
        <v>0</v>
      </c>
      <c r="K3144" s="367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2"/>
      <c r="K3145" s="362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1"/>
      <c r="K3147" s="361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3">
        <f>((J3144/1.11)+(K3146/1.11))*11%</f>
        <v>0</v>
      </c>
      <c r="K3148" s="364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1"/>
      <c r="K3149" s="361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4">
        <f>J3114</f>
        <v>0</v>
      </c>
      <c r="K3152" s="335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4">
        <f>J3115</f>
        <v>0</v>
      </c>
      <c r="K3153" s="335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23060028</v>
      </c>
      <c r="F3156" s="200"/>
      <c r="G3156" s="201" t="s">
        <v>2</v>
      </c>
      <c r="H3156" s="336">
        <f>H3118</f>
        <v>0</v>
      </c>
      <c r="I3156" s="336"/>
      <c r="J3156" s="336"/>
      <c r="K3156" s="337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0" t="s">
        <v>3</v>
      </c>
      <c r="G3157" s="207"/>
      <c r="H3157" s="338"/>
      <c r="I3157" s="338"/>
      <c r="J3157" s="338"/>
      <c r="K3157" s="339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1">
        <f>D3120</f>
        <v>0</v>
      </c>
      <c r="E3158" s="312"/>
      <c r="F3158" s="310"/>
      <c r="G3158" s="208"/>
      <c r="H3158" s="313">
        <f>H3120</f>
        <v>0</v>
      </c>
      <c r="I3158" s="313"/>
      <c r="J3158" s="313"/>
      <c r="K3158" s="314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0"/>
      <c r="G3159" s="208"/>
      <c r="H3159" s="315">
        <f>H3121</f>
        <v>0</v>
      </c>
      <c r="I3159" s="315"/>
      <c r="J3159" s="315"/>
      <c r="K3159" s="316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17"/>
      <c r="I3160" s="317"/>
      <c r="J3160" s="317"/>
      <c r="K3160" s="318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9"/>
      <c r="K3181" s="320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1">
        <f>SUM(K3164:K3179)</f>
        <v>0</v>
      </c>
      <c r="K3182" s="322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3"/>
      <c r="K3183" s="323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0"/>
      <c r="K3185" s="320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4">
        <f>((J3182/1.11)+(K3184/1.11))*11%</f>
        <v>0</v>
      </c>
      <c r="K3186" s="325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0"/>
      <c r="K3187" s="320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6">
        <f>J3152</f>
        <v>0</v>
      </c>
      <c r="K3190" s="327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6">
        <f>J3153</f>
        <v>0</v>
      </c>
      <c r="K3191" s="327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23060029</v>
      </c>
      <c r="G3194" s="11" t="s">
        <v>2</v>
      </c>
      <c r="H3194" s="302"/>
      <c r="I3194" s="302"/>
      <c r="J3194" s="302"/>
      <c r="K3194" s="303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6" t="s">
        <v>3</v>
      </c>
      <c r="G3195" s="17"/>
      <c r="H3195" s="304"/>
      <c r="I3195" s="304"/>
      <c r="J3195" s="304"/>
      <c r="K3195" s="305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4"/>
      <c r="E3196" s="345"/>
      <c r="F3196" s="306"/>
      <c r="G3196" s="18"/>
      <c r="H3196" s="346"/>
      <c r="I3196" s="346"/>
      <c r="J3196" s="346"/>
      <c r="K3196" s="347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6"/>
      <c r="G3197" s="18"/>
      <c r="H3197" s="348"/>
      <c r="I3197" s="348"/>
      <c r="J3197" s="348"/>
      <c r="K3197" s="349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50"/>
      <c r="I3198" s="350"/>
      <c r="J3198" s="350"/>
      <c r="K3198" s="351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3"/>
      <c r="K3219" s="307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8">
        <f>SUM(K3202:K3217)</f>
        <v>0</v>
      </c>
      <c r="K3220" s="329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0"/>
      <c r="K3221" s="330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7"/>
      <c r="K3223" s="307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1">
        <f>((J3220/1.11)+(K3222/1.11))*11%</f>
        <v>0</v>
      </c>
      <c r="K3224" s="332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7"/>
      <c r="K3225" s="307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08"/>
      <c r="K3228" s="309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08"/>
      <c r="K3229" s="309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23060029</v>
      </c>
      <c r="F3232" s="123"/>
      <c r="G3232" s="124" t="s">
        <v>2</v>
      </c>
      <c r="H3232" s="352">
        <f>H3194</f>
        <v>0</v>
      </c>
      <c r="I3232" s="352"/>
      <c r="J3232" s="352"/>
      <c r="K3232" s="353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6" t="s">
        <v>3</v>
      </c>
      <c r="G3233" s="130"/>
      <c r="H3233" s="354"/>
      <c r="I3233" s="354"/>
      <c r="J3233" s="354"/>
      <c r="K3233" s="355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7">
        <f>D3196</f>
        <v>0</v>
      </c>
      <c r="E3234" s="358"/>
      <c r="F3234" s="356"/>
      <c r="G3234" s="131"/>
      <c r="H3234" s="359">
        <f>H3196</f>
        <v>0</v>
      </c>
      <c r="I3234" s="359"/>
      <c r="J3234" s="359"/>
      <c r="K3234" s="360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6"/>
      <c r="G3235" s="131"/>
      <c r="H3235" s="340">
        <f>H3197</f>
        <v>0</v>
      </c>
      <c r="I3235" s="340"/>
      <c r="J3235" s="340"/>
      <c r="K3235" s="341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2"/>
      <c r="I3236" s="342"/>
      <c r="J3236" s="342"/>
      <c r="K3236" s="343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5"/>
      <c r="K3257" s="361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6">
        <f>SUM(K3240:K3255)</f>
        <v>0</v>
      </c>
      <c r="K3258" s="367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2"/>
      <c r="K3259" s="362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1"/>
      <c r="K3261" s="361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3">
        <f>((J3258/1.11)+(K3260/1.11))*11%</f>
        <v>0</v>
      </c>
      <c r="K3262" s="364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1"/>
      <c r="K3263" s="361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4">
        <f>J3228</f>
        <v>0</v>
      </c>
      <c r="K3266" s="335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4">
        <f>J3229</f>
        <v>0</v>
      </c>
      <c r="K3267" s="335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23060029</v>
      </c>
      <c r="F3270" s="200"/>
      <c r="G3270" s="201" t="s">
        <v>2</v>
      </c>
      <c r="H3270" s="336">
        <f>H3232</f>
        <v>0</v>
      </c>
      <c r="I3270" s="336"/>
      <c r="J3270" s="336"/>
      <c r="K3270" s="337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0" t="s">
        <v>3</v>
      </c>
      <c r="G3271" s="207"/>
      <c r="H3271" s="338"/>
      <c r="I3271" s="338"/>
      <c r="J3271" s="338"/>
      <c r="K3271" s="339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1">
        <f>D3234</f>
        <v>0</v>
      </c>
      <c r="E3272" s="312"/>
      <c r="F3272" s="310"/>
      <c r="G3272" s="208"/>
      <c r="H3272" s="313">
        <f>H3234</f>
        <v>0</v>
      </c>
      <c r="I3272" s="313"/>
      <c r="J3272" s="313"/>
      <c r="K3272" s="314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0"/>
      <c r="G3273" s="208"/>
      <c r="H3273" s="315">
        <f>H3235</f>
        <v>0</v>
      </c>
      <c r="I3273" s="315"/>
      <c r="J3273" s="315"/>
      <c r="K3273" s="316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17"/>
      <c r="I3274" s="317"/>
      <c r="J3274" s="317"/>
      <c r="K3274" s="318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9"/>
      <c r="K3295" s="320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1">
        <f>SUM(K3278:K3293)</f>
        <v>0</v>
      </c>
      <c r="K3296" s="322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3"/>
      <c r="K3297" s="323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0"/>
      <c r="K3299" s="320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4">
        <f>((J3296/1.11)+(K3298/1.11))*11%</f>
        <v>0</v>
      </c>
      <c r="K3300" s="325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0"/>
      <c r="K3301" s="320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6">
        <f>J3266</f>
        <v>0</v>
      </c>
      <c r="K3304" s="327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6">
        <f>J3267</f>
        <v>0</v>
      </c>
      <c r="K3305" s="327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23060030</v>
      </c>
      <c r="G3308" s="11" t="s">
        <v>2</v>
      </c>
      <c r="H3308" s="302"/>
      <c r="I3308" s="302"/>
      <c r="J3308" s="302"/>
      <c r="K3308" s="303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6" t="s">
        <v>3</v>
      </c>
      <c r="G3309" s="17"/>
      <c r="H3309" s="304"/>
      <c r="I3309" s="304"/>
      <c r="J3309" s="304"/>
      <c r="K3309" s="305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4"/>
      <c r="E3310" s="345"/>
      <c r="F3310" s="306"/>
      <c r="G3310" s="18"/>
      <c r="H3310" s="346"/>
      <c r="I3310" s="346"/>
      <c r="J3310" s="346"/>
      <c r="K3310" s="347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6"/>
      <c r="G3311" s="18"/>
      <c r="H3311" s="348"/>
      <c r="I3311" s="348"/>
      <c r="J3311" s="348"/>
      <c r="K3311" s="349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50"/>
      <c r="I3312" s="350"/>
      <c r="J3312" s="350"/>
      <c r="K3312" s="351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3"/>
      <c r="K3333" s="307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8">
        <f>SUM(K3316:K3331)</f>
        <v>0</v>
      </c>
      <c r="K3334" s="329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0"/>
      <c r="K3335" s="330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7"/>
      <c r="K3337" s="307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1">
        <f>((J3334/1.11)+(K3336/1.11))*11%</f>
        <v>0</v>
      </c>
      <c r="K3338" s="332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7"/>
      <c r="K3339" s="307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08"/>
      <c r="K3342" s="309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08"/>
      <c r="K3343" s="309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23060030</v>
      </c>
      <c r="F3346" s="123"/>
      <c r="G3346" s="124" t="s">
        <v>2</v>
      </c>
      <c r="H3346" s="352">
        <f>H3308</f>
        <v>0</v>
      </c>
      <c r="I3346" s="352"/>
      <c r="J3346" s="352"/>
      <c r="K3346" s="353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6" t="s">
        <v>3</v>
      </c>
      <c r="G3347" s="130"/>
      <c r="H3347" s="354"/>
      <c r="I3347" s="354"/>
      <c r="J3347" s="354"/>
      <c r="K3347" s="355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7">
        <f>D3310</f>
        <v>0</v>
      </c>
      <c r="E3348" s="358"/>
      <c r="F3348" s="356"/>
      <c r="G3348" s="131"/>
      <c r="H3348" s="359">
        <f>H3310</f>
        <v>0</v>
      </c>
      <c r="I3348" s="359"/>
      <c r="J3348" s="359"/>
      <c r="K3348" s="360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6"/>
      <c r="G3349" s="131"/>
      <c r="H3349" s="340">
        <f>H3311</f>
        <v>0</v>
      </c>
      <c r="I3349" s="340"/>
      <c r="J3349" s="340"/>
      <c r="K3349" s="341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2"/>
      <c r="I3350" s="342"/>
      <c r="J3350" s="342"/>
      <c r="K3350" s="343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5"/>
      <c r="K3371" s="361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6">
        <f>SUM(K3354:K3369)</f>
        <v>0</v>
      </c>
      <c r="K3372" s="367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2"/>
      <c r="K3373" s="362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1"/>
      <c r="K3375" s="361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3">
        <f>((J3372/1.11)+(K3374/1.11))*11%</f>
        <v>0</v>
      </c>
      <c r="K3376" s="364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1"/>
      <c r="K3377" s="361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4">
        <f>J3342</f>
        <v>0</v>
      </c>
      <c r="K3380" s="335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4">
        <f>J3343</f>
        <v>0</v>
      </c>
      <c r="K3381" s="335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23060030</v>
      </c>
      <c r="F3384" s="200"/>
      <c r="G3384" s="201" t="s">
        <v>2</v>
      </c>
      <c r="H3384" s="336">
        <f>H3346</f>
        <v>0</v>
      </c>
      <c r="I3384" s="336"/>
      <c r="J3384" s="336"/>
      <c r="K3384" s="337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0" t="s">
        <v>3</v>
      </c>
      <c r="G3385" s="207"/>
      <c r="H3385" s="338"/>
      <c r="I3385" s="338"/>
      <c r="J3385" s="338"/>
      <c r="K3385" s="339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1">
        <f>D3348</f>
        <v>0</v>
      </c>
      <c r="E3386" s="312"/>
      <c r="F3386" s="310"/>
      <c r="G3386" s="208"/>
      <c r="H3386" s="313">
        <f>H3348</f>
        <v>0</v>
      </c>
      <c r="I3386" s="313"/>
      <c r="J3386" s="313"/>
      <c r="K3386" s="314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0"/>
      <c r="G3387" s="208"/>
      <c r="H3387" s="315">
        <f>H3349</f>
        <v>0</v>
      </c>
      <c r="I3387" s="315"/>
      <c r="J3387" s="315"/>
      <c r="K3387" s="316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17"/>
      <c r="I3388" s="317"/>
      <c r="J3388" s="317"/>
      <c r="K3388" s="318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9"/>
      <c r="K3409" s="320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1">
        <f>SUM(K3392:K3407)</f>
        <v>0</v>
      </c>
      <c r="K3410" s="322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3"/>
      <c r="K3411" s="323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0"/>
      <c r="K3413" s="320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4">
        <f>((J3410/1.11)+(K3412/1.11))*11%</f>
        <v>0</v>
      </c>
      <c r="K3414" s="325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0"/>
      <c r="K3415" s="320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6">
        <f>J3380</f>
        <v>0</v>
      </c>
      <c r="K3418" s="327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6">
        <f>J3381</f>
        <v>0</v>
      </c>
      <c r="K3419" s="327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23060031</v>
      </c>
      <c r="G3422" s="11" t="s">
        <v>2</v>
      </c>
      <c r="H3422" s="302"/>
      <c r="I3422" s="302"/>
      <c r="J3422" s="302"/>
      <c r="K3422" s="303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6" t="s">
        <v>3</v>
      </c>
      <c r="G3423" s="17"/>
      <c r="H3423" s="304"/>
      <c r="I3423" s="304"/>
      <c r="J3423" s="304"/>
      <c r="K3423" s="305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4"/>
      <c r="E3424" s="345"/>
      <c r="F3424" s="306"/>
      <c r="G3424" s="18"/>
      <c r="H3424" s="346"/>
      <c r="I3424" s="346"/>
      <c r="J3424" s="346"/>
      <c r="K3424" s="347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6"/>
      <c r="G3425" s="18"/>
      <c r="H3425" s="348"/>
      <c r="I3425" s="348"/>
      <c r="J3425" s="348"/>
      <c r="K3425" s="349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50"/>
      <c r="I3426" s="350"/>
      <c r="J3426" s="350"/>
      <c r="K3426" s="351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3"/>
      <c r="K3447" s="307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8">
        <f>SUM(K3430:K3445)</f>
        <v>0</v>
      </c>
      <c r="K3448" s="329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0"/>
      <c r="K3449" s="330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7"/>
      <c r="K3451" s="307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1">
        <f>((J3448/1.11)+(K3450/1.11))*11%</f>
        <v>0</v>
      </c>
      <c r="K3452" s="332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7"/>
      <c r="K3453" s="307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08"/>
      <c r="K3456" s="309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08"/>
      <c r="K3457" s="309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23060031</v>
      </c>
      <c r="F3460" s="123"/>
      <c r="G3460" s="124" t="s">
        <v>2</v>
      </c>
      <c r="H3460" s="352">
        <f>H3422</f>
        <v>0</v>
      </c>
      <c r="I3460" s="352"/>
      <c r="J3460" s="352"/>
      <c r="K3460" s="353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6" t="s">
        <v>3</v>
      </c>
      <c r="G3461" s="130"/>
      <c r="H3461" s="354"/>
      <c r="I3461" s="354"/>
      <c r="J3461" s="354"/>
      <c r="K3461" s="355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7">
        <f>D3424</f>
        <v>0</v>
      </c>
      <c r="E3462" s="358"/>
      <c r="F3462" s="356"/>
      <c r="G3462" s="131"/>
      <c r="H3462" s="359">
        <f>H3424</f>
        <v>0</v>
      </c>
      <c r="I3462" s="359"/>
      <c r="J3462" s="359"/>
      <c r="K3462" s="360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6"/>
      <c r="G3463" s="131"/>
      <c r="H3463" s="340">
        <f>H3425</f>
        <v>0</v>
      </c>
      <c r="I3463" s="340"/>
      <c r="J3463" s="340"/>
      <c r="K3463" s="341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2"/>
      <c r="I3464" s="342"/>
      <c r="J3464" s="342"/>
      <c r="K3464" s="343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5"/>
      <c r="K3485" s="361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6">
        <f>SUM(K3468:K3483)</f>
        <v>0</v>
      </c>
      <c r="K3486" s="367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2"/>
      <c r="K3487" s="362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1"/>
      <c r="K3489" s="361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3">
        <f>((J3486/1.11)+(K3488/1.11))*11%</f>
        <v>0</v>
      </c>
      <c r="K3490" s="364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1"/>
      <c r="K3491" s="361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4">
        <f>J3456</f>
        <v>0</v>
      </c>
      <c r="K3494" s="335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4">
        <f>J3457</f>
        <v>0</v>
      </c>
      <c r="K3495" s="335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23060031</v>
      </c>
      <c r="F3498" s="200"/>
      <c r="G3498" s="201" t="s">
        <v>2</v>
      </c>
      <c r="H3498" s="336">
        <f>H3460</f>
        <v>0</v>
      </c>
      <c r="I3498" s="336"/>
      <c r="J3498" s="336"/>
      <c r="K3498" s="337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0" t="s">
        <v>3</v>
      </c>
      <c r="G3499" s="207"/>
      <c r="H3499" s="338"/>
      <c r="I3499" s="338"/>
      <c r="J3499" s="338"/>
      <c r="K3499" s="339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1">
        <f>D3462</f>
        <v>0</v>
      </c>
      <c r="E3500" s="312"/>
      <c r="F3500" s="310"/>
      <c r="G3500" s="208"/>
      <c r="H3500" s="313">
        <f>H3462</f>
        <v>0</v>
      </c>
      <c r="I3500" s="313"/>
      <c r="J3500" s="313"/>
      <c r="K3500" s="314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0"/>
      <c r="G3501" s="208"/>
      <c r="H3501" s="315">
        <f>H3463</f>
        <v>0</v>
      </c>
      <c r="I3501" s="315"/>
      <c r="J3501" s="315"/>
      <c r="K3501" s="316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17"/>
      <c r="I3502" s="317"/>
      <c r="J3502" s="317"/>
      <c r="K3502" s="318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9"/>
      <c r="K3523" s="320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1">
        <f>SUM(K3506:K3521)</f>
        <v>0</v>
      </c>
      <c r="K3524" s="322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3"/>
      <c r="K3525" s="323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0"/>
      <c r="K3527" s="320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4">
        <f>((J3524/1.11)+(K3526/1.11))*11%</f>
        <v>0</v>
      </c>
      <c r="K3528" s="325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0"/>
      <c r="K3529" s="320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6">
        <f>J3494</f>
        <v>0</v>
      </c>
      <c r="K3532" s="327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6">
        <f>J3495</f>
        <v>0</v>
      </c>
      <c r="K3533" s="327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23060032</v>
      </c>
      <c r="G3536" s="11" t="s">
        <v>2</v>
      </c>
      <c r="H3536" s="302"/>
      <c r="I3536" s="302"/>
      <c r="J3536" s="302"/>
      <c r="K3536" s="303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6" t="s">
        <v>3</v>
      </c>
      <c r="G3537" s="17"/>
      <c r="H3537" s="304"/>
      <c r="I3537" s="304"/>
      <c r="J3537" s="304"/>
      <c r="K3537" s="305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4"/>
      <c r="E3538" s="345"/>
      <c r="F3538" s="306"/>
      <c r="G3538" s="18"/>
      <c r="H3538" s="346"/>
      <c r="I3538" s="346"/>
      <c r="J3538" s="346"/>
      <c r="K3538" s="347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6"/>
      <c r="G3539" s="18"/>
      <c r="H3539" s="348"/>
      <c r="I3539" s="348"/>
      <c r="J3539" s="348"/>
      <c r="K3539" s="349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50"/>
      <c r="I3540" s="350"/>
      <c r="J3540" s="350"/>
      <c r="K3540" s="351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3"/>
      <c r="K3561" s="307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8">
        <f>SUM(K3544:K3559)</f>
        <v>0</v>
      </c>
      <c r="K3562" s="329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0"/>
      <c r="K3563" s="330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7"/>
      <c r="K3565" s="307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1">
        <f>((J3562/1.11)+(K3564/1.11))*11%</f>
        <v>0</v>
      </c>
      <c r="K3566" s="332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7"/>
      <c r="K3567" s="307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08"/>
      <c r="K3570" s="309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08"/>
      <c r="K3571" s="309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23060032</v>
      </c>
      <c r="F3574" s="123"/>
      <c r="G3574" s="124" t="s">
        <v>2</v>
      </c>
      <c r="H3574" s="352">
        <f>H3536</f>
        <v>0</v>
      </c>
      <c r="I3574" s="352"/>
      <c r="J3574" s="352"/>
      <c r="K3574" s="353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6" t="s">
        <v>3</v>
      </c>
      <c r="G3575" s="130"/>
      <c r="H3575" s="354"/>
      <c r="I3575" s="354"/>
      <c r="J3575" s="354"/>
      <c r="K3575" s="355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7">
        <f>D3538</f>
        <v>0</v>
      </c>
      <c r="E3576" s="358"/>
      <c r="F3576" s="356"/>
      <c r="G3576" s="131"/>
      <c r="H3576" s="359">
        <f>H3538</f>
        <v>0</v>
      </c>
      <c r="I3576" s="359"/>
      <c r="J3576" s="359"/>
      <c r="K3576" s="360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6"/>
      <c r="G3577" s="131"/>
      <c r="H3577" s="340">
        <f>H3539</f>
        <v>0</v>
      </c>
      <c r="I3577" s="340"/>
      <c r="J3577" s="340"/>
      <c r="K3577" s="341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2"/>
      <c r="I3578" s="342"/>
      <c r="J3578" s="342"/>
      <c r="K3578" s="343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5"/>
      <c r="K3599" s="361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6">
        <f>SUM(K3582:K3597)</f>
        <v>0</v>
      </c>
      <c r="K3600" s="367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2"/>
      <c r="K3601" s="362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1"/>
      <c r="K3603" s="361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3">
        <f>((J3600/1.11)+(K3602/1.11))*11%</f>
        <v>0</v>
      </c>
      <c r="K3604" s="364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1"/>
      <c r="K3605" s="361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4">
        <f>J3570</f>
        <v>0</v>
      </c>
      <c r="K3608" s="335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4">
        <f>J3571</f>
        <v>0</v>
      </c>
      <c r="K3609" s="335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23060032</v>
      </c>
      <c r="F3612" s="200"/>
      <c r="G3612" s="201" t="s">
        <v>2</v>
      </c>
      <c r="H3612" s="336">
        <f>H3574</f>
        <v>0</v>
      </c>
      <c r="I3612" s="336"/>
      <c r="J3612" s="336"/>
      <c r="K3612" s="337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0" t="s">
        <v>3</v>
      </c>
      <c r="G3613" s="207"/>
      <c r="H3613" s="338"/>
      <c r="I3613" s="338"/>
      <c r="J3613" s="338"/>
      <c r="K3613" s="339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1">
        <f>D3576</f>
        <v>0</v>
      </c>
      <c r="E3614" s="312"/>
      <c r="F3614" s="310"/>
      <c r="G3614" s="208"/>
      <c r="H3614" s="313">
        <f>H3576</f>
        <v>0</v>
      </c>
      <c r="I3614" s="313"/>
      <c r="J3614" s="313"/>
      <c r="K3614" s="314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0"/>
      <c r="G3615" s="208"/>
      <c r="H3615" s="315">
        <f>H3577</f>
        <v>0</v>
      </c>
      <c r="I3615" s="315"/>
      <c r="J3615" s="315"/>
      <c r="K3615" s="316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17"/>
      <c r="I3616" s="317"/>
      <c r="J3616" s="317"/>
      <c r="K3616" s="318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9"/>
      <c r="K3637" s="320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1">
        <f>SUM(K3620:K3635)</f>
        <v>0</v>
      </c>
      <c r="K3638" s="322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3"/>
      <c r="K3639" s="323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0"/>
      <c r="K3641" s="320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4">
        <f>((J3638/1.11)+(K3640/1.11))*11%</f>
        <v>0</v>
      </c>
      <c r="K3642" s="325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0"/>
      <c r="K3643" s="320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6">
        <f>J3608</f>
        <v>0</v>
      </c>
      <c r="K3646" s="327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6">
        <f>J3609</f>
        <v>0</v>
      </c>
      <c r="K3647" s="327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23060033</v>
      </c>
      <c r="G3650" s="11" t="s">
        <v>2</v>
      </c>
      <c r="H3650" s="302"/>
      <c r="I3650" s="302"/>
      <c r="J3650" s="302"/>
      <c r="K3650" s="303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6" t="s">
        <v>3</v>
      </c>
      <c r="G3651" s="17"/>
      <c r="H3651" s="304"/>
      <c r="I3651" s="304"/>
      <c r="J3651" s="304"/>
      <c r="K3651" s="305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4"/>
      <c r="E3652" s="345"/>
      <c r="F3652" s="306"/>
      <c r="G3652" s="18"/>
      <c r="H3652" s="346"/>
      <c r="I3652" s="346"/>
      <c r="J3652" s="346"/>
      <c r="K3652" s="347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6"/>
      <c r="G3653" s="18"/>
      <c r="H3653" s="348"/>
      <c r="I3653" s="348"/>
      <c r="J3653" s="348"/>
      <c r="K3653" s="349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50"/>
      <c r="I3654" s="350"/>
      <c r="J3654" s="350"/>
      <c r="K3654" s="351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3"/>
      <c r="K3675" s="307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8">
        <f>SUM(K3658:K3673)</f>
        <v>0</v>
      </c>
      <c r="K3676" s="329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0"/>
      <c r="K3677" s="330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7"/>
      <c r="K3679" s="307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1">
        <f>((J3676/1.11)+(K3678/1.11))*11%</f>
        <v>0</v>
      </c>
      <c r="K3680" s="332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7"/>
      <c r="K3681" s="307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08"/>
      <c r="K3684" s="309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08"/>
      <c r="K3685" s="309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23060033</v>
      </c>
      <c r="F3688" s="123"/>
      <c r="G3688" s="124" t="s">
        <v>2</v>
      </c>
      <c r="H3688" s="352">
        <f>H3650</f>
        <v>0</v>
      </c>
      <c r="I3688" s="352"/>
      <c r="J3688" s="352"/>
      <c r="K3688" s="353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6" t="s">
        <v>3</v>
      </c>
      <c r="G3689" s="130"/>
      <c r="H3689" s="354"/>
      <c r="I3689" s="354"/>
      <c r="J3689" s="354"/>
      <c r="K3689" s="355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7">
        <f>D3652</f>
        <v>0</v>
      </c>
      <c r="E3690" s="358"/>
      <c r="F3690" s="356"/>
      <c r="G3690" s="131"/>
      <c r="H3690" s="359">
        <f>H3652</f>
        <v>0</v>
      </c>
      <c r="I3690" s="359"/>
      <c r="J3690" s="359"/>
      <c r="K3690" s="360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6"/>
      <c r="G3691" s="131"/>
      <c r="H3691" s="340">
        <f>H3653</f>
        <v>0</v>
      </c>
      <c r="I3691" s="340"/>
      <c r="J3691" s="340"/>
      <c r="K3691" s="341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2"/>
      <c r="I3692" s="342"/>
      <c r="J3692" s="342"/>
      <c r="K3692" s="343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5"/>
      <c r="K3713" s="361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6">
        <f>SUM(K3696:K3711)</f>
        <v>0</v>
      </c>
      <c r="K3714" s="367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2"/>
      <c r="K3715" s="362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1"/>
      <c r="K3717" s="361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3">
        <f>((J3714/1.11)+(K3716/1.11))*11%</f>
        <v>0</v>
      </c>
      <c r="K3718" s="364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1"/>
      <c r="K3719" s="361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4">
        <f>J3684</f>
        <v>0</v>
      </c>
      <c r="K3722" s="335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4">
        <f>J3685</f>
        <v>0</v>
      </c>
      <c r="K3723" s="335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23060033</v>
      </c>
      <c r="F3726" s="200"/>
      <c r="G3726" s="201" t="s">
        <v>2</v>
      </c>
      <c r="H3726" s="336">
        <f>H3688</f>
        <v>0</v>
      </c>
      <c r="I3726" s="336"/>
      <c r="J3726" s="336"/>
      <c r="K3726" s="337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0" t="s">
        <v>3</v>
      </c>
      <c r="G3727" s="207"/>
      <c r="H3727" s="338"/>
      <c r="I3727" s="338"/>
      <c r="J3727" s="338"/>
      <c r="K3727" s="339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1">
        <f>D3690</f>
        <v>0</v>
      </c>
      <c r="E3728" s="312"/>
      <c r="F3728" s="310"/>
      <c r="G3728" s="208"/>
      <c r="H3728" s="313">
        <f>H3690</f>
        <v>0</v>
      </c>
      <c r="I3728" s="313"/>
      <c r="J3728" s="313"/>
      <c r="K3728" s="314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0"/>
      <c r="G3729" s="208"/>
      <c r="H3729" s="315">
        <f>H3691</f>
        <v>0</v>
      </c>
      <c r="I3729" s="315"/>
      <c r="J3729" s="315"/>
      <c r="K3729" s="316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17"/>
      <c r="I3730" s="317"/>
      <c r="J3730" s="317"/>
      <c r="K3730" s="318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9"/>
      <c r="K3751" s="320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1">
        <f>SUM(K3734:K3749)</f>
        <v>0</v>
      </c>
      <c r="K3752" s="322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3"/>
      <c r="K3753" s="323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0"/>
      <c r="K3755" s="320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4">
        <f>((J3752/1.11)+(K3754/1.11))*11%</f>
        <v>0</v>
      </c>
      <c r="K3756" s="325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0"/>
      <c r="K3757" s="320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6">
        <f>J3722</f>
        <v>0</v>
      </c>
      <c r="K3760" s="327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6">
        <f>J3723</f>
        <v>0</v>
      </c>
      <c r="K3761" s="327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23060034</v>
      </c>
      <c r="G3764" s="11" t="s">
        <v>2</v>
      </c>
      <c r="H3764" s="302"/>
      <c r="I3764" s="302"/>
      <c r="J3764" s="302"/>
      <c r="K3764" s="303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6" t="s">
        <v>3</v>
      </c>
      <c r="G3765" s="17"/>
      <c r="H3765" s="304"/>
      <c r="I3765" s="304"/>
      <c r="J3765" s="304"/>
      <c r="K3765" s="305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4"/>
      <c r="E3766" s="345"/>
      <c r="F3766" s="306"/>
      <c r="G3766" s="18"/>
      <c r="H3766" s="346"/>
      <c r="I3766" s="346"/>
      <c r="J3766" s="346"/>
      <c r="K3766" s="347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6"/>
      <c r="G3767" s="18"/>
      <c r="H3767" s="348"/>
      <c r="I3767" s="348"/>
      <c r="J3767" s="348"/>
      <c r="K3767" s="349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0"/>
      <c r="I3768" s="350"/>
      <c r="J3768" s="350"/>
      <c r="K3768" s="351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3"/>
      <c r="K3789" s="307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8">
        <f>SUM(K3772:K3787)</f>
        <v>0</v>
      </c>
      <c r="K3790" s="329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0"/>
      <c r="K3791" s="330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7"/>
      <c r="K3793" s="307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1">
        <f>((J3790/1.11)+(K3792/1.11))*11%</f>
        <v>0</v>
      </c>
      <c r="K3794" s="332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7"/>
      <c r="K3795" s="307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08"/>
      <c r="K3798" s="309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08"/>
      <c r="K3799" s="309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23060034</v>
      </c>
      <c r="F3802" s="123"/>
      <c r="G3802" s="124" t="s">
        <v>2</v>
      </c>
      <c r="H3802" s="352">
        <f>H3764</f>
        <v>0</v>
      </c>
      <c r="I3802" s="352"/>
      <c r="J3802" s="352"/>
      <c r="K3802" s="353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6" t="s">
        <v>3</v>
      </c>
      <c r="G3803" s="130"/>
      <c r="H3803" s="354"/>
      <c r="I3803" s="354"/>
      <c r="J3803" s="354"/>
      <c r="K3803" s="355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7">
        <f>D3766</f>
        <v>0</v>
      </c>
      <c r="E3804" s="358"/>
      <c r="F3804" s="356"/>
      <c r="G3804" s="131"/>
      <c r="H3804" s="359">
        <f>H3766</f>
        <v>0</v>
      </c>
      <c r="I3804" s="359"/>
      <c r="J3804" s="359"/>
      <c r="K3804" s="360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6"/>
      <c r="G3805" s="131"/>
      <c r="H3805" s="340">
        <f>H3767</f>
        <v>0</v>
      </c>
      <c r="I3805" s="340"/>
      <c r="J3805" s="340"/>
      <c r="K3805" s="341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2"/>
      <c r="I3806" s="342"/>
      <c r="J3806" s="342"/>
      <c r="K3806" s="343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5"/>
      <c r="K3827" s="361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6">
        <f>SUM(K3810:K3825)</f>
        <v>0</v>
      </c>
      <c r="K3828" s="367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2"/>
      <c r="K3829" s="362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1"/>
      <c r="K3831" s="361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3">
        <f>((J3828/1.11)+(K3830/1.11))*11%</f>
        <v>0</v>
      </c>
      <c r="K3832" s="364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1"/>
      <c r="K3833" s="361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4">
        <f>J3798</f>
        <v>0</v>
      </c>
      <c r="K3836" s="335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4">
        <f>J3799</f>
        <v>0</v>
      </c>
      <c r="K3837" s="335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23060034</v>
      </c>
      <c r="F3840" s="200"/>
      <c r="G3840" s="201" t="s">
        <v>2</v>
      </c>
      <c r="H3840" s="336">
        <f>H3802</f>
        <v>0</v>
      </c>
      <c r="I3840" s="336"/>
      <c r="J3840" s="336"/>
      <c r="K3840" s="337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0" t="s">
        <v>3</v>
      </c>
      <c r="G3841" s="207"/>
      <c r="H3841" s="338"/>
      <c r="I3841" s="338"/>
      <c r="J3841" s="338"/>
      <c r="K3841" s="339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1">
        <f>D3804</f>
        <v>0</v>
      </c>
      <c r="E3842" s="312"/>
      <c r="F3842" s="310"/>
      <c r="G3842" s="208"/>
      <c r="H3842" s="313">
        <f>H3804</f>
        <v>0</v>
      </c>
      <c r="I3842" s="313"/>
      <c r="J3842" s="313"/>
      <c r="K3842" s="314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0"/>
      <c r="G3843" s="208"/>
      <c r="H3843" s="315">
        <f>H3805</f>
        <v>0</v>
      </c>
      <c r="I3843" s="315"/>
      <c r="J3843" s="315"/>
      <c r="K3843" s="316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17"/>
      <c r="I3844" s="317"/>
      <c r="J3844" s="317"/>
      <c r="K3844" s="318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9"/>
      <c r="K3865" s="320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1">
        <f>SUM(K3848:K3863)</f>
        <v>0</v>
      </c>
      <c r="K3866" s="322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3"/>
      <c r="K3867" s="323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0"/>
      <c r="K3869" s="320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4">
        <f>((J3866/1.11)+(K3868/1.11))*11%</f>
        <v>0</v>
      </c>
      <c r="K3870" s="325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0"/>
      <c r="K3871" s="320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6">
        <f>J3836</f>
        <v>0</v>
      </c>
      <c r="K3874" s="327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6">
        <f>J3837</f>
        <v>0</v>
      </c>
      <c r="K3875" s="327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23060035</v>
      </c>
      <c r="G3878" s="11" t="s">
        <v>2</v>
      </c>
      <c r="H3878" s="302"/>
      <c r="I3878" s="302"/>
      <c r="J3878" s="302"/>
      <c r="K3878" s="303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6" t="s">
        <v>3</v>
      </c>
      <c r="G3879" s="17"/>
      <c r="H3879" s="304"/>
      <c r="I3879" s="304"/>
      <c r="J3879" s="304"/>
      <c r="K3879" s="305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4"/>
      <c r="E3880" s="345"/>
      <c r="F3880" s="306"/>
      <c r="G3880" s="18"/>
      <c r="H3880" s="346"/>
      <c r="I3880" s="346"/>
      <c r="J3880" s="346"/>
      <c r="K3880" s="347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6"/>
      <c r="G3881" s="18"/>
      <c r="H3881" s="348"/>
      <c r="I3881" s="348"/>
      <c r="J3881" s="348"/>
      <c r="K3881" s="349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0"/>
      <c r="I3882" s="350"/>
      <c r="J3882" s="350"/>
      <c r="K3882" s="351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3"/>
      <c r="K3903" s="307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8">
        <f>SUM(K3886:K3901)</f>
        <v>0</v>
      </c>
      <c r="K3904" s="329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0"/>
      <c r="K3905" s="330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7"/>
      <c r="K3907" s="307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1">
        <f>((J3904/1.11)+(K3906/1.11))*11%</f>
        <v>0</v>
      </c>
      <c r="K3908" s="332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7"/>
      <c r="K3909" s="307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08"/>
      <c r="K3912" s="309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08"/>
      <c r="K3913" s="309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23060035</v>
      </c>
      <c r="F3916" s="123"/>
      <c r="G3916" s="124" t="s">
        <v>2</v>
      </c>
      <c r="H3916" s="352">
        <f>H3878</f>
        <v>0</v>
      </c>
      <c r="I3916" s="352"/>
      <c r="J3916" s="352"/>
      <c r="K3916" s="353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6" t="s">
        <v>3</v>
      </c>
      <c r="G3917" s="130"/>
      <c r="H3917" s="354"/>
      <c r="I3917" s="354"/>
      <c r="J3917" s="354"/>
      <c r="K3917" s="355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7">
        <f>D3880</f>
        <v>0</v>
      </c>
      <c r="E3918" s="358"/>
      <c r="F3918" s="356"/>
      <c r="G3918" s="131"/>
      <c r="H3918" s="359">
        <f>H3880</f>
        <v>0</v>
      </c>
      <c r="I3918" s="359"/>
      <c r="J3918" s="359"/>
      <c r="K3918" s="360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6"/>
      <c r="G3919" s="131"/>
      <c r="H3919" s="340">
        <f>H3881</f>
        <v>0</v>
      </c>
      <c r="I3919" s="340"/>
      <c r="J3919" s="340"/>
      <c r="K3919" s="341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2"/>
      <c r="I3920" s="342"/>
      <c r="J3920" s="342"/>
      <c r="K3920" s="343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5"/>
      <c r="K3941" s="361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6">
        <f>SUM(K3924:K3939)</f>
        <v>0</v>
      </c>
      <c r="K3942" s="367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2"/>
      <c r="K3943" s="362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1"/>
      <c r="K3945" s="361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3">
        <f>((J3942/1.11)+(K3944/1.11))*11%</f>
        <v>0</v>
      </c>
      <c r="K3946" s="364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1"/>
      <c r="K3947" s="361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4">
        <f>J3912</f>
        <v>0</v>
      </c>
      <c r="K3950" s="335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4">
        <f>J3913</f>
        <v>0</v>
      </c>
      <c r="K3951" s="335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23060035</v>
      </c>
      <c r="F3954" s="200"/>
      <c r="G3954" s="201" t="s">
        <v>2</v>
      </c>
      <c r="H3954" s="336">
        <f>H3916</f>
        <v>0</v>
      </c>
      <c r="I3954" s="336"/>
      <c r="J3954" s="336"/>
      <c r="K3954" s="337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0" t="s">
        <v>3</v>
      </c>
      <c r="G3955" s="207"/>
      <c r="H3955" s="338"/>
      <c r="I3955" s="338"/>
      <c r="J3955" s="338"/>
      <c r="K3955" s="339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1">
        <f>D3918</f>
        <v>0</v>
      </c>
      <c r="E3956" s="312"/>
      <c r="F3956" s="310"/>
      <c r="G3956" s="208"/>
      <c r="H3956" s="313">
        <f>H3918</f>
        <v>0</v>
      </c>
      <c r="I3956" s="313"/>
      <c r="J3956" s="313"/>
      <c r="K3956" s="314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0"/>
      <c r="G3957" s="208"/>
      <c r="H3957" s="315">
        <f>H3919</f>
        <v>0</v>
      </c>
      <c r="I3957" s="315"/>
      <c r="J3957" s="315"/>
      <c r="K3957" s="316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17"/>
      <c r="I3958" s="317"/>
      <c r="J3958" s="317"/>
      <c r="K3958" s="318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9"/>
      <c r="K3979" s="320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1">
        <f>SUM(K3962:K3977)</f>
        <v>0</v>
      </c>
      <c r="K3980" s="322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3"/>
      <c r="K3981" s="323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0"/>
      <c r="K3983" s="320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4">
        <f>((J3980/1.11)+(K3982/1.11))*11%</f>
        <v>0</v>
      </c>
      <c r="K3984" s="325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0"/>
      <c r="K3985" s="320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6">
        <f>J3950</f>
        <v>0</v>
      </c>
      <c r="K3988" s="327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6">
        <f>J3951</f>
        <v>0</v>
      </c>
      <c r="K3989" s="327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23060036</v>
      </c>
      <c r="G3992" s="11" t="s">
        <v>2</v>
      </c>
      <c r="H3992" s="302"/>
      <c r="I3992" s="302"/>
      <c r="J3992" s="302"/>
      <c r="K3992" s="303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6" t="s">
        <v>3</v>
      </c>
      <c r="G3993" s="17"/>
      <c r="H3993" s="304"/>
      <c r="I3993" s="304"/>
      <c r="J3993" s="304"/>
      <c r="K3993" s="305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4"/>
      <c r="E3994" s="345"/>
      <c r="F3994" s="306"/>
      <c r="G3994" s="18"/>
      <c r="H3994" s="346"/>
      <c r="I3994" s="346"/>
      <c r="J3994" s="346"/>
      <c r="K3994" s="347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6"/>
      <c r="G3995" s="18"/>
      <c r="H3995" s="348"/>
      <c r="I3995" s="348"/>
      <c r="J3995" s="348"/>
      <c r="K3995" s="349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0"/>
      <c r="I3996" s="350"/>
      <c r="J3996" s="350"/>
      <c r="K3996" s="351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3"/>
      <c r="K4017" s="307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8">
        <f>SUM(K4000:K4015)</f>
        <v>0</v>
      </c>
      <c r="K4018" s="329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0"/>
      <c r="K4019" s="330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7"/>
      <c r="K4021" s="307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1">
        <f>((J4018/1.11)+(K4020/1.11))*11%</f>
        <v>0</v>
      </c>
      <c r="K4022" s="332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7"/>
      <c r="K4023" s="307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08"/>
      <c r="K4026" s="309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08"/>
      <c r="K4027" s="309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23060036</v>
      </c>
      <c r="F4030" s="123"/>
      <c r="G4030" s="124" t="s">
        <v>2</v>
      </c>
      <c r="H4030" s="352">
        <f>H3992</f>
        <v>0</v>
      </c>
      <c r="I4030" s="352"/>
      <c r="J4030" s="352"/>
      <c r="K4030" s="353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6" t="s">
        <v>3</v>
      </c>
      <c r="G4031" s="130"/>
      <c r="H4031" s="354"/>
      <c r="I4031" s="354"/>
      <c r="J4031" s="354"/>
      <c r="K4031" s="355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7">
        <f>D3994</f>
        <v>0</v>
      </c>
      <c r="E4032" s="358"/>
      <c r="F4032" s="356"/>
      <c r="G4032" s="131"/>
      <c r="H4032" s="359">
        <f>H3994</f>
        <v>0</v>
      </c>
      <c r="I4032" s="359"/>
      <c r="J4032" s="359"/>
      <c r="K4032" s="360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6"/>
      <c r="G4033" s="131"/>
      <c r="H4033" s="340">
        <f>H3995</f>
        <v>0</v>
      </c>
      <c r="I4033" s="340"/>
      <c r="J4033" s="340"/>
      <c r="K4033" s="341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2"/>
      <c r="I4034" s="342"/>
      <c r="J4034" s="342"/>
      <c r="K4034" s="343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5"/>
      <c r="K4055" s="361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6">
        <f>SUM(K4038:K4053)</f>
        <v>0</v>
      </c>
      <c r="K4056" s="367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2"/>
      <c r="K4057" s="362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1"/>
      <c r="K4059" s="361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3">
        <f>((J4056/1.11)+(K4058/1.11))*11%</f>
        <v>0</v>
      </c>
      <c r="K4060" s="364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1"/>
      <c r="K4061" s="361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4">
        <f>J4026</f>
        <v>0</v>
      </c>
      <c r="K4064" s="335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4">
        <f>J4027</f>
        <v>0</v>
      </c>
      <c r="K4065" s="335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23060036</v>
      </c>
      <c r="F4068" s="200"/>
      <c r="G4068" s="201" t="s">
        <v>2</v>
      </c>
      <c r="H4068" s="336">
        <f>H4030</f>
        <v>0</v>
      </c>
      <c r="I4068" s="336"/>
      <c r="J4068" s="336"/>
      <c r="K4068" s="337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0" t="s">
        <v>3</v>
      </c>
      <c r="G4069" s="207"/>
      <c r="H4069" s="338"/>
      <c r="I4069" s="338"/>
      <c r="J4069" s="338"/>
      <c r="K4069" s="339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1">
        <f>D4032</f>
        <v>0</v>
      </c>
      <c r="E4070" s="312"/>
      <c r="F4070" s="310"/>
      <c r="G4070" s="208"/>
      <c r="H4070" s="313">
        <f>H4032</f>
        <v>0</v>
      </c>
      <c r="I4070" s="313"/>
      <c r="J4070" s="313"/>
      <c r="K4070" s="314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0"/>
      <c r="G4071" s="208"/>
      <c r="H4071" s="315">
        <f>H4033</f>
        <v>0</v>
      </c>
      <c r="I4071" s="315"/>
      <c r="J4071" s="315"/>
      <c r="K4071" s="316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17"/>
      <c r="I4072" s="317"/>
      <c r="J4072" s="317"/>
      <c r="K4072" s="318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9"/>
      <c r="K4093" s="320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1">
        <f>SUM(K4076:K4091)</f>
        <v>0</v>
      </c>
      <c r="K4094" s="322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3"/>
      <c r="K4095" s="323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0"/>
      <c r="K4097" s="320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4">
        <f>((J4094/1.11)+(K4096/1.11))*11%</f>
        <v>0</v>
      </c>
      <c r="K4098" s="325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0"/>
      <c r="K4099" s="320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6">
        <f>J4064</f>
        <v>0</v>
      </c>
      <c r="K4102" s="327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6">
        <f>J4065</f>
        <v>0</v>
      </c>
      <c r="K4103" s="327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23060037</v>
      </c>
      <c r="G4106" s="11" t="s">
        <v>2</v>
      </c>
      <c r="H4106" s="302"/>
      <c r="I4106" s="302"/>
      <c r="J4106" s="302"/>
      <c r="K4106" s="303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6" t="s">
        <v>3</v>
      </c>
      <c r="G4107" s="17"/>
      <c r="H4107" s="304"/>
      <c r="I4107" s="304"/>
      <c r="J4107" s="304"/>
      <c r="K4107" s="305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4"/>
      <c r="E4108" s="345"/>
      <c r="F4108" s="306"/>
      <c r="G4108" s="18"/>
      <c r="H4108" s="346"/>
      <c r="I4108" s="346"/>
      <c r="J4108" s="346"/>
      <c r="K4108" s="347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6"/>
      <c r="G4109" s="18"/>
      <c r="H4109" s="348"/>
      <c r="I4109" s="348"/>
      <c r="J4109" s="348"/>
      <c r="K4109" s="349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0"/>
      <c r="I4110" s="350"/>
      <c r="J4110" s="350"/>
      <c r="K4110" s="351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3"/>
      <c r="K4131" s="307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8">
        <f>SUM(K4114:K4129)</f>
        <v>0</v>
      </c>
      <c r="K4132" s="329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0"/>
      <c r="K4133" s="330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7"/>
      <c r="K4135" s="307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1">
        <f>((J4132/1.11)+(K4134/1.11))*11%</f>
        <v>0</v>
      </c>
      <c r="K4136" s="332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7"/>
      <c r="K4137" s="307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08"/>
      <c r="K4140" s="309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08"/>
      <c r="K4141" s="309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23060037</v>
      </c>
      <c r="F4144" s="123"/>
      <c r="G4144" s="124" t="s">
        <v>2</v>
      </c>
      <c r="H4144" s="352">
        <f>H4106</f>
        <v>0</v>
      </c>
      <c r="I4144" s="352"/>
      <c r="J4144" s="352"/>
      <c r="K4144" s="353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6" t="s">
        <v>3</v>
      </c>
      <c r="G4145" s="130"/>
      <c r="H4145" s="354"/>
      <c r="I4145" s="354"/>
      <c r="J4145" s="354"/>
      <c r="K4145" s="355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7">
        <f>D4108</f>
        <v>0</v>
      </c>
      <c r="E4146" s="358"/>
      <c r="F4146" s="356"/>
      <c r="G4146" s="131"/>
      <c r="H4146" s="359">
        <f>H4108</f>
        <v>0</v>
      </c>
      <c r="I4146" s="359"/>
      <c r="J4146" s="359"/>
      <c r="K4146" s="360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6"/>
      <c r="G4147" s="131"/>
      <c r="H4147" s="340">
        <f>H4109</f>
        <v>0</v>
      </c>
      <c r="I4147" s="340"/>
      <c r="J4147" s="340"/>
      <c r="K4147" s="341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2"/>
      <c r="I4148" s="342"/>
      <c r="J4148" s="342"/>
      <c r="K4148" s="343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5"/>
      <c r="K4169" s="361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6">
        <f>SUM(K4152:K4167)</f>
        <v>0</v>
      </c>
      <c r="K4170" s="367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2"/>
      <c r="K4171" s="362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1"/>
      <c r="K4173" s="361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3">
        <f>((J4170/1.11)+(K4172/1.11))*11%</f>
        <v>0</v>
      </c>
      <c r="K4174" s="364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1"/>
      <c r="K4175" s="361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4">
        <f>J4140</f>
        <v>0</v>
      </c>
      <c r="K4178" s="335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4">
        <f>J4141</f>
        <v>0</v>
      </c>
      <c r="K4179" s="335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23060037</v>
      </c>
      <c r="F4182" s="200"/>
      <c r="G4182" s="201" t="s">
        <v>2</v>
      </c>
      <c r="H4182" s="336">
        <f>H4144</f>
        <v>0</v>
      </c>
      <c r="I4182" s="336"/>
      <c r="J4182" s="336"/>
      <c r="K4182" s="337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0" t="s">
        <v>3</v>
      </c>
      <c r="G4183" s="207"/>
      <c r="H4183" s="338"/>
      <c r="I4183" s="338"/>
      <c r="J4183" s="338"/>
      <c r="K4183" s="339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1">
        <f>D4146</f>
        <v>0</v>
      </c>
      <c r="E4184" s="312"/>
      <c r="F4184" s="310"/>
      <c r="G4184" s="208"/>
      <c r="H4184" s="313">
        <f>H4146</f>
        <v>0</v>
      </c>
      <c r="I4184" s="313"/>
      <c r="J4184" s="313"/>
      <c r="K4184" s="314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0"/>
      <c r="G4185" s="208"/>
      <c r="H4185" s="315">
        <f>H4147</f>
        <v>0</v>
      </c>
      <c r="I4185" s="315"/>
      <c r="J4185" s="315"/>
      <c r="K4185" s="316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17"/>
      <c r="I4186" s="317"/>
      <c r="J4186" s="317"/>
      <c r="K4186" s="318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9"/>
      <c r="K4207" s="320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1">
        <f>SUM(K4190:K4205)</f>
        <v>0</v>
      </c>
      <c r="K4208" s="322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3"/>
      <c r="K4209" s="323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0"/>
      <c r="K4211" s="320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4">
        <f>((J4208/1.11)+(K4210/1.11))*11%</f>
        <v>0</v>
      </c>
      <c r="K4212" s="325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0"/>
      <c r="K4213" s="320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6">
        <f>J4178</f>
        <v>0</v>
      </c>
      <c r="K4216" s="327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6">
        <f>J4179</f>
        <v>0</v>
      </c>
      <c r="K4217" s="327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23060038</v>
      </c>
      <c r="G4220" s="11" t="s">
        <v>2</v>
      </c>
      <c r="H4220" s="302"/>
      <c r="I4220" s="302"/>
      <c r="J4220" s="302"/>
      <c r="K4220" s="303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6" t="s">
        <v>3</v>
      </c>
      <c r="G4221" s="17"/>
      <c r="H4221" s="304"/>
      <c r="I4221" s="304"/>
      <c r="J4221" s="304"/>
      <c r="K4221" s="305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4"/>
      <c r="E4222" s="345"/>
      <c r="F4222" s="306"/>
      <c r="G4222" s="18"/>
      <c r="H4222" s="346"/>
      <c r="I4222" s="346"/>
      <c r="J4222" s="346"/>
      <c r="K4222" s="347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6"/>
      <c r="G4223" s="18"/>
      <c r="H4223" s="348"/>
      <c r="I4223" s="348"/>
      <c r="J4223" s="348"/>
      <c r="K4223" s="349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0"/>
      <c r="I4224" s="350"/>
      <c r="J4224" s="350"/>
      <c r="K4224" s="351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3"/>
      <c r="K4245" s="307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8">
        <f>SUM(K4228:K4243)</f>
        <v>0</v>
      </c>
      <c r="K4246" s="329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0"/>
      <c r="K4247" s="330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7"/>
      <c r="K4249" s="307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1">
        <f>((J4246/1.11)+(K4248/1.11))*11%</f>
        <v>0</v>
      </c>
      <c r="K4250" s="332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7"/>
      <c r="K4251" s="307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08"/>
      <c r="K4254" s="309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08"/>
      <c r="K4255" s="309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23060038</v>
      </c>
      <c r="F4258" s="123"/>
      <c r="G4258" s="124" t="s">
        <v>2</v>
      </c>
      <c r="H4258" s="352">
        <f>H4220</f>
        <v>0</v>
      </c>
      <c r="I4258" s="352"/>
      <c r="J4258" s="352"/>
      <c r="K4258" s="353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6" t="s">
        <v>3</v>
      </c>
      <c r="G4259" s="130"/>
      <c r="H4259" s="354"/>
      <c r="I4259" s="354"/>
      <c r="J4259" s="354"/>
      <c r="K4259" s="355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7">
        <f>D4222</f>
        <v>0</v>
      </c>
      <c r="E4260" s="358"/>
      <c r="F4260" s="356"/>
      <c r="G4260" s="131"/>
      <c r="H4260" s="359">
        <f>H4222</f>
        <v>0</v>
      </c>
      <c r="I4260" s="359"/>
      <c r="J4260" s="359"/>
      <c r="K4260" s="360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6"/>
      <c r="G4261" s="131"/>
      <c r="H4261" s="340">
        <f>H4223</f>
        <v>0</v>
      </c>
      <c r="I4261" s="340"/>
      <c r="J4261" s="340"/>
      <c r="K4261" s="341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2"/>
      <c r="I4262" s="342"/>
      <c r="J4262" s="342"/>
      <c r="K4262" s="343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5"/>
      <c r="K4283" s="361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6">
        <f>SUM(K4266:K4281)</f>
        <v>0</v>
      </c>
      <c r="K4284" s="367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2"/>
      <c r="K4285" s="362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1"/>
      <c r="K4287" s="361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3">
        <f>((J4284/1.11)+(K4286/1.11))*11%</f>
        <v>0</v>
      </c>
      <c r="K4288" s="364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1"/>
      <c r="K4289" s="361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4">
        <f>J4254</f>
        <v>0</v>
      </c>
      <c r="K4292" s="335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4">
        <f>J4255</f>
        <v>0</v>
      </c>
      <c r="K4293" s="335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23060038</v>
      </c>
      <c r="F4296" s="200"/>
      <c r="G4296" s="201" t="s">
        <v>2</v>
      </c>
      <c r="H4296" s="336">
        <f>H4258</f>
        <v>0</v>
      </c>
      <c r="I4296" s="336"/>
      <c r="J4296" s="336"/>
      <c r="K4296" s="337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0" t="s">
        <v>3</v>
      </c>
      <c r="G4297" s="207"/>
      <c r="H4297" s="338"/>
      <c r="I4297" s="338"/>
      <c r="J4297" s="338"/>
      <c r="K4297" s="339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1">
        <f>D4260</f>
        <v>0</v>
      </c>
      <c r="E4298" s="312"/>
      <c r="F4298" s="310"/>
      <c r="G4298" s="208"/>
      <c r="H4298" s="313">
        <f>H4260</f>
        <v>0</v>
      </c>
      <c r="I4298" s="313"/>
      <c r="J4298" s="313"/>
      <c r="K4298" s="314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0"/>
      <c r="G4299" s="208"/>
      <c r="H4299" s="315">
        <f>H4261</f>
        <v>0</v>
      </c>
      <c r="I4299" s="315"/>
      <c r="J4299" s="315"/>
      <c r="K4299" s="316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17"/>
      <c r="I4300" s="317"/>
      <c r="J4300" s="317"/>
      <c r="K4300" s="318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9"/>
      <c r="K4321" s="320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1">
        <f>SUM(K4304:K4319)</f>
        <v>0</v>
      </c>
      <c r="K4322" s="322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3"/>
      <c r="K4323" s="323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0"/>
      <c r="K4325" s="320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4">
        <f>((J4322/1.11)+(K4324/1.11))*11%</f>
        <v>0</v>
      </c>
      <c r="K4326" s="325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0"/>
      <c r="K4327" s="320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6">
        <f>J4292</f>
        <v>0</v>
      </c>
      <c r="K4330" s="327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6">
        <f>J4293</f>
        <v>0</v>
      </c>
      <c r="K4331" s="327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23060039</v>
      </c>
      <c r="G4334" s="11" t="s">
        <v>2</v>
      </c>
      <c r="H4334" s="302"/>
      <c r="I4334" s="302"/>
      <c r="J4334" s="302"/>
      <c r="K4334" s="303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6" t="s">
        <v>3</v>
      </c>
      <c r="G4335" s="17"/>
      <c r="H4335" s="304"/>
      <c r="I4335" s="304"/>
      <c r="J4335" s="304"/>
      <c r="K4335" s="305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4"/>
      <c r="E4336" s="345"/>
      <c r="F4336" s="306"/>
      <c r="G4336" s="18"/>
      <c r="H4336" s="346"/>
      <c r="I4336" s="346"/>
      <c r="J4336" s="346"/>
      <c r="K4336" s="347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6"/>
      <c r="G4337" s="18"/>
      <c r="H4337" s="348"/>
      <c r="I4337" s="348"/>
      <c r="J4337" s="348"/>
      <c r="K4337" s="349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0"/>
      <c r="I4338" s="350"/>
      <c r="J4338" s="350"/>
      <c r="K4338" s="351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3"/>
      <c r="K4359" s="307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8">
        <f>SUM(K4342:K4357)</f>
        <v>0</v>
      </c>
      <c r="K4360" s="329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0"/>
      <c r="K4361" s="330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7"/>
      <c r="K4363" s="307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1">
        <f>((J4360/1.11)+(K4362/1.11))*11%</f>
        <v>0</v>
      </c>
      <c r="K4364" s="332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7"/>
      <c r="K4365" s="307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08"/>
      <c r="K4368" s="309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08"/>
      <c r="K4369" s="309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23060039</v>
      </c>
      <c r="F4372" s="123"/>
      <c r="G4372" s="124" t="s">
        <v>2</v>
      </c>
      <c r="H4372" s="352">
        <f>H4334</f>
        <v>0</v>
      </c>
      <c r="I4372" s="352"/>
      <c r="J4372" s="352"/>
      <c r="K4372" s="353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6" t="s">
        <v>3</v>
      </c>
      <c r="G4373" s="130"/>
      <c r="H4373" s="354"/>
      <c r="I4373" s="354"/>
      <c r="J4373" s="354"/>
      <c r="K4373" s="355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7">
        <f>D4336</f>
        <v>0</v>
      </c>
      <c r="E4374" s="358"/>
      <c r="F4374" s="356"/>
      <c r="G4374" s="131"/>
      <c r="H4374" s="359">
        <f>H4336</f>
        <v>0</v>
      </c>
      <c r="I4374" s="359"/>
      <c r="J4374" s="359"/>
      <c r="K4374" s="360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6"/>
      <c r="G4375" s="131"/>
      <c r="H4375" s="340">
        <f>H4337</f>
        <v>0</v>
      </c>
      <c r="I4375" s="340"/>
      <c r="J4375" s="340"/>
      <c r="K4375" s="341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2"/>
      <c r="I4376" s="342"/>
      <c r="J4376" s="342"/>
      <c r="K4376" s="343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5"/>
      <c r="K4397" s="361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6">
        <f>SUM(K4380:K4395)</f>
        <v>0</v>
      </c>
      <c r="K4398" s="367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2"/>
      <c r="K4399" s="362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1"/>
      <c r="K4401" s="361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3">
        <f>((J4398/1.11)+(K4400/1.11))*11%</f>
        <v>0</v>
      </c>
      <c r="K4402" s="364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1"/>
      <c r="K4403" s="361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4">
        <f>J4368</f>
        <v>0</v>
      </c>
      <c r="K4406" s="335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4">
        <f>J4369</f>
        <v>0</v>
      </c>
      <c r="K4407" s="335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23060039</v>
      </c>
      <c r="F4410" s="200"/>
      <c r="G4410" s="201" t="s">
        <v>2</v>
      </c>
      <c r="H4410" s="336">
        <f>H4372</f>
        <v>0</v>
      </c>
      <c r="I4410" s="336"/>
      <c r="J4410" s="336"/>
      <c r="K4410" s="337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0" t="s">
        <v>3</v>
      </c>
      <c r="G4411" s="207"/>
      <c r="H4411" s="338"/>
      <c r="I4411" s="338"/>
      <c r="J4411" s="338"/>
      <c r="K4411" s="339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1">
        <f>D4374</f>
        <v>0</v>
      </c>
      <c r="E4412" s="312"/>
      <c r="F4412" s="310"/>
      <c r="G4412" s="208"/>
      <c r="H4412" s="313">
        <f>H4374</f>
        <v>0</v>
      </c>
      <c r="I4412" s="313"/>
      <c r="J4412" s="313"/>
      <c r="K4412" s="314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0"/>
      <c r="G4413" s="208"/>
      <c r="H4413" s="315">
        <f>H4375</f>
        <v>0</v>
      </c>
      <c r="I4413" s="315"/>
      <c r="J4413" s="315"/>
      <c r="K4413" s="316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17"/>
      <c r="I4414" s="317"/>
      <c r="J4414" s="317"/>
      <c r="K4414" s="318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9"/>
      <c r="K4435" s="320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1">
        <f>SUM(K4418:K4433)</f>
        <v>0</v>
      </c>
      <c r="K4436" s="322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3"/>
      <c r="K4437" s="323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0"/>
      <c r="K4439" s="320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4">
        <f>((J4436/1.11)+(K4438/1.11))*11%</f>
        <v>0</v>
      </c>
      <c r="K4440" s="325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0"/>
      <c r="K4441" s="320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6">
        <f>J4406</f>
        <v>0</v>
      </c>
      <c r="K4444" s="327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6">
        <f>J4407</f>
        <v>0</v>
      </c>
      <c r="K4445" s="327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23060040</v>
      </c>
      <c r="G4448" s="11" t="s">
        <v>2</v>
      </c>
      <c r="H4448" s="302"/>
      <c r="I4448" s="302"/>
      <c r="J4448" s="302"/>
      <c r="K4448" s="303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6" t="s">
        <v>3</v>
      </c>
      <c r="G4449" s="17"/>
      <c r="H4449" s="304"/>
      <c r="I4449" s="304"/>
      <c r="J4449" s="304"/>
      <c r="K4449" s="305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4"/>
      <c r="E4450" s="345"/>
      <c r="F4450" s="306"/>
      <c r="G4450" s="18"/>
      <c r="H4450" s="346"/>
      <c r="I4450" s="346"/>
      <c r="J4450" s="346"/>
      <c r="K4450" s="347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6"/>
      <c r="G4451" s="18"/>
      <c r="H4451" s="348"/>
      <c r="I4451" s="348"/>
      <c r="J4451" s="348"/>
      <c r="K4451" s="349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0"/>
      <c r="I4452" s="350"/>
      <c r="J4452" s="350"/>
      <c r="K4452" s="351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3"/>
      <c r="K4473" s="307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8">
        <f>SUM(K4456:K4471)</f>
        <v>0</v>
      </c>
      <c r="K4474" s="329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0"/>
      <c r="K4475" s="330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7"/>
      <c r="K4477" s="307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1">
        <f>((J4474/1.11)+(K4476/1.11))*11%</f>
        <v>0</v>
      </c>
      <c r="K4478" s="332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7"/>
      <c r="K4479" s="307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08"/>
      <c r="K4482" s="309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08"/>
      <c r="K4483" s="309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23060040</v>
      </c>
      <c r="F4486" s="123"/>
      <c r="G4486" s="124" t="s">
        <v>2</v>
      </c>
      <c r="H4486" s="352">
        <f>H4448</f>
        <v>0</v>
      </c>
      <c r="I4486" s="352"/>
      <c r="J4486" s="352"/>
      <c r="K4486" s="353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6" t="s">
        <v>3</v>
      </c>
      <c r="G4487" s="130"/>
      <c r="H4487" s="354"/>
      <c r="I4487" s="354"/>
      <c r="J4487" s="354"/>
      <c r="K4487" s="355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7">
        <f>D4450</f>
        <v>0</v>
      </c>
      <c r="E4488" s="358"/>
      <c r="F4488" s="356"/>
      <c r="G4488" s="131"/>
      <c r="H4488" s="359">
        <f>H4450</f>
        <v>0</v>
      </c>
      <c r="I4488" s="359"/>
      <c r="J4488" s="359"/>
      <c r="K4488" s="360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6"/>
      <c r="G4489" s="131"/>
      <c r="H4489" s="340">
        <f>H4451</f>
        <v>0</v>
      </c>
      <c r="I4489" s="340"/>
      <c r="J4489" s="340"/>
      <c r="K4489" s="341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2"/>
      <c r="I4490" s="342"/>
      <c r="J4490" s="342"/>
      <c r="K4490" s="343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5"/>
      <c r="K4511" s="361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6">
        <f>SUM(K4494:K4509)</f>
        <v>0</v>
      </c>
      <c r="K4512" s="367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2"/>
      <c r="K4513" s="362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1"/>
      <c r="K4515" s="361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3">
        <f>((J4512/1.11)+(K4514/1.11))*11%</f>
        <v>0</v>
      </c>
      <c r="K4516" s="364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1"/>
      <c r="K4517" s="361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4">
        <f>J4482</f>
        <v>0</v>
      </c>
      <c r="K4520" s="335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4">
        <f>J4483</f>
        <v>0</v>
      </c>
      <c r="K4521" s="335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23060040</v>
      </c>
      <c r="F4524" s="200"/>
      <c r="G4524" s="201" t="s">
        <v>2</v>
      </c>
      <c r="H4524" s="336">
        <f>H4486</f>
        <v>0</v>
      </c>
      <c r="I4524" s="336"/>
      <c r="J4524" s="336"/>
      <c r="K4524" s="337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0" t="s">
        <v>3</v>
      </c>
      <c r="G4525" s="207"/>
      <c r="H4525" s="338"/>
      <c r="I4525" s="338"/>
      <c r="J4525" s="338"/>
      <c r="K4525" s="339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1">
        <f>D4488</f>
        <v>0</v>
      </c>
      <c r="E4526" s="312"/>
      <c r="F4526" s="310"/>
      <c r="G4526" s="208"/>
      <c r="H4526" s="313">
        <f>H4488</f>
        <v>0</v>
      </c>
      <c r="I4526" s="313"/>
      <c r="J4526" s="313"/>
      <c r="K4526" s="314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0"/>
      <c r="G4527" s="208"/>
      <c r="H4527" s="315">
        <f>H4489</f>
        <v>0</v>
      </c>
      <c r="I4527" s="315"/>
      <c r="J4527" s="315"/>
      <c r="K4527" s="316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17"/>
      <c r="I4528" s="317"/>
      <c r="J4528" s="317"/>
      <c r="K4528" s="318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9"/>
      <c r="K4549" s="320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1">
        <f>SUM(K4532:K4547)</f>
        <v>0</v>
      </c>
      <c r="K4550" s="322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3"/>
      <c r="K4551" s="323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0"/>
      <c r="K4553" s="320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4">
        <f>((J4550/1.11)+(K4552/1.11))*11%</f>
        <v>0</v>
      </c>
      <c r="K4554" s="325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0"/>
      <c r="K4555" s="320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6">
        <f>J4520</f>
        <v>0</v>
      </c>
      <c r="K4558" s="327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6">
        <f>J4521</f>
        <v>0</v>
      </c>
      <c r="K4559" s="327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23060041</v>
      </c>
      <c r="G4562" s="11" t="s">
        <v>2</v>
      </c>
      <c r="H4562" s="302"/>
      <c r="I4562" s="302"/>
      <c r="J4562" s="302"/>
      <c r="K4562" s="303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6" t="s">
        <v>3</v>
      </c>
      <c r="G4563" s="17"/>
      <c r="H4563" s="304"/>
      <c r="I4563" s="304"/>
      <c r="J4563" s="304"/>
      <c r="K4563" s="305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4"/>
      <c r="E4564" s="345"/>
      <c r="F4564" s="306"/>
      <c r="G4564" s="18"/>
      <c r="H4564" s="346"/>
      <c r="I4564" s="346"/>
      <c r="J4564" s="346"/>
      <c r="K4564" s="347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6"/>
      <c r="G4565" s="18"/>
      <c r="H4565" s="348"/>
      <c r="I4565" s="348"/>
      <c r="J4565" s="348"/>
      <c r="K4565" s="349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0"/>
      <c r="I4566" s="350"/>
      <c r="J4566" s="350"/>
      <c r="K4566" s="351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3"/>
      <c r="K4587" s="307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8">
        <f>SUM(K4570:K4585)</f>
        <v>0</v>
      </c>
      <c r="K4588" s="329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0"/>
      <c r="K4589" s="330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7"/>
      <c r="K4591" s="307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1">
        <f>((J4588/1.11)+(K4590/1.11))*11%</f>
        <v>0</v>
      </c>
      <c r="K4592" s="332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7"/>
      <c r="K4593" s="307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08"/>
      <c r="K4596" s="309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08"/>
      <c r="K4597" s="309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23060041</v>
      </c>
      <c r="F4600" s="123"/>
      <c r="G4600" s="124" t="s">
        <v>2</v>
      </c>
      <c r="H4600" s="352">
        <f>H4562</f>
        <v>0</v>
      </c>
      <c r="I4600" s="352"/>
      <c r="J4600" s="352"/>
      <c r="K4600" s="353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6" t="s">
        <v>3</v>
      </c>
      <c r="G4601" s="130"/>
      <c r="H4601" s="354"/>
      <c r="I4601" s="354"/>
      <c r="J4601" s="354"/>
      <c r="K4601" s="355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7">
        <f>D4564</f>
        <v>0</v>
      </c>
      <c r="E4602" s="358"/>
      <c r="F4602" s="356"/>
      <c r="G4602" s="131"/>
      <c r="H4602" s="359">
        <f>H4564</f>
        <v>0</v>
      </c>
      <c r="I4602" s="359"/>
      <c r="J4602" s="359"/>
      <c r="K4602" s="360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6"/>
      <c r="G4603" s="131"/>
      <c r="H4603" s="340">
        <f>H4565</f>
        <v>0</v>
      </c>
      <c r="I4603" s="340"/>
      <c r="J4603" s="340"/>
      <c r="K4603" s="341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2"/>
      <c r="I4604" s="342"/>
      <c r="J4604" s="342"/>
      <c r="K4604" s="343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5"/>
      <c r="K4625" s="361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6">
        <f>SUM(K4608:K4623)</f>
        <v>0</v>
      </c>
      <c r="K4626" s="367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2"/>
      <c r="K4627" s="362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1"/>
      <c r="K4629" s="361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3">
        <f>((J4626/1.11)+(K4628/1.11))*11%</f>
        <v>0</v>
      </c>
      <c r="K4630" s="364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1"/>
      <c r="K4631" s="361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4">
        <f>J4596</f>
        <v>0</v>
      </c>
      <c r="K4634" s="335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4">
        <f>J4597</f>
        <v>0</v>
      </c>
      <c r="K4635" s="335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23060041</v>
      </c>
      <c r="F4638" s="200"/>
      <c r="G4638" s="201" t="s">
        <v>2</v>
      </c>
      <c r="H4638" s="336">
        <f>H4600</f>
        <v>0</v>
      </c>
      <c r="I4638" s="336"/>
      <c r="J4638" s="336"/>
      <c r="K4638" s="337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0" t="s">
        <v>3</v>
      </c>
      <c r="G4639" s="207"/>
      <c r="H4639" s="338"/>
      <c r="I4639" s="338"/>
      <c r="J4639" s="338"/>
      <c r="K4639" s="339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1">
        <f>D4602</f>
        <v>0</v>
      </c>
      <c r="E4640" s="312"/>
      <c r="F4640" s="310"/>
      <c r="G4640" s="208"/>
      <c r="H4640" s="313">
        <f>H4602</f>
        <v>0</v>
      </c>
      <c r="I4640" s="313"/>
      <c r="J4640" s="313"/>
      <c r="K4640" s="314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0"/>
      <c r="G4641" s="208"/>
      <c r="H4641" s="315">
        <f>H4603</f>
        <v>0</v>
      </c>
      <c r="I4641" s="315"/>
      <c r="J4641" s="315"/>
      <c r="K4641" s="316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17"/>
      <c r="I4642" s="317"/>
      <c r="J4642" s="317"/>
      <c r="K4642" s="318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9"/>
      <c r="K4663" s="320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1">
        <f>SUM(K4646:K4661)</f>
        <v>0</v>
      </c>
      <c r="K4664" s="322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3"/>
      <c r="K4665" s="323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0"/>
      <c r="K4667" s="320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4">
        <f>((J4664/1.11)+(K4666/1.11))*11%</f>
        <v>0</v>
      </c>
      <c r="K4668" s="325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0"/>
      <c r="K4669" s="320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6">
        <f>J4634</f>
        <v>0</v>
      </c>
      <c r="K4672" s="327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6">
        <f>J4635</f>
        <v>0</v>
      </c>
      <c r="K4673" s="327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23060042</v>
      </c>
      <c r="G4676" s="11" t="s">
        <v>2</v>
      </c>
      <c r="H4676" s="302"/>
      <c r="I4676" s="302"/>
      <c r="J4676" s="302"/>
      <c r="K4676" s="303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6" t="s">
        <v>3</v>
      </c>
      <c r="G4677" s="17"/>
      <c r="H4677" s="304"/>
      <c r="I4677" s="304"/>
      <c r="J4677" s="304"/>
      <c r="K4677" s="305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4"/>
      <c r="E4678" s="345"/>
      <c r="F4678" s="306"/>
      <c r="G4678" s="18"/>
      <c r="H4678" s="346"/>
      <c r="I4678" s="346"/>
      <c r="J4678" s="346"/>
      <c r="K4678" s="347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6"/>
      <c r="G4679" s="18"/>
      <c r="H4679" s="348"/>
      <c r="I4679" s="348"/>
      <c r="J4679" s="348"/>
      <c r="K4679" s="349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0"/>
      <c r="I4680" s="350"/>
      <c r="J4680" s="350"/>
      <c r="K4680" s="351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3"/>
      <c r="K4701" s="307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8">
        <f>SUM(K4684:K4699)</f>
        <v>0</v>
      </c>
      <c r="K4702" s="329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0"/>
      <c r="K4703" s="330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7"/>
      <c r="K4705" s="307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1">
        <f>((J4702/1.11)+(K4704/1.11))*11%</f>
        <v>0</v>
      </c>
      <c r="K4706" s="332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7"/>
      <c r="K4707" s="307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08"/>
      <c r="K4710" s="309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08"/>
      <c r="K4711" s="309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23060042</v>
      </c>
      <c r="F4714" s="123"/>
      <c r="G4714" s="124" t="s">
        <v>2</v>
      </c>
      <c r="H4714" s="352">
        <f>H4676</f>
        <v>0</v>
      </c>
      <c r="I4714" s="352"/>
      <c r="J4714" s="352"/>
      <c r="K4714" s="353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6" t="s">
        <v>3</v>
      </c>
      <c r="G4715" s="130"/>
      <c r="H4715" s="354"/>
      <c r="I4715" s="354"/>
      <c r="J4715" s="354"/>
      <c r="K4715" s="355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7">
        <f>D4678</f>
        <v>0</v>
      </c>
      <c r="E4716" s="358"/>
      <c r="F4716" s="356"/>
      <c r="G4716" s="131"/>
      <c r="H4716" s="359">
        <f>H4678</f>
        <v>0</v>
      </c>
      <c r="I4716" s="359"/>
      <c r="J4716" s="359"/>
      <c r="K4716" s="360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6"/>
      <c r="G4717" s="131"/>
      <c r="H4717" s="340">
        <f>H4679</f>
        <v>0</v>
      </c>
      <c r="I4717" s="340"/>
      <c r="J4717" s="340"/>
      <c r="K4717" s="341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2"/>
      <c r="I4718" s="342"/>
      <c r="J4718" s="342"/>
      <c r="K4718" s="343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5"/>
      <c r="K4739" s="361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6">
        <f>SUM(K4722:K4737)</f>
        <v>0</v>
      </c>
      <c r="K4740" s="367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2"/>
      <c r="K4741" s="362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1"/>
      <c r="K4743" s="361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3">
        <f>((J4740/1.11)+(K4742/1.11))*11%</f>
        <v>0</v>
      </c>
      <c r="K4744" s="364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1"/>
      <c r="K4745" s="361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4">
        <f>J4710</f>
        <v>0</v>
      </c>
      <c r="K4748" s="335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4">
        <f>J4711</f>
        <v>0</v>
      </c>
      <c r="K4749" s="335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23060042</v>
      </c>
      <c r="F4752" s="200"/>
      <c r="G4752" s="201" t="s">
        <v>2</v>
      </c>
      <c r="H4752" s="336">
        <f>H4714</f>
        <v>0</v>
      </c>
      <c r="I4752" s="336"/>
      <c r="J4752" s="336"/>
      <c r="K4752" s="337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0" t="s">
        <v>3</v>
      </c>
      <c r="G4753" s="207"/>
      <c r="H4753" s="338"/>
      <c r="I4753" s="338"/>
      <c r="J4753" s="338"/>
      <c r="K4753" s="339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1">
        <f>D4716</f>
        <v>0</v>
      </c>
      <c r="E4754" s="312"/>
      <c r="F4754" s="310"/>
      <c r="G4754" s="208"/>
      <c r="H4754" s="313">
        <f>H4716</f>
        <v>0</v>
      </c>
      <c r="I4754" s="313"/>
      <c r="J4754" s="313"/>
      <c r="K4754" s="314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0"/>
      <c r="G4755" s="208"/>
      <c r="H4755" s="315">
        <f>H4717</f>
        <v>0</v>
      </c>
      <c r="I4755" s="315"/>
      <c r="J4755" s="315"/>
      <c r="K4755" s="316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7"/>
      <c r="I4756" s="317"/>
      <c r="J4756" s="317"/>
      <c r="K4756" s="318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9"/>
      <c r="K4777" s="320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1">
        <f>SUM(K4760:K4775)</f>
        <v>0</v>
      </c>
      <c r="K4778" s="322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3"/>
      <c r="K4779" s="323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0"/>
      <c r="K4781" s="320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4">
        <f>((J4778/1.11)+(K4780/1.11))*11%</f>
        <v>0</v>
      </c>
      <c r="K4782" s="325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0"/>
      <c r="K4783" s="320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6">
        <f>J4748</f>
        <v>0</v>
      </c>
      <c r="K4786" s="327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6">
        <f>J4749</f>
        <v>0</v>
      </c>
      <c r="K4787" s="327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23060043</v>
      </c>
      <c r="G4790" s="11" t="s">
        <v>2</v>
      </c>
      <c r="H4790" s="302"/>
      <c r="I4790" s="302"/>
      <c r="J4790" s="302"/>
      <c r="K4790" s="303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6" t="s">
        <v>3</v>
      </c>
      <c r="G4791" s="17"/>
      <c r="H4791" s="304"/>
      <c r="I4791" s="304"/>
      <c r="J4791" s="304"/>
      <c r="K4791" s="305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4"/>
      <c r="E4792" s="345"/>
      <c r="F4792" s="306"/>
      <c r="G4792" s="18"/>
      <c r="H4792" s="346"/>
      <c r="I4792" s="346"/>
      <c r="J4792" s="346"/>
      <c r="K4792" s="347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6"/>
      <c r="G4793" s="18"/>
      <c r="H4793" s="348"/>
      <c r="I4793" s="348"/>
      <c r="J4793" s="348"/>
      <c r="K4793" s="349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0"/>
      <c r="I4794" s="350"/>
      <c r="J4794" s="350"/>
      <c r="K4794" s="351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3"/>
      <c r="K4815" s="307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8">
        <f>SUM(K4798:K4813)</f>
        <v>0</v>
      </c>
      <c r="K4816" s="329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0"/>
      <c r="K4817" s="330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7"/>
      <c r="K4819" s="307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1">
        <f>((J4816/1.11)+(K4818/1.11))*11%</f>
        <v>0</v>
      </c>
      <c r="K4820" s="332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7"/>
      <c r="K4821" s="307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08"/>
      <c r="K4824" s="309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08"/>
      <c r="K4825" s="309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23060043</v>
      </c>
      <c r="F4828" s="123"/>
      <c r="G4828" s="124" t="s">
        <v>2</v>
      </c>
      <c r="H4828" s="352">
        <f>H4790</f>
        <v>0</v>
      </c>
      <c r="I4828" s="352"/>
      <c r="J4828" s="352"/>
      <c r="K4828" s="353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6" t="s">
        <v>3</v>
      </c>
      <c r="G4829" s="130"/>
      <c r="H4829" s="354"/>
      <c r="I4829" s="354"/>
      <c r="J4829" s="354"/>
      <c r="K4829" s="355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7">
        <f>D4792</f>
        <v>0</v>
      </c>
      <c r="E4830" s="358"/>
      <c r="F4830" s="356"/>
      <c r="G4830" s="131"/>
      <c r="H4830" s="359">
        <f>H4792</f>
        <v>0</v>
      </c>
      <c r="I4830" s="359"/>
      <c r="J4830" s="359"/>
      <c r="K4830" s="360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6"/>
      <c r="G4831" s="131"/>
      <c r="H4831" s="340">
        <f>H4793</f>
        <v>0</v>
      </c>
      <c r="I4831" s="340"/>
      <c r="J4831" s="340"/>
      <c r="K4831" s="341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2"/>
      <c r="I4832" s="342"/>
      <c r="J4832" s="342"/>
      <c r="K4832" s="343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5"/>
      <c r="K4853" s="361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6">
        <f>SUM(K4836:K4851)</f>
        <v>0</v>
      </c>
      <c r="K4854" s="367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2"/>
      <c r="K4855" s="362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1"/>
      <c r="K4857" s="361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3">
        <f>((J4854/1.11)+(K4856/1.11))*11%</f>
        <v>0</v>
      </c>
      <c r="K4858" s="364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1"/>
      <c r="K4859" s="361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4">
        <f>J4824</f>
        <v>0</v>
      </c>
      <c r="K4862" s="335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4">
        <f>J4825</f>
        <v>0</v>
      </c>
      <c r="K4863" s="335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23060043</v>
      </c>
      <c r="F4866" s="200"/>
      <c r="G4866" s="201" t="s">
        <v>2</v>
      </c>
      <c r="H4866" s="336">
        <f>H4828</f>
        <v>0</v>
      </c>
      <c r="I4866" s="336"/>
      <c r="J4866" s="336"/>
      <c r="K4866" s="337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0" t="s">
        <v>3</v>
      </c>
      <c r="G4867" s="207"/>
      <c r="H4867" s="338"/>
      <c r="I4867" s="338"/>
      <c r="J4867" s="338"/>
      <c r="K4867" s="339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1">
        <f>D4830</f>
        <v>0</v>
      </c>
      <c r="E4868" s="312"/>
      <c r="F4868" s="310"/>
      <c r="G4868" s="208"/>
      <c r="H4868" s="313">
        <f>H4830</f>
        <v>0</v>
      </c>
      <c r="I4868" s="313"/>
      <c r="J4868" s="313"/>
      <c r="K4868" s="314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0"/>
      <c r="G4869" s="208"/>
      <c r="H4869" s="315">
        <f>H4831</f>
        <v>0</v>
      </c>
      <c r="I4869" s="315"/>
      <c r="J4869" s="315"/>
      <c r="K4869" s="316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7"/>
      <c r="I4870" s="317"/>
      <c r="J4870" s="317"/>
      <c r="K4870" s="318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9"/>
      <c r="K4891" s="320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1">
        <f>SUM(K4874:K4889)</f>
        <v>0</v>
      </c>
      <c r="K4892" s="322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3"/>
      <c r="K4893" s="323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0"/>
      <c r="K4895" s="320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4">
        <f>((J4892/1.11)+(K4894/1.11))*11%</f>
        <v>0</v>
      </c>
      <c r="K4896" s="325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0"/>
      <c r="K4897" s="320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6">
        <f>J4862</f>
        <v>0</v>
      </c>
      <c r="K4900" s="327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6">
        <f>J4863</f>
        <v>0</v>
      </c>
      <c r="K4901" s="327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23060044</v>
      </c>
      <c r="G4904" s="11" t="s">
        <v>2</v>
      </c>
      <c r="H4904" s="302"/>
      <c r="I4904" s="302"/>
      <c r="J4904" s="302"/>
      <c r="K4904" s="303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6" t="s">
        <v>3</v>
      </c>
      <c r="G4905" s="17"/>
      <c r="H4905" s="304"/>
      <c r="I4905" s="304"/>
      <c r="J4905" s="304"/>
      <c r="K4905" s="305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4"/>
      <c r="E4906" s="345"/>
      <c r="F4906" s="306"/>
      <c r="G4906" s="18"/>
      <c r="H4906" s="346"/>
      <c r="I4906" s="346"/>
      <c r="J4906" s="346"/>
      <c r="K4906" s="347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6"/>
      <c r="G4907" s="18"/>
      <c r="H4907" s="348"/>
      <c r="I4907" s="348"/>
      <c r="J4907" s="348"/>
      <c r="K4907" s="349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0"/>
      <c r="I4908" s="350"/>
      <c r="J4908" s="350"/>
      <c r="K4908" s="351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3"/>
      <c r="K4929" s="307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8">
        <f>SUM(K4912:K4927)</f>
        <v>0</v>
      </c>
      <c r="K4930" s="329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0"/>
      <c r="K4931" s="330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7"/>
      <c r="K4933" s="307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1">
        <f>((J4930/1.11)+(K4932/1.11))*11%</f>
        <v>0</v>
      </c>
      <c r="K4934" s="332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7"/>
      <c r="K4935" s="307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08"/>
      <c r="K4938" s="309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08"/>
      <c r="K4939" s="309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23060044</v>
      </c>
      <c r="F4942" s="123"/>
      <c r="G4942" s="124" t="s">
        <v>2</v>
      </c>
      <c r="H4942" s="352">
        <f>H4904</f>
        <v>0</v>
      </c>
      <c r="I4942" s="352"/>
      <c r="J4942" s="352"/>
      <c r="K4942" s="353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6" t="s">
        <v>3</v>
      </c>
      <c r="G4943" s="130"/>
      <c r="H4943" s="354"/>
      <c r="I4943" s="354"/>
      <c r="J4943" s="354"/>
      <c r="K4943" s="355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7">
        <f>D4906</f>
        <v>0</v>
      </c>
      <c r="E4944" s="358"/>
      <c r="F4944" s="356"/>
      <c r="G4944" s="131"/>
      <c r="H4944" s="359">
        <f>H4906</f>
        <v>0</v>
      </c>
      <c r="I4944" s="359"/>
      <c r="J4944" s="359"/>
      <c r="K4944" s="360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6"/>
      <c r="G4945" s="131"/>
      <c r="H4945" s="340">
        <f>H4907</f>
        <v>0</v>
      </c>
      <c r="I4945" s="340"/>
      <c r="J4945" s="340"/>
      <c r="K4945" s="341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2"/>
      <c r="I4946" s="342"/>
      <c r="J4946" s="342"/>
      <c r="K4946" s="343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5"/>
      <c r="K4967" s="361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6">
        <f>SUM(K4950:K4965)</f>
        <v>0</v>
      </c>
      <c r="K4968" s="367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2"/>
      <c r="K4969" s="362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1"/>
      <c r="K4971" s="361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3">
        <f>((J4968/1.11)+(K4970/1.11))*11%</f>
        <v>0</v>
      </c>
      <c r="K4972" s="364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1"/>
      <c r="K4973" s="361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4">
        <f>J4938</f>
        <v>0</v>
      </c>
      <c r="K4976" s="335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4">
        <f>J4939</f>
        <v>0</v>
      </c>
      <c r="K4977" s="335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23060044</v>
      </c>
      <c r="F4980" s="200"/>
      <c r="G4980" s="201" t="s">
        <v>2</v>
      </c>
      <c r="H4980" s="336">
        <f>H4942</f>
        <v>0</v>
      </c>
      <c r="I4980" s="336"/>
      <c r="J4980" s="336"/>
      <c r="K4980" s="337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0" t="s">
        <v>3</v>
      </c>
      <c r="G4981" s="207"/>
      <c r="H4981" s="338"/>
      <c r="I4981" s="338"/>
      <c r="J4981" s="338"/>
      <c r="K4981" s="339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1">
        <f>D4944</f>
        <v>0</v>
      </c>
      <c r="E4982" s="312"/>
      <c r="F4982" s="310"/>
      <c r="G4982" s="208"/>
      <c r="H4982" s="313">
        <f>H4944</f>
        <v>0</v>
      </c>
      <c r="I4982" s="313"/>
      <c r="J4982" s="313"/>
      <c r="K4982" s="314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0"/>
      <c r="G4983" s="208"/>
      <c r="H4983" s="315">
        <f>H4945</f>
        <v>0</v>
      </c>
      <c r="I4983" s="315"/>
      <c r="J4983" s="315"/>
      <c r="K4983" s="316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7"/>
      <c r="I4984" s="317"/>
      <c r="J4984" s="317"/>
      <c r="K4984" s="318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9"/>
      <c r="K5005" s="320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1">
        <f>SUM(K4988:K5003)</f>
        <v>0</v>
      </c>
      <c r="K5006" s="322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3"/>
      <c r="K5007" s="323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0"/>
      <c r="K5009" s="320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4">
        <f>((J5006/1.11)+(K5008/1.11))*11%</f>
        <v>0</v>
      </c>
      <c r="K5010" s="325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0"/>
      <c r="K5011" s="320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6">
        <f>J4976</f>
        <v>0</v>
      </c>
      <c r="K5014" s="327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6">
        <f>J4977</f>
        <v>0</v>
      </c>
      <c r="K5015" s="327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23060045</v>
      </c>
      <c r="G5018" s="11" t="s">
        <v>2</v>
      </c>
      <c r="H5018" s="302"/>
      <c r="I5018" s="302"/>
      <c r="J5018" s="302"/>
      <c r="K5018" s="303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6" t="s">
        <v>3</v>
      </c>
      <c r="G5019" s="17"/>
      <c r="H5019" s="304"/>
      <c r="I5019" s="304"/>
      <c r="J5019" s="304"/>
      <c r="K5019" s="305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4"/>
      <c r="E5020" s="345"/>
      <c r="F5020" s="306"/>
      <c r="G5020" s="18"/>
      <c r="H5020" s="346"/>
      <c r="I5020" s="346"/>
      <c r="J5020" s="346"/>
      <c r="K5020" s="347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6"/>
      <c r="G5021" s="18"/>
      <c r="H5021" s="348"/>
      <c r="I5021" s="348"/>
      <c r="J5021" s="348"/>
      <c r="K5021" s="349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0"/>
      <c r="I5022" s="350"/>
      <c r="J5022" s="350"/>
      <c r="K5022" s="351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3"/>
      <c r="K5043" s="307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8">
        <f>SUM(K5026:K5041)</f>
        <v>0</v>
      </c>
      <c r="K5044" s="329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0"/>
      <c r="K5045" s="330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7"/>
      <c r="K5047" s="307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1">
        <f>((J5044/1.11)+(K5046/1.11))*11%</f>
        <v>0</v>
      </c>
      <c r="K5048" s="332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7"/>
      <c r="K5049" s="307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08"/>
      <c r="K5052" s="309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08"/>
      <c r="K5053" s="309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23060045</v>
      </c>
      <c r="F5056" s="123"/>
      <c r="G5056" s="124" t="s">
        <v>2</v>
      </c>
      <c r="H5056" s="352">
        <f>H5018</f>
        <v>0</v>
      </c>
      <c r="I5056" s="352"/>
      <c r="J5056" s="352"/>
      <c r="K5056" s="353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6" t="s">
        <v>3</v>
      </c>
      <c r="G5057" s="130"/>
      <c r="H5057" s="354"/>
      <c r="I5057" s="354"/>
      <c r="J5057" s="354"/>
      <c r="K5057" s="355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7">
        <f>D5020</f>
        <v>0</v>
      </c>
      <c r="E5058" s="358"/>
      <c r="F5058" s="356"/>
      <c r="G5058" s="131"/>
      <c r="H5058" s="359">
        <f>H5020</f>
        <v>0</v>
      </c>
      <c r="I5058" s="359"/>
      <c r="J5058" s="359"/>
      <c r="K5058" s="360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6"/>
      <c r="G5059" s="131"/>
      <c r="H5059" s="340">
        <f>H5021</f>
        <v>0</v>
      </c>
      <c r="I5059" s="340"/>
      <c r="J5059" s="340"/>
      <c r="K5059" s="341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2"/>
      <c r="I5060" s="342"/>
      <c r="J5060" s="342"/>
      <c r="K5060" s="343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5"/>
      <c r="K5081" s="361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6">
        <f>SUM(K5064:K5079)</f>
        <v>0</v>
      </c>
      <c r="K5082" s="367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2"/>
      <c r="K5083" s="362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1"/>
      <c r="K5085" s="361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3">
        <f>((J5082/1.11)+(K5084/1.11))*11%</f>
        <v>0</v>
      </c>
      <c r="K5086" s="364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1"/>
      <c r="K5087" s="361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4">
        <f>J5052</f>
        <v>0</v>
      </c>
      <c r="K5090" s="335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4">
        <f>J5053</f>
        <v>0</v>
      </c>
      <c r="K5091" s="335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23060045</v>
      </c>
      <c r="F5094" s="200"/>
      <c r="G5094" s="201" t="s">
        <v>2</v>
      </c>
      <c r="H5094" s="336">
        <f>H5056</f>
        <v>0</v>
      </c>
      <c r="I5094" s="336"/>
      <c r="J5094" s="336"/>
      <c r="K5094" s="337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0" t="s">
        <v>3</v>
      </c>
      <c r="G5095" s="207"/>
      <c r="H5095" s="338"/>
      <c r="I5095" s="338"/>
      <c r="J5095" s="338"/>
      <c r="K5095" s="339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1">
        <f>D5058</f>
        <v>0</v>
      </c>
      <c r="E5096" s="312"/>
      <c r="F5096" s="310"/>
      <c r="G5096" s="208"/>
      <c r="H5096" s="313">
        <f>H5058</f>
        <v>0</v>
      </c>
      <c r="I5096" s="313"/>
      <c r="J5096" s="313"/>
      <c r="K5096" s="314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0"/>
      <c r="G5097" s="208"/>
      <c r="H5097" s="315">
        <f>H5059</f>
        <v>0</v>
      </c>
      <c r="I5097" s="315"/>
      <c r="J5097" s="315"/>
      <c r="K5097" s="316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7"/>
      <c r="I5098" s="317"/>
      <c r="J5098" s="317"/>
      <c r="K5098" s="318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9"/>
      <c r="K5119" s="320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1">
        <f>SUM(K5102:K5117)</f>
        <v>0</v>
      </c>
      <c r="K5120" s="322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3"/>
      <c r="K5121" s="323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0"/>
      <c r="K5123" s="320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4">
        <f>((J5120/1.11)+(K5122/1.11))*11%</f>
        <v>0</v>
      </c>
      <c r="K5124" s="325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0"/>
      <c r="K5125" s="320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6">
        <f>J5090</f>
        <v>0</v>
      </c>
      <c r="K5128" s="327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6">
        <f>J5091</f>
        <v>0</v>
      </c>
      <c r="K5129" s="327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23060046</v>
      </c>
      <c r="G5132" s="11" t="s">
        <v>2</v>
      </c>
      <c r="H5132" s="302"/>
      <c r="I5132" s="302"/>
      <c r="J5132" s="302"/>
      <c r="K5132" s="303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6" t="s">
        <v>3</v>
      </c>
      <c r="G5133" s="17"/>
      <c r="H5133" s="304"/>
      <c r="I5133" s="304"/>
      <c r="J5133" s="304"/>
      <c r="K5133" s="305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4"/>
      <c r="E5134" s="345"/>
      <c r="F5134" s="306"/>
      <c r="G5134" s="18"/>
      <c r="H5134" s="346"/>
      <c r="I5134" s="346"/>
      <c r="J5134" s="346"/>
      <c r="K5134" s="347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6"/>
      <c r="G5135" s="18"/>
      <c r="H5135" s="348"/>
      <c r="I5135" s="348"/>
      <c r="J5135" s="348"/>
      <c r="K5135" s="349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0"/>
      <c r="I5136" s="350"/>
      <c r="J5136" s="350"/>
      <c r="K5136" s="351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3"/>
      <c r="K5157" s="307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8">
        <f>SUM(K5140:K5155)</f>
        <v>0</v>
      </c>
      <c r="K5158" s="329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0"/>
      <c r="K5159" s="330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7"/>
      <c r="K5161" s="307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1">
        <f>((J5158/1.11)+(K5160/1.11))*11%</f>
        <v>0</v>
      </c>
      <c r="K5162" s="332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7"/>
      <c r="K5163" s="307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08"/>
      <c r="K5166" s="309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08"/>
      <c r="K5167" s="309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23060046</v>
      </c>
      <c r="F5170" s="123"/>
      <c r="G5170" s="124" t="s">
        <v>2</v>
      </c>
      <c r="H5170" s="352">
        <f>H5132</f>
        <v>0</v>
      </c>
      <c r="I5170" s="352"/>
      <c r="J5170" s="352"/>
      <c r="K5170" s="353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6" t="s">
        <v>3</v>
      </c>
      <c r="G5171" s="130"/>
      <c r="H5171" s="354"/>
      <c r="I5171" s="354"/>
      <c r="J5171" s="354"/>
      <c r="K5171" s="355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7">
        <f>D5134</f>
        <v>0</v>
      </c>
      <c r="E5172" s="358"/>
      <c r="F5172" s="356"/>
      <c r="G5172" s="131"/>
      <c r="H5172" s="359">
        <f>H5134</f>
        <v>0</v>
      </c>
      <c r="I5172" s="359"/>
      <c r="J5172" s="359"/>
      <c r="K5172" s="360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6"/>
      <c r="G5173" s="131"/>
      <c r="H5173" s="340">
        <f>H5135</f>
        <v>0</v>
      </c>
      <c r="I5173" s="340"/>
      <c r="J5173" s="340"/>
      <c r="K5173" s="341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2"/>
      <c r="I5174" s="342"/>
      <c r="J5174" s="342"/>
      <c r="K5174" s="343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5"/>
      <c r="K5195" s="361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6">
        <f>SUM(K5178:K5193)</f>
        <v>0</v>
      </c>
      <c r="K5196" s="367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2"/>
      <c r="K5197" s="362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1"/>
      <c r="K5199" s="361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3">
        <f>((J5196/1.11)+(K5198/1.11))*11%</f>
        <v>0</v>
      </c>
      <c r="K5200" s="364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1"/>
      <c r="K5201" s="361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4">
        <f>J5166</f>
        <v>0</v>
      </c>
      <c r="K5204" s="335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4">
        <f>J5167</f>
        <v>0</v>
      </c>
      <c r="K5205" s="335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23060046</v>
      </c>
      <c r="F5208" s="200"/>
      <c r="G5208" s="201" t="s">
        <v>2</v>
      </c>
      <c r="H5208" s="336">
        <f>H5170</f>
        <v>0</v>
      </c>
      <c r="I5208" s="336"/>
      <c r="J5208" s="336"/>
      <c r="K5208" s="337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0" t="s">
        <v>3</v>
      </c>
      <c r="G5209" s="207"/>
      <c r="H5209" s="338"/>
      <c r="I5209" s="338"/>
      <c r="J5209" s="338"/>
      <c r="K5209" s="339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1">
        <f>D5172</f>
        <v>0</v>
      </c>
      <c r="E5210" s="312"/>
      <c r="F5210" s="310"/>
      <c r="G5210" s="208"/>
      <c r="H5210" s="313">
        <f>H5172</f>
        <v>0</v>
      </c>
      <c r="I5210" s="313"/>
      <c r="J5210" s="313"/>
      <c r="K5210" s="314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0"/>
      <c r="G5211" s="208"/>
      <c r="H5211" s="315">
        <f>H5173</f>
        <v>0</v>
      </c>
      <c r="I5211" s="315"/>
      <c r="J5211" s="315"/>
      <c r="K5211" s="316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7"/>
      <c r="I5212" s="317"/>
      <c r="J5212" s="317"/>
      <c r="K5212" s="318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9"/>
      <c r="K5233" s="320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1">
        <f>SUM(K5216:K5231)</f>
        <v>0</v>
      </c>
      <c r="K5234" s="322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3"/>
      <c r="K5235" s="323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0"/>
      <c r="K5237" s="320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4">
        <f>((J5234/1.11)+(K5236/1.11))*11%</f>
        <v>0</v>
      </c>
      <c r="K5238" s="325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0"/>
      <c r="K5239" s="320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6">
        <f>J5204</f>
        <v>0</v>
      </c>
      <c r="K5242" s="327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6">
        <f>J5205</f>
        <v>0</v>
      </c>
      <c r="K5243" s="327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23060047</v>
      </c>
      <c r="G5246" s="11" t="s">
        <v>2</v>
      </c>
      <c r="H5246" s="302"/>
      <c r="I5246" s="302"/>
      <c r="J5246" s="302"/>
      <c r="K5246" s="303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6" t="s">
        <v>3</v>
      </c>
      <c r="G5247" s="17"/>
      <c r="H5247" s="304"/>
      <c r="I5247" s="304"/>
      <c r="J5247" s="304"/>
      <c r="K5247" s="305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4"/>
      <c r="E5248" s="345"/>
      <c r="F5248" s="306"/>
      <c r="G5248" s="18"/>
      <c r="H5248" s="346"/>
      <c r="I5248" s="346"/>
      <c r="J5248" s="346"/>
      <c r="K5248" s="347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6"/>
      <c r="G5249" s="18"/>
      <c r="H5249" s="348"/>
      <c r="I5249" s="348"/>
      <c r="J5249" s="348"/>
      <c r="K5249" s="349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0"/>
      <c r="I5250" s="350"/>
      <c r="J5250" s="350"/>
      <c r="K5250" s="351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3"/>
      <c r="K5271" s="307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8">
        <f>SUM(K5254:K5269)</f>
        <v>0</v>
      </c>
      <c r="K5272" s="329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0"/>
      <c r="K5273" s="330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7"/>
      <c r="K5275" s="307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1">
        <f>((J5272/1.11)+(K5274/1.11))*11%</f>
        <v>0</v>
      </c>
      <c r="K5276" s="332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7"/>
      <c r="K5277" s="307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08"/>
      <c r="K5280" s="309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08"/>
      <c r="K5281" s="309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23060047</v>
      </c>
      <c r="F5284" s="123"/>
      <c r="G5284" s="124" t="s">
        <v>2</v>
      </c>
      <c r="H5284" s="352">
        <f>H5246</f>
        <v>0</v>
      </c>
      <c r="I5284" s="352"/>
      <c r="J5284" s="352"/>
      <c r="K5284" s="353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6" t="s">
        <v>3</v>
      </c>
      <c r="G5285" s="130"/>
      <c r="H5285" s="354"/>
      <c r="I5285" s="354"/>
      <c r="J5285" s="354"/>
      <c r="K5285" s="355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7">
        <f>D5248</f>
        <v>0</v>
      </c>
      <c r="E5286" s="358"/>
      <c r="F5286" s="356"/>
      <c r="G5286" s="131"/>
      <c r="H5286" s="359">
        <f>H5248</f>
        <v>0</v>
      </c>
      <c r="I5286" s="359"/>
      <c r="J5286" s="359"/>
      <c r="K5286" s="360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6"/>
      <c r="G5287" s="131"/>
      <c r="H5287" s="340">
        <f>H5249</f>
        <v>0</v>
      </c>
      <c r="I5287" s="340"/>
      <c r="J5287" s="340"/>
      <c r="K5287" s="341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2"/>
      <c r="I5288" s="342"/>
      <c r="J5288" s="342"/>
      <c r="K5288" s="343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5"/>
      <c r="K5309" s="361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6">
        <f>SUM(K5292:K5307)</f>
        <v>0</v>
      </c>
      <c r="K5310" s="367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2"/>
      <c r="K5311" s="362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1"/>
      <c r="K5313" s="361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3">
        <f>((J5310/1.11)+(K5312/1.11))*11%</f>
        <v>0</v>
      </c>
      <c r="K5314" s="364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1"/>
      <c r="K5315" s="361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4">
        <f>J5280</f>
        <v>0</v>
      </c>
      <c r="K5318" s="335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4">
        <f>J5281</f>
        <v>0</v>
      </c>
      <c r="K5319" s="335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23060047</v>
      </c>
      <c r="F5322" s="200"/>
      <c r="G5322" s="201" t="s">
        <v>2</v>
      </c>
      <c r="H5322" s="336">
        <f>H5284</f>
        <v>0</v>
      </c>
      <c r="I5322" s="336"/>
      <c r="J5322" s="336"/>
      <c r="K5322" s="337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0" t="s">
        <v>3</v>
      </c>
      <c r="G5323" s="207"/>
      <c r="H5323" s="338"/>
      <c r="I5323" s="338"/>
      <c r="J5323" s="338"/>
      <c r="K5323" s="339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1">
        <f>D5286</f>
        <v>0</v>
      </c>
      <c r="E5324" s="312"/>
      <c r="F5324" s="310"/>
      <c r="G5324" s="208"/>
      <c r="H5324" s="313">
        <f>H5286</f>
        <v>0</v>
      </c>
      <c r="I5324" s="313"/>
      <c r="J5324" s="313"/>
      <c r="K5324" s="314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0"/>
      <c r="G5325" s="208"/>
      <c r="H5325" s="315">
        <f>H5287</f>
        <v>0</v>
      </c>
      <c r="I5325" s="315"/>
      <c r="J5325" s="315"/>
      <c r="K5325" s="316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7"/>
      <c r="I5326" s="317"/>
      <c r="J5326" s="317"/>
      <c r="K5326" s="318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9"/>
      <c r="K5347" s="320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1">
        <f>SUM(K5330:K5345)</f>
        <v>0</v>
      </c>
      <c r="K5348" s="322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3"/>
      <c r="K5349" s="323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0"/>
      <c r="K5351" s="320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4">
        <f>((J5348/1.11)+(K5350/1.11))*11%</f>
        <v>0</v>
      </c>
      <c r="K5352" s="325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0"/>
      <c r="K5353" s="320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6">
        <f>J5318</f>
        <v>0</v>
      </c>
      <c r="K5356" s="327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6">
        <f>J5319</f>
        <v>0</v>
      </c>
      <c r="K5357" s="327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23060048</v>
      </c>
      <c r="G5360" s="11" t="s">
        <v>2</v>
      </c>
      <c r="H5360" s="302"/>
      <c r="I5360" s="302"/>
      <c r="J5360" s="302"/>
      <c r="K5360" s="303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6" t="s">
        <v>3</v>
      </c>
      <c r="G5361" s="17"/>
      <c r="H5361" s="304"/>
      <c r="I5361" s="304"/>
      <c r="J5361" s="304"/>
      <c r="K5361" s="305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4"/>
      <c r="E5362" s="345"/>
      <c r="F5362" s="306"/>
      <c r="G5362" s="18"/>
      <c r="H5362" s="346"/>
      <c r="I5362" s="346"/>
      <c r="J5362" s="346"/>
      <c r="K5362" s="347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6"/>
      <c r="G5363" s="18"/>
      <c r="H5363" s="348"/>
      <c r="I5363" s="348"/>
      <c r="J5363" s="348"/>
      <c r="K5363" s="349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0"/>
      <c r="I5364" s="350"/>
      <c r="J5364" s="350"/>
      <c r="K5364" s="351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3"/>
      <c r="K5385" s="307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8">
        <f>SUM(K5368:K5383)</f>
        <v>0</v>
      </c>
      <c r="K5386" s="329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0"/>
      <c r="K5387" s="330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7"/>
      <c r="K5389" s="307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1">
        <f>((J5386/1.11)+(K5388/1.11))*11%</f>
        <v>0</v>
      </c>
      <c r="K5390" s="332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7"/>
      <c r="K5391" s="307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08"/>
      <c r="K5394" s="309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08"/>
      <c r="K5395" s="309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23060048</v>
      </c>
      <c r="F5398" s="123"/>
      <c r="G5398" s="124" t="s">
        <v>2</v>
      </c>
      <c r="H5398" s="352">
        <f>H5360</f>
        <v>0</v>
      </c>
      <c r="I5398" s="352"/>
      <c r="J5398" s="352"/>
      <c r="K5398" s="353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6" t="s">
        <v>3</v>
      </c>
      <c r="G5399" s="130"/>
      <c r="H5399" s="354"/>
      <c r="I5399" s="354"/>
      <c r="J5399" s="354"/>
      <c r="K5399" s="355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7">
        <f>D5362</f>
        <v>0</v>
      </c>
      <c r="E5400" s="358"/>
      <c r="F5400" s="356"/>
      <c r="G5400" s="131"/>
      <c r="H5400" s="359">
        <f>H5362</f>
        <v>0</v>
      </c>
      <c r="I5400" s="359"/>
      <c r="J5400" s="359"/>
      <c r="K5400" s="360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6"/>
      <c r="G5401" s="131"/>
      <c r="H5401" s="340">
        <f>H5363</f>
        <v>0</v>
      </c>
      <c r="I5401" s="340"/>
      <c r="J5401" s="340"/>
      <c r="K5401" s="341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2"/>
      <c r="I5402" s="342"/>
      <c r="J5402" s="342"/>
      <c r="K5402" s="343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5"/>
      <c r="K5423" s="361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6">
        <f>SUM(K5406:K5421)</f>
        <v>0</v>
      </c>
      <c r="K5424" s="367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2"/>
      <c r="K5425" s="362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1"/>
      <c r="K5427" s="361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3">
        <f>((J5424/1.11)+(K5426/1.11))*11%</f>
        <v>0</v>
      </c>
      <c r="K5428" s="364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1"/>
      <c r="K5429" s="361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4">
        <f>J5394</f>
        <v>0</v>
      </c>
      <c r="K5432" s="335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4">
        <f>J5395</f>
        <v>0</v>
      </c>
      <c r="K5433" s="335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23060048</v>
      </c>
      <c r="F5436" s="200"/>
      <c r="G5436" s="201" t="s">
        <v>2</v>
      </c>
      <c r="H5436" s="336">
        <f>H5398</f>
        <v>0</v>
      </c>
      <c r="I5436" s="336"/>
      <c r="J5436" s="336"/>
      <c r="K5436" s="337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0" t="s">
        <v>3</v>
      </c>
      <c r="G5437" s="207"/>
      <c r="H5437" s="338"/>
      <c r="I5437" s="338"/>
      <c r="J5437" s="338"/>
      <c r="K5437" s="339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1">
        <f>D5400</f>
        <v>0</v>
      </c>
      <c r="E5438" s="312"/>
      <c r="F5438" s="310"/>
      <c r="G5438" s="208"/>
      <c r="H5438" s="313">
        <f>H5400</f>
        <v>0</v>
      </c>
      <c r="I5438" s="313"/>
      <c r="J5438" s="313"/>
      <c r="K5438" s="314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0"/>
      <c r="G5439" s="208"/>
      <c r="H5439" s="315">
        <f>H5401</f>
        <v>0</v>
      </c>
      <c r="I5439" s="315"/>
      <c r="J5439" s="315"/>
      <c r="K5439" s="316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7"/>
      <c r="I5440" s="317"/>
      <c r="J5440" s="317"/>
      <c r="K5440" s="318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9"/>
      <c r="K5461" s="320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1">
        <f>SUM(K5444:K5459)</f>
        <v>0</v>
      </c>
      <c r="K5462" s="322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3"/>
      <c r="K5463" s="323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20"/>
      <c r="K5465" s="320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4">
        <f>((J5462/1.11)+(K5464/1.11))*11%</f>
        <v>0</v>
      </c>
      <c r="K5466" s="325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20"/>
      <c r="K5467" s="320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6">
        <f>J5432</f>
        <v>0</v>
      </c>
      <c r="K5470" s="327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6">
        <f>J5433</f>
        <v>0</v>
      </c>
      <c r="K5471" s="327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23060049</v>
      </c>
      <c r="G5474" s="11" t="s">
        <v>2</v>
      </c>
      <c r="H5474" s="302"/>
      <c r="I5474" s="302"/>
      <c r="J5474" s="302"/>
      <c r="K5474" s="303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6" t="s">
        <v>3</v>
      </c>
      <c r="G5475" s="17"/>
      <c r="H5475" s="304"/>
      <c r="I5475" s="304"/>
      <c r="J5475" s="304"/>
      <c r="K5475" s="305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4"/>
      <c r="E5476" s="345"/>
      <c r="F5476" s="306"/>
      <c r="G5476" s="18"/>
      <c r="H5476" s="346"/>
      <c r="I5476" s="346"/>
      <c r="J5476" s="346"/>
      <c r="K5476" s="347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6"/>
      <c r="G5477" s="18"/>
      <c r="H5477" s="348"/>
      <c r="I5477" s="348"/>
      <c r="J5477" s="348"/>
      <c r="K5477" s="349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0"/>
      <c r="I5478" s="350"/>
      <c r="J5478" s="350"/>
      <c r="K5478" s="351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3"/>
      <c r="K5499" s="307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8">
        <f>SUM(K5482:K5497)</f>
        <v>0</v>
      </c>
      <c r="K5500" s="329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0"/>
      <c r="K5501" s="330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7"/>
      <c r="K5503" s="307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1">
        <f>((J5500/1.11)+(K5502/1.11))*11%</f>
        <v>0</v>
      </c>
      <c r="K5504" s="332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7"/>
      <c r="K5505" s="307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08"/>
      <c r="K5508" s="309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08"/>
      <c r="K5509" s="309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23060049</v>
      </c>
      <c r="F5512" s="123"/>
      <c r="G5512" s="124" t="s">
        <v>2</v>
      </c>
      <c r="H5512" s="352">
        <f>H5474</f>
        <v>0</v>
      </c>
      <c r="I5512" s="352"/>
      <c r="J5512" s="352"/>
      <c r="K5512" s="353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6" t="s">
        <v>3</v>
      </c>
      <c r="G5513" s="130"/>
      <c r="H5513" s="354"/>
      <c r="I5513" s="354"/>
      <c r="J5513" s="354"/>
      <c r="K5513" s="355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7">
        <f>D5476</f>
        <v>0</v>
      </c>
      <c r="E5514" s="358"/>
      <c r="F5514" s="356"/>
      <c r="G5514" s="131"/>
      <c r="H5514" s="359">
        <f>H5476</f>
        <v>0</v>
      </c>
      <c r="I5514" s="359"/>
      <c r="J5514" s="359"/>
      <c r="K5514" s="360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6"/>
      <c r="G5515" s="131"/>
      <c r="H5515" s="340">
        <f>H5477</f>
        <v>0</v>
      </c>
      <c r="I5515" s="340"/>
      <c r="J5515" s="340"/>
      <c r="K5515" s="341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2"/>
      <c r="I5516" s="342"/>
      <c r="J5516" s="342"/>
      <c r="K5516" s="343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5"/>
      <c r="K5537" s="361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6">
        <f>SUM(K5520:K5535)</f>
        <v>0</v>
      </c>
      <c r="K5538" s="367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2"/>
      <c r="K5539" s="362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1"/>
      <c r="K5541" s="361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3">
        <f>((J5538/1.11)+(K5540/1.11))*11%</f>
        <v>0</v>
      </c>
      <c r="K5542" s="364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1"/>
      <c r="K5543" s="361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4">
        <f>J5508</f>
        <v>0</v>
      </c>
      <c r="K5546" s="335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4">
        <f>J5509</f>
        <v>0</v>
      </c>
      <c r="K5547" s="335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23060049</v>
      </c>
      <c r="F5550" s="200"/>
      <c r="G5550" s="201" t="s">
        <v>2</v>
      </c>
      <c r="H5550" s="336">
        <f>H5512</f>
        <v>0</v>
      </c>
      <c r="I5550" s="336"/>
      <c r="J5550" s="336"/>
      <c r="K5550" s="337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0" t="s">
        <v>3</v>
      </c>
      <c r="G5551" s="207"/>
      <c r="H5551" s="338"/>
      <c r="I5551" s="338"/>
      <c r="J5551" s="338"/>
      <c r="K5551" s="339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1">
        <f>D5514</f>
        <v>0</v>
      </c>
      <c r="E5552" s="312"/>
      <c r="F5552" s="310"/>
      <c r="G5552" s="208"/>
      <c r="H5552" s="313">
        <f>H5514</f>
        <v>0</v>
      </c>
      <c r="I5552" s="313"/>
      <c r="J5552" s="313"/>
      <c r="K5552" s="314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0"/>
      <c r="G5553" s="208"/>
      <c r="H5553" s="315">
        <f>H5515</f>
        <v>0</v>
      </c>
      <c r="I5553" s="315"/>
      <c r="J5553" s="315"/>
      <c r="K5553" s="316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7"/>
      <c r="I5554" s="317"/>
      <c r="J5554" s="317"/>
      <c r="K5554" s="318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9"/>
      <c r="K5575" s="320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1">
        <f>SUM(K5558:K5573)</f>
        <v>0</v>
      </c>
      <c r="K5576" s="322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3"/>
      <c r="K5577" s="323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20"/>
      <c r="K5579" s="320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4">
        <f>((J5576/1.11)+(K5578/1.11))*11%</f>
        <v>0</v>
      </c>
      <c r="K5580" s="325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20"/>
      <c r="K5581" s="320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6">
        <f>J5546</f>
        <v>0</v>
      </c>
      <c r="K5584" s="327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6">
        <f>J5547</f>
        <v>0</v>
      </c>
      <c r="K5585" s="327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23060050</v>
      </c>
      <c r="G5588" s="11" t="s">
        <v>2</v>
      </c>
      <c r="H5588" s="302"/>
      <c r="I5588" s="302"/>
      <c r="J5588" s="302"/>
      <c r="K5588" s="303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6" t="s">
        <v>3</v>
      </c>
      <c r="G5589" s="17"/>
      <c r="H5589" s="304"/>
      <c r="I5589" s="304"/>
      <c r="J5589" s="304"/>
      <c r="K5589" s="305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4"/>
      <c r="E5590" s="345"/>
      <c r="F5590" s="306"/>
      <c r="G5590" s="18"/>
      <c r="H5590" s="346"/>
      <c r="I5590" s="346"/>
      <c r="J5590" s="346"/>
      <c r="K5590" s="347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6"/>
      <c r="G5591" s="18"/>
      <c r="H5591" s="348"/>
      <c r="I5591" s="348"/>
      <c r="J5591" s="348"/>
      <c r="K5591" s="349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0"/>
      <c r="I5592" s="350"/>
      <c r="J5592" s="350"/>
      <c r="K5592" s="351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3"/>
      <c r="K5613" s="307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8">
        <f>SUM(K5596:K5611)</f>
        <v>0</v>
      </c>
      <c r="K5614" s="329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0"/>
      <c r="K5615" s="330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7"/>
      <c r="K5617" s="307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1">
        <f>((J5614/1.11)+(K5616/1.11))*11%</f>
        <v>0</v>
      </c>
      <c r="K5618" s="332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7"/>
      <c r="K5619" s="307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08"/>
      <c r="K5622" s="309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08"/>
      <c r="K5623" s="309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23060050</v>
      </c>
      <c r="F5626" s="123"/>
      <c r="G5626" s="124" t="s">
        <v>2</v>
      </c>
      <c r="H5626" s="352">
        <f>H5588</f>
        <v>0</v>
      </c>
      <c r="I5626" s="352"/>
      <c r="J5626" s="352"/>
      <c r="K5626" s="353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6" t="s">
        <v>3</v>
      </c>
      <c r="G5627" s="130"/>
      <c r="H5627" s="354"/>
      <c r="I5627" s="354"/>
      <c r="J5627" s="354"/>
      <c r="K5627" s="355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7">
        <f>D5590</f>
        <v>0</v>
      </c>
      <c r="E5628" s="358"/>
      <c r="F5628" s="356"/>
      <c r="G5628" s="131"/>
      <c r="H5628" s="359">
        <f>H5590</f>
        <v>0</v>
      </c>
      <c r="I5628" s="359"/>
      <c r="J5628" s="359"/>
      <c r="K5628" s="360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6"/>
      <c r="G5629" s="131"/>
      <c r="H5629" s="340">
        <f>H5591</f>
        <v>0</v>
      </c>
      <c r="I5629" s="340"/>
      <c r="J5629" s="340"/>
      <c r="K5629" s="341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2"/>
      <c r="I5630" s="342"/>
      <c r="J5630" s="342"/>
      <c r="K5630" s="343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5"/>
      <c r="K5651" s="361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6">
        <f>SUM(K5634:K5649)</f>
        <v>0</v>
      </c>
      <c r="K5652" s="367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2"/>
      <c r="K5653" s="362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1"/>
      <c r="K5655" s="361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3">
        <f>((J5652/1.11)+(K5654/1.11))*11%</f>
        <v>0</v>
      </c>
      <c r="K5656" s="364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1"/>
      <c r="K5657" s="361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4">
        <f>J5622</f>
        <v>0</v>
      </c>
      <c r="K5660" s="335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4">
        <f>J5623</f>
        <v>0</v>
      </c>
      <c r="K5661" s="335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23060050</v>
      </c>
      <c r="F5664" s="200"/>
      <c r="G5664" s="201" t="s">
        <v>2</v>
      </c>
      <c r="H5664" s="336">
        <f>H5626</f>
        <v>0</v>
      </c>
      <c r="I5664" s="336"/>
      <c r="J5664" s="336"/>
      <c r="K5664" s="337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0" t="s">
        <v>3</v>
      </c>
      <c r="G5665" s="207"/>
      <c r="H5665" s="338"/>
      <c r="I5665" s="338"/>
      <c r="J5665" s="338"/>
      <c r="K5665" s="339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1">
        <f>D5628</f>
        <v>0</v>
      </c>
      <c r="E5666" s="312"/>
      <c r="F5666" s="310"/>
      <c r="G5666" s="208"/>
      <c r="H5666" s="313">
        <f>H5628</f>
        <v>0</v>
      </c>
      <c r="I5666" s="313"/>
      <c r="J5666" s="313"/>
      <c r="K5666" s="314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0"/>
      <c r="G5667" s="208"/>
      <c r="H5667" s="315">
        <f>H5629</f>
        <v>0</v>
      </c>
      <c r="I5667" s="315"/>
      <c r="J5667" s="315"/>
      <c r="K5667" s="316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7"/>
      <c r="I5668" s="317"/>
      <c r="J5668" s="317"/>
      <c r="K5668" s="318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9"/>
      <c r="K5689" s="320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1">
        <f>SUM(K5672:K5687)</f>
        <v>0</v>
      </c>
      <c r="K5690" s="322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3"/>
      <c r="K5691" s="323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20"/>
      <c r="K5693" s="320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4">
        <f>((J5690/1.11)+(K5692/1.11))*11%</f>
        <v>0</v>
      </c>
      <c r="K5694" s="325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20"/>
      <c r="K5695" s="320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6">
        <f>J5660</f>
        <v>0</v>
      </c>
      <c r="K5698" s="327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6">
        <f>J5661</f>
        <v>0</v>
      </c>
      <c r="K5699" s="327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23060001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3</v>
      </c>
      <c r="C3" s="88" t="str">
        <f>Invoice!E10</f>
        <v>CUTTER 9 MM KENKO A-300 (KECIL)</v>
      </c>
      <c r="D3" s="89">
        <f>Invoice!H10</f>
        <v>57000</v>
      </c>
      <c r="E3" s="81">
        <f>D3*B3</f>
        <v>171000</v>
      </c>
      <c r="F3" s="81"/>
      <c r="G3" s="82">
        <f>E3/1.11</f>
        <v>154054.05405405405</v>
      </c>
      <c r="H3" s="83">
        <f>G3*11%</f>
        <v>16945.945945945947</v>
      </c>
      <c r="I3" s="83">
        <f>G3/B3</f>
        <v>51351.351351351354</v>
      </c>
      <c r="J3" s="103">
        <f>H3/B3</f>
        <v>5648.6486486486492</v>
      </c>
    </row>
    <row r="4" spans="1:10" ht="12.75" customHeight="1" x14ac:dyDescent="0.25">
      <c r="A4" s="101"/>
      <c r="D4" s="81"/>
      <c r="E4" s="81">
        <f>(E3*Invoice!I10)+((E3-(E3*Invoice!I10))*Invoice!J10)</f>
        <v>17100</v>
      </c>
      <c r="F4" s="81"/>
      <c r="G4" s="90">
        <f>E4/1.11</f>
        <v>15405.405405405403</v>
      </c>
      <c r="H4" s="91">
        <f>G4*11%</f>
        <v>1694.5945945945944</v>
      </c>
      <c r="I4" s="91">
        <f>G4/B3</f>
        <v>5135.1351351351341</v>
      </c>
      <c r="J4" s="104">
        <f>H4/B3</f>
        <v>564.86486486486478</v>
      </c>
    </row>
    <row r="5" spans="1:10" ht="12.75" customHeight="1" x14ac:dyDescent="0.25">
      <c r="A5" s="101"/>
      <c r="D5" s="81" t="s">
        <v>23</v>
      </c>
      <c r="E5" s="81">
        <f>E3-E4</f>
        <v>153900</v>
      </c>
      <c r="F5" s="81"/>
      <c r="G5" s="82">
        <f>G3-G4</f>
        <v>138648.64864864864</v>
      </c>
      <c r="H5" s="82">
        <f>H3-H4</f>
        <v>15251.351351351352</v>
      </c>
      <c r="I5" s="82">
        <f>I3-I4</f>
        <v>46216.21621621622</v>
      </c>
      <c r="J5" s="105">
        <f>J3-J4</f>
        <v>5083.7837837837842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153900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0</v>
      </c>
      <c r="C9" s="88">
        <f>Invoice!E11</f>
        <v>0</v>
      </c>
      <c r="D9" s="89">
        <f>Invoice!H11</f>
        <v>0</v>
      </c>
      <c r="E9" s="81">
        <f t="shared" ref="E9:E93" si="0">D9*B9</f>
        <v>0</v>
      </c>
      <c r="F9" s="81"/>
      <c r="G9" s="82">
        <f t="shared" ref="G9:G93" si="1">E9/1.11</f>
        <v>0</v>
      </c>
      <c r="H9" s="83">
        <f t="shared" ref="H9:H93" si="2">G9*11%</f>
        <v>0</v>
      </c>
      <c r="I9" s="83" t="e">
        <f t="shared" ref="I9:I93" si="3">G9/B9</f>
        <v>#DIV/0!</v>
      </c>
      <c r="J9" s="103" t="e">
        <f t="shared" ref="J9:J93" si="4">H9/B9</f>
        <v>#DIV/0!</v>
      </c>
    </row>
    <row r="10" spans="1:10" ht="12.75" customHeight="1" x14ac:dyDescent="0.25">
      <c r="A10" s="101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4" t="e">
        <f>H10/B9</f>
        <v>#DIV/0!</v>
      </c>
    </row>
    <row r="11" spans="1:10" ht="12.75" customHeight="1" x14ac:dyDescent="0.25">
      <c r="A11" s="101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5" t="e">
        <f>J9-J10</f>
        <v>#DIV/0!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138648.64864864864</v>
      </c>
      <c r="H98" s="108">
        <f>H5+H11+H17+H23+H29+H35+H41+H47+H53+H59+H65+H71+H77+H83+H89+H95</f>
        <v>15251.351351351352</v>
      </c>
      <c r="I98" s="107"/>
      <c r="J98" s="109">
        <f>H6+H12+H18+H24+H30+H36+H42+H48+H54+H60+H66+H72+H78+H84+H90+H96</f>
        <v>153900</v>
      </c>
    </row>
    <row r="100" spans="1:10" ht="12.75" customHeight="1" x14ac:dyDescent="0.25">
      <c r="A100" s="94" t="s">
        <v>1</v>
      </c>
      <c r="B100" s="95">
        <f>Invoice!E116</f>
        <v>23060002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2</v>
      </c>
      <c r="C102" s="88" t="str">
        <f>Invoice!E124</f>
        <v>ASAHAN JOYKO B-23 (isi 12 pc) TONG 1 LOBANG</v>
      </c>
      <c r="D102" s="89">
        <f>Invoice!H124</f>
        <v>22200</v>
      </c>
      <c r="E102" s="81">
        <f>D102*B102</f>
        <v>44400</v>
      </c>
      <c r="F102" s="81"/>
      <c r="G102" s="82">
        <f>E102/1.11</f>
        <v>40000</v>
      </c>
      <c r="H102" s="83">
        <f>G102*11%</f>
        <v>4400</v>
      </c>
      <c r="I102" s="83">
        <f>G102/B102</f>
        <v>20000</v>
      </c>
      <c r="J102" s="103">
        <f>H102/B102</f>
        <v>2200</v>
      </c>
    </row>
    <row r="103" spans="1:10" ht="12.75" customHeight="1" x14ac:dyDescent="0.25">
      <c r="A103" s="101"/>
      <c r="D103" s="81"/>
      <c r="E103" s="81">
        <f>(E102*Invoice!I124)+((E102-(E102*Invoice!I124))*Invoice!J124)</f>
        <v>4440</v>
      </c>
      <c r="F103" s="81"/>
      <c r="G103" s="90">
        <f>E103/1.11</f>
        <v>3999.9999999999995</v>
      </c>
      <c r="H103" s="91">
        <f>G103*11%</f>
        <v>439.99999999999994</v>
      </c>
      <c r="I103" s="91">
        <f>G103/B102</f>
        <v>1999.9999999999998</v>
      </c>
      <c r="J103" s="104">
        <f>H103/B102</f>
        <v>219.99999999999997</v>
      </c>
    </row>
    <row r="104" spans="1:10" ht="12.75" customHeight="1" x14ac:dyDescent="0.25">
      <c r="A104" s="101"/>
      <c r="D104" s="81" t="s">
        <v>23</v>
      </c>
      <c r="E104" s="81">
        <f>E102-E103</f>
        <v>39960</v>
      </c>
      <c r="F104" s="81"/>
      <c r="G104" s="82">
        <f>G102-G103</f>
        <v>36000</v>
      </c>
      <c r="H104" s="82">
        <f>H102-H103</f>
        <v>3960</v>
      </c>
      <c r="I104" s="82">
        <f>I102-I103</f>
        <v>18000</v>
      </c>
      <c r="J104" s="105">
        <f>J102-J103</f>
        <v>1980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39960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1</v>
      </c>
      <c r="C108" s="88" t="str">
        <f>Invoice!E125</f>
        <v>STAPLER KENKO HD-10MP (MINI PLASTIK)</v>
      </c>
      <c r="D108" s="89">
        <f>Invoice!H125</f>
        <v>67200</v>
      </c>
      <c r="E108" s="81">
        <f t="shared" ref="E108:E192" si="5">D108*B108</f>
        <v>67200</v>
      </c>
      <c r="F108" s="81"/>
      <c r="G108" s="82">
        <f t="shared" ref="G108:G192" si="6">E108/1.11</f>
        <v>60540.540540540533</v>
      </c>
      <c r="H108" s="83">
        <f t="shared" ref="H108:H192" si="7">G108*11%</f>
        <v>6659.4594594594582</v>
      </c>
      <c r="I108" s="83">
        <f t="shared" ref="I108:I192" si="8">G108/B108</f>
        <v>60540.540540540533</v>
      </c>
      <c r="J108" s="103">
        <f t="shared" ref="J108:J192" si="9">H108/B108</f>
        <v>6659.4594594594582</v>
      </c>
    </row>
    <row r="109" spans="1:10" ht="12.75" customHeight="1" x14ac:dyDescent="0.25">
      <c r="A109" s="101"/>
      <c r="D109" s="81"/>
      <c r="E109" s="81">
        <f>(E108*Invoice!I125)+((E108-(E108*Invoice!I125))*Invoice!J125)</f>
        <v>6720</v>
      </c>
      <c r="F109" s="81"/>
      <c r="G109" s="90">
        <f>E109/1.11</f>
        <v>6054.0540540540533</v>
      </c>
      <c r="H109" s="91">
        <f>G109*11%</f>
        <v>665.94594594594582</v>
      </c>
      <c r="I109" s="91">
        <f>G109/B108</f>
        <v>6054.0540540540533</v>
      </c>
      <c r="J109" s="104">
        <f>H109/B108</f>
        <v>665.94594594594582</v>
      </c>
    </row>
    <row r="110" spans="1:10" ht="12.75" customHeight="1" x14ac:dyDescent="0.25">
      <c r="A110" s="101"/>
      <c r="D110" s="81" t="s">
        <v>23</v>
      </c>
      <c r="E110" s="81">
        <f>E108-E109</f>
        <v>60480</v>
      </c>
      <c r="F110" s="81"/>
      <c r="G110" s="82">
        <f>G108-G109</f>
        <v>54486.486486486479</v>
      </c>
      <c r="H110" s="82">
        <f>H108-H109</f>
        <v>5993.5135135135124</v>
      </c>
      <c r="I110" s="82">
        <f>I108-I109</f>
        <v>54486.486486486479</v>
      </c>
      <c r="J110" s="105">
        <f>J108-J109</f>
        <v>5993.5135135135124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60479.999999999993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3</v>
      </c>
      <c r="C114" s="88" t="str">
        <f>Invoice!E126</f>
        <v>GEL PEN KENKO SAHARA HITAM</v>
      </c>
      <c r="D114" s="89">
        <f>Invoice!H126</f>
        <v>36600</v>
      </c>
      <c r="E114" s="81">
        <f t="shared" si="5"/>
        <v>109800</v>
      </c>
      <c r="F114" s="81"/>
      <c r="G114" s="82">
        <f t="shared" si="6"/>
        <v>98918.918918918906</v>
      </c>
      <c r="H114" s="83">
        <f t="shared" si="7"/>
        <v>10881.08108108108</v>
      </c>
      <c r="I114" s="83">
        <f t="shared" si="8"/>
        <v>32972.972972972966</v>
      </c>
      <c r="J114" s="103">
        <f t="shared" si="9"/>
        <v>3627.0270270270266</v>
      </c>
    </row>
    <row r="115" spans="1:10" ht="12.75" customHeight="1" x14ac:dyDescent="0.25">
      <c r="A115" s="101"/>
      <c r="D115" s="81"/>
      <c r="E115" s="81">
        <f>(E114*Invoice!I126)+((E114-(E114*Invoice!I126))*Invoice!J126)</f>
        <v>10980</v>
      </c>
      <c r="F115" s="81"/>
      <c r="G115" s="90">
        <f>E115/1.11</f>
        <v>9891.8918918918916</v>
      </c>
      <c r="H115" s="91">
        <f>G115*11%</f>
        <v>1088.1081081081081</v>
      </c>
      <c r="I115" s="91">
        <f>G115/B114</f>
        <v>3297.2972972972971</v>
      </c>
      <c r="J115" s="104">
        <f>H115/B114</f>
        <v>362.70270270270271</v>
      </c>
    </row>
    <row r="116" spans="1:10" ht="12.75" customHeight="1" x14ac:dyDescent="0.25">
      <c r="A116" s="101"/>
      <c r="D116" s="81" t="s">
        <v>23</v>
      </c>
      <c r="E116" s="81">
        <f>E114-E115</f>
        <v>98820</v>
      </c>
      <c r="F116" s="81"/>
      <c r="G116" s="82">
        <f>G114-G115</f>
        <v>89027.027027027012</v>
      </c>
      <c r="H116" s="82">
        <f>H114-H115</f>
        <v>9792.9729729729715</v>
      </c>
      <c r="I116" s="82">
        <f>I114-I115</f>
        <v>29675.675675675669</v>
      </c>
      <c r="J116" s="105">
        <f>J114-J115</f>
        <v>3264.3243243243242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98819.999999999985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3</v>
      </c>
      <c r="C120" s="88" t="str">
        <f>Invoice!E127</f>
        <v>BALLPEN JOYKO BP-184 CULTURE</v>
      </c>
      <c r="D120" s="89">
        <f>Invoice!H127</f>
        <v>28200</v>
      </c>
      <c r="E120" s="81">
        <f t="shared" si="5"/>
        <v>84600</v>
      </c>
      <c r="F120" s="81"/>
      <c r="G120" s="82">
        <f t="shared" si="6"/>
        <v>76216.216216216213</v>
      </c>
      <c r="H120" s="83">
        <f t="shared" si="7"/>
        <v>8383.7837837837833</v>
      </c>
      <c r="I120" s="83">
        <f t="shared" si="8"/>
        <v>25405.405405405403</v>
      </c>
      <c r="J120" s="103">
        <f t="shared" si="9"/>
        <v>2794.5945945945946</v>
      </c>
    </row>
    <row r="121" spans="1:10" ht="12.75" customHeight="1" x14ac:dyDescent="0.25">
      <c r="A121" s="101"/>
      <c r="D121" s="81"/>
      <c r="E121" s="81">
        <f>(E120*Invoice!I127)+((E120-(E120*Invoice!I127))*Invoice!J127)</f>
        <v>8460</v>
      </c>
      <c r="F121" s="81"/>
      <c r="G121" s="90">
        <f>E121/1.11</f>
        <v>7621.6216216216208</v>
      </c>
      <c r="H121" s="91">
        <f>G121*11%</f>
        <v>838.37837837837833</v>
      </c>
      <c r="I121" s="91">
        <f>G121/B120</f>
        <v>2540.5405405405404</v>
      </c>
      <c r="J121" s="104">
        <f>H121/B120</f>
        <v>279.45945945945942</v>
      </c>
    </row>
    <row r="122" spans="1:10" ht="12.75" customHeight="1" x14ac:dyDescent="0.25">
      <c r="A122" s="101"/>
      <c r="D122" s="81" t="s">
        <v>23</v>
      </c>
      <c r="E122" s="81">
        <f>E120-E121</f>
        <v>76140</v>
      </c>
      <c r="F122" s="81"/>
      <c r="G122" s="82">
        <f>G120-G121</f>
        <v>68594.594594594586</v>
      </c>
      <c r="H122" s="82">
        <f>H120-H121</f>
        <v>7545.405405405405</v>
      </c>
      <c r="I122" s="82">
        <f>I120-I121</f>
        <v>22864.864864864863</v>
      </c>
      <c r="J122" s="105">
        <f>J120-J121</f>
        <v>2515.135135135135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76139.999999999985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1</v>
      </c>
      <c r="C126" s="88" t="str">
        <f>Invoice!E128</f>
        <v>DOUBLE FOAM POLAR BEAR SP-017</v>
      </c>
      <c r="D126" s="89">
        <f>Invoice!H128</f>
        <v>85000</v>
      </c>
      <c r="E126" s="81">
        <f t="shared" si="5"/>
        <v>85000</v>
      </c>
      <c r="F126" s="81"/>
      <c r="G126" s="82">
        <f t="shared" si="6"/>
        <v>76576.576576576568</v>
      </c>
      <c r="H126" s="83">
        <f t="shared" si="7"/>
        <v>8423.4234234234227</v>
      </c>
      <c r="I126" s="83">
        <f t="shared" si="8"/>
        <v>76576.576576576568</v>
      </c>
      <c r="J126" s="103">
        <f t="shared" si="9"/>
        <v>8423.4234234234227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>
        <f>G127/B126</f>
        <v>0</v>
      </c>
      <c r="J127" s="104">
        <f>H127/B126</f>
        <v>0</v>
      </c>
    </row>
    <row r="128" spans="1:10" ht="12.75" customHeight="1" x14ac:dyDescent="0.25">
      <c r="A128" s="101"/>
      <c r="D128" s="81" t="s">
        <v>23</v>
      </c>
      <c r="E128" s="81">
        <f>E126-E127</f>
        <v>85000</v>
      </c>
      <c r="F128" s="81"/>
      <c r="G128" s="82">
        <f>G126-G127</f>
        <v>76576.576576576568</v>
      </c>
      <c r="H128" s="82">
        <f>H126-H127</f>
        <v>8423.4234234234227</v>
      </c>
      <c r="I128" s="82">
        <f>I126-I127</f>
        <v>76576.576576576568</v>
      </c>
      <c r="J128" s="105">
        <f>J126-J127</f>
        <v>8423.4234234234227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84999.999999999985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3</v>
      </c>
      <c r="C132" s="88" t="str">
        <f>Invoice!E129</f>
        <v>BALLPEN JOYKO BP-349-12 VOKUS</v>
      </c>
      <c r="D132" s="89">
        <f>Invoice!H129</f>
        <v>13200</v>
      </c>
      <c r="E132" s="81">
        <f t="shared" si="5"/>
        <v>39600</v>
      </c>
      <c r="F132" s="81"/>
      <c r="G132" s="82">
        <f t="shared" si="6"/>
        <v>35675.675675675673</v>
      </c>
      <c r="H132" s="83">
        <f t="shared" si="7"/>
        <v>3924.3243243243242</v>
      </c>
      <c r="I132" s="83">
        <f t="shared" si="8"/>
        <v>11891.891891891892</v>
      </c>
      <c r="J132" s="103">
        <f t="shared" si="9"/>
        <v>1308.1081081081081</v>
      </c>
    </row>
    <row r="133" spans="1:10" ht="12.75" customHeight="1" x14ac:dyDescent="0.25">
      <c r="A133" s="101"/>
      <c r="D133" s="81"/>
      <c r="E133" s="81">
        <f>(E132*Invoice!I129)+((E132-(E132*Invoice!I129))*Invoice!J129)</f>
        <v>3960</v>
      </c>
      <c r="F133" s="81"/>
      <c r="G133" s="90">
        <f>E133/1.11</f>
        <v>3567.567567567567</v>
      </c>
      <c r="H133" s="91">
        <f>G133*11%</f>
        <v>392.43243243243239</v>
      </c>
      <c r="I133" s="91">
        <f>G133/B132</f>
        <v>1189.1891891891889</v>
      </c>
      <c r="J133" s="104">
        <f>H133/B132</f>
        <v>130.81081081081081</v>
      </c>
    </row>
    <row r="134" spans="1:10" ht="12.75" customHeight="1" x14ac:dyDescent="0.25">
      <c r="A134" s="101"/>
      <c r="D134" s="81" t="s">
        <v>23</v>
      </c>
      <c r="E134" s="81">
        <f>E132-E133</f>
        <v>35640</v>
      </c>
      <c r="F134" s="81"/>
      <c r="G134" s="82">
        <f>G132-G133</f>
        <v>32108.108108108107</v>
      </c>
      <c r="H134" s="82">
        <f>H132-H133</f>
        <v>3531.8918918918916</v>
      </c>
      <c r="I134" s="82">
        <f>I132-I133</f>
        <v>10702.702702702703</v>
      </c>
      <c r="J134" s="105">
        <f>J132-J133</f>
        <v>1177.2972972972973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35640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25</v>
      </c>
      <c r="C138" s="88" t="str">
        <f>Invoice!E130</f>
        <v>LOOSE LEAF JOYART B5-2670 (50S)</v>
      </c>
      <c r="D138" s="89">
        <f>Invoice!H130</f>
        <v>5700</v>
      </c>
      <c r="E138" s="81">
        <f t="shared" si="5"/>
        <v>142500</v>
      </c>
      <c r="F138" s="81"/>
      <c r="G138" s="82">
        <f t="shared" si="6"/>
        <v>128378.37837837837</v>
      </c>
      <c r="H138" s="83">
        <f t="shared" si="7"/>
        <v>14121.621621621622</v>
      </c>
      <c r="I138" s="83">
        <f t="shared" si="8"/>
        <v>5135.135135135135</v>
      </c>
      <c r="J138" s="103">
        <f t="shared" si="9"/>
        <v>564.8648648648649</v>
      </c>
    </row>
    <row r="139" spans="1:10" ht="12.75" customHeight="1" x14ac:dyDescent="0.25">
      <c r="A139" s="101"/>
      <c r="D139" s="81"/>
      <c r="E139" s="81">
        <f>(E138*Invoice!I130)+((E138-(E138*Invoice!I130))*Invoice!J130)</f>
        <v>14250</v>
      </c>
      <c r="F139" s="81"/>
      <c r="G139" s="90">
        <f>E139/1.11</f>
        <v>12837.837837837837</v>
      </c>
      <c r="H139" s="91">
        <f>G139*11%</f>
        <v>1412.1621621621621</v>
      </c>
      <c r="I139" s="91">
        <f>G139/B138</f>
        <v>513.51351351351343</v>
      </c>
      <c r="J139" s="104">
        <f>H139/B138</f>
        <v>56.486486486486484</v>
      </c>
    </row>
    <row r="140" spans="1:10" ht="12.75" customHeight="1" x14ac:dyDescent="0.25">
      <c r="A140" s="101"/>
      <c r="D140" s="81" t="s">
        <v>23</v>
      </c>
      <c r="E140" s="81">
        <f>E138-E139</f>
        <v>128250</v>
      </c>
      <c r="F140" s="81"/>
      <c r="G140" s="82">
        <f>G138-G139</f>
        <v>115540.54054054053</v>
      </c>
      <c r="H140" s="82">
        <f>H138-H139</f>
        <v>12709.45945945946</v>
      </c>
      <c r="I140" s="82">
        <f>I138-I139</f>
        <v>4621.6216216216217</v>
      </c>
      <c r="J140" s="105">
        <f>J138-J139</f>
        <v>508.37837837837844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128250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1</v>
      </c>
      <c r="C144" s="88" t="str">
        <f>Invoice!E131</f>
        <v>STAPLER KENKO HD-10</v>
      </c>
      <c r="D144" s="89">
        <f>Invoice!H131</f>
        <v>93000</v>
      </c>
      <c r="E144" s="81">
        <f t="shared" si="5"/>
        <v>93000</v>
      </c>
      <c r="F144" s="81"/>
      <c r="G144" s="82">
        <f t="shared" si="6"/>
        <v>83783.783783783772</v>
      </c>
      <c r="H144" s="83">
        <f t="shared" si="7"/>
        <v>9216.2162162162149</v>
      </c>
      <c r="I144" s="83">
        <f t="shared" si="8"/>
        <v>83783.783783783772</v>
      </c>
      <c r="J144" s="103">
        <f t="shared" si="9"/>
        <v>9216.2162162162149</v>
      </c>
    </row>
    <row r="145" spans="1:10" ht="12.75" customHeight="1" x14ac:dyDescent="0.25">
      <c r="A145" s="101"/>
      <c r="D145" s="81"/>
      <c r="E145" s="81">
        <f>(E144*Invoice!I131)+((E144-(E144*Invoice!I131))*Invoice!J131)</f>
        <v>9300</v>
      </c>
      <c r="F145" s="81"/>
      <c r="G145" s="90">
        <f>E145/1.11</f>
        <v>8378.3783783783783</v>
      </c>
      <c r="H145" s="91">
        <f>G145*11%</f>
        <v>921.62162162162167</v>
      </c>
      <c r="I145" s="91">
        <f>G145/B144</f>
        <v>8378.3783783783783</v>
      </c>
      <c r="J145" s="104">
        <f>H145/B144</f>
        <v>921.62162162162167</v>
      </c>
    </row>
    <row r="146" spans="1:10" ht="12.75" customHeight="1" x14ac:dyDescent="0.25">
      <c r="A146" s="101"/>
      <c r="D146" s="81" t="s">
        <v>23</v>
      </c>
      <c r="E146" s="81">
        <f>E144-E145</f>
        <v>83700</v>
      </c>
      <c r="F146" s="81"/>
      <c r="G146" s="82">
        <f>G144-G145</f>
        <v>75405.4054054054</v>
      </c>
      <c r="H146" s="82">
        <f>H144-H145</f>
        <v>8294.5945945945932</v>
      </c>
      <c r="I146" s="82">
        <f>I144-I145</f>
        <v>75405.4054054054</v>
      </c>
      <c r="J146" s="105">
        <f>J144-J145</f>
        <v>8294.5945945945932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83700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1</v>
      </c>
      <c r="C150" s="88" t="str">
        <f>Invoice!E132</f>
        <v>CUTTER 9 MM KENKO A-300 (KECIL)</v>
      </c>
      <c r="D150" s="89">
        <f>Invoice!H132</f>
        <v>57000</v>
      </c>
      <c r="E150" s="81">
        <f t="shared" si="5"/>
        <v>57000</v>
      </c>
      <c r="F150" s="81"/>
      <c r="G150" s="82">
        <f t="shared" si="6"/>
        <v>51351.351351351346</v>
      </c>
      <c r="H150" s="83">
        <f t="shared" si="7"/>
        <v>5648.6486486486483</v>
      </c>
      <c r="I150" s="83">
        <f t="shared" si="8"/>
        <v>51351.351351351346</v>
      </c>
      <c r="J150" s="103">
        <f t="shared" si="9"/>
        <v>5648.6486486486483</v>
      </c>
    </row>
    <row r="151" spans="1:10" ht="12.75" customHeight="1" x14ac:dyDescent="0.25">
      <c r="A151" s="101"/>
      <c r="D151" s="81"/>
      <c r="E151" s="81">
        <f>(E150*Invoice!I132)+((E150-(E150*Invoice!I132))*Invoice!J132)</f>
        <v>5700</v>
      </c>
      <c r="F151" s="81"/>
      <c r="G151" s="90">
        <f>E151/1.11</f>
        <v>5135.135135135135</v>
      </c>
      <c r="H151" s="91">
        <f>G151*11%</f>
        <v>564.8648648648649</v>
      </c>
      <c r="I151" s="91">
        <f>G151/B150</f>
        <v>5135.135135135135</v>
      </c>
      <c r="J151" s="104">
        <f>H151/B150</f>
        <v>564.8648648648649</v>
      </c>
    </row>
    <row r="152" spans="1:10" ht="12.75" customHeight="1" x14ac:dyDescent="0.25">
      <c r="A152" s="101"/>
      <c r="D152" s="81" t="s">
        <v>23</v>
      </c>
      <c r="E152" s="81">
        <f>E150-E151</f>
        <v>51300</v>
      </c>
      <c r="F152" s="81"/>
      <c r="G152" s="82">
        <f>G150-G151</f>
        <v>46216.216216216213</v>
      </c>
      <c r="H152" s="82">
        <f>H150-H151</f>
        <v>5083.7837837837833</v>
      </c>
      <c r="I152" s="82">
        <f>I150-I151</f>
        <v>46216.216216216213</v>
      </c>
      <c r="J152" s="105">
        <f>J150-J151</f>
        <v>5083.7837837837833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51300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24</v>
      </c>
      <c r="C156" s="88" t="str">
        <f>Invoice!E133</f>
        <v>CRAYON / OIL PASTEL JOYKO OP-55S</v>
      </c>
      <c r="D156" s="89">
        <f>Invoice!H133</f>
        <v>66900</v>
      </c>
      <c r="E156" s="81">
        <f t="shared" si="5"/>
        <v>1605600</v>
      </c>
      <c r="F156" s="81"/>
      <c r="G156" s="82">
        <f t="shared" si="6"/>
        <v>1446486.4864864864</v>
      </c>
      <c r="H156" s="83">
        <f t="shared" si="7"/>
        <v>159113.51351351349</v>
      </c>
      <c r="I156" s="83">
        <f t="shared" si="8"/>
        <v>60270.270270270266</v>
      </c>
      <c r="J156" s="103">
        <f t="shared" si="9"/>
        <v>6629.7297297297291</v>
      </c>
    </row>
    <row r="157" spans="1:10" ht="12.75" customHeight="1" x14ac:dyDescent="0.25">
      <c r="A157" s="101"/>
      <c r="D157" s="81"/>
      <c r="E157" s="81">
        <f>(E156*Invoice!I133)+((E156-(E156*Invoice!I133))*Invoice!J133)</f>
        <v>160560</v>
      </c>
      <c r="F157" s="81"/>
      <c r="G157" s="90">
        <f>E157/1.11</f>
        <v>144648.64864864864</v>
      </c>
      <c r="H157" s="91">
        <f>G157*11%</f>
        <v>15911.35135135135</v>
      </c>
      <c r="I157" s="91">
        <f>G157/B156</f>
        <v>6027.0270270270266</v>
      </c>
      <c r="J157" s="104">
        <f>H157/B156</f>
        <v>662.97297297297291</v>
      </c>
    </row>
    <row r="158" spans="1:10" ht="12.75" customHeight="1" x14ac:dyDescent="0.25">
      <c r="A158" s="101"/>
      <c r="D158" s="81" t="s">
        <v>23</v>
      </c>
      <c r="E158" s="81">
        <f>E156-E157</f>
        <v>1445040</v>
      </c>
      <c r="F158" s="81"/>
      <c r="G158" s="82">
        <f>G156-G157</f>
        <v>1301837.8378378376</v>
      </c>
      <c r="H158" s="82">
        <f>H156-H157</f>
        <v>143202.16216216213</v>
      </c>
      <c r="I158" s="82">
        <f>I156-I157</f>
        <v>54243.24324324324</v>
      </c>
      <c r="J158" s="105">
        <f>J156-J157</f>
        <v>5966.7567567567567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1445039.9999999998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1895792.7927927924</v>
      </c>
      <c r="H197" s="108">
        <f>H104+H110+H116+H122+H128+H134+H140+H146+H152+H158+H164+H170+H176+H182+H188+H194</f>
        <v>208537.20720720716</v>
      </c>
      <c r="I197" s="107"/>
      <c r="J197" s="109">
        <f>H105+H111+H117+H123+H129+H135+H141+H147+H153+H159+H165+H171+H177+H183+H189+H195</f>
        <v>2104330</v>
      </c>
    </row>
    <row r="199" spans="1:10" ht="12.75" customHeight="1" x14ac:dyDescent="0.25">
      <c r="A199" s="94" t="s">
        <v>1</v>
      </c>
      <c r="B199" s="95">
        <f>Invoice!E230</f>
        <v>23060003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0</v>
      </c>
      <c r="C201" s="88">
        <f>Invoice!E238</f>
        <v>0</v>
      </c>
      <c r="D201" s="89">
        <f>Invoice!H238</f>
        <v>0</v>
      </c>
      <c r="E201" s="81">
        <f>D201*B201</f>
        <v>0</v>
      </c>
      <c r="F201" s="81"/>
      <c r="G201" s="82">
        <f>E201/1.11</f>
        <v>0</v>
      </c>
      <c r="H201" s="83">
        <f>G201*11%</f>
        <v>0</v>
      </c>
      <c r="I201" s="83" t="e">
        <f>G201/B201</f>
        <v>#DIV/0!</v>
      </c>
      <c r="J201" s="103" t="e">
        <f>H201/B201</f>
        <v>#DIV/0!</v>
      </c>
    </row>
    <row r="202" spans="1:10" ht="12.75" customHeight="1" x14ac:dyDescent="0.25">
      <c r="A202" s="101"/>
      <c r="D202" s="81"/>
      <c r="E202" s="81">
        <f>(E201*Invoice!I238)+((E201-(E201*Invoice!I238))*Invoice!J238)</f>
        <v>0</v>
      </c>
      <c r="F202" s="81"/>
      <c r="G202" s="90">
        <f>E202/1.11</f>
        <v>0</v>
      </c>
      <c r="H202" s="91">
        <f>G202*11%</f>
        <v>0</v>
      </c>
      <c r="I202" s="91" t="e">
        <f>G202/B201</f>
        <v>#DIV/0!</v>
      </c>
      <c r="J202" s="104" t="e">
        <f>H202/B201</f>
        <v>#DIV/0!</v>
      </c>
    </row>
    <row r="203" spans="1:10" ht="12.75" customHeight="1" x14ac:dyDescent="0.25">
      <c r="A203" s="101"/>
      <c r="D203" s="81" t="s">
        <v>23</v>
      </c>
      <c r="E203" s="81">
        <f>E201-E202</f>
        <v>0</v>
      </c>
      <c r="F203" s="81"/>
      <c r="G203" s="82">
        <f>G201-G202</f>
        <v>0</v>
      </c>
      <c r="H203" s="82">
        <f>H201-H202</f>
        <v>0</v>
      </c>
      <c r="I203" s="82" t="e">
        <f>I201-I202</f>
        <v>#DIV/0!</v>
      </c>
      <c r="J203" s="105" t="e">
        <f>J201-J202</f>
        <v>#DIV/0!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40</v>
      </c>
      <c r="C207" s="88" t="str">
        <f>Invoice!E239</f>
        <v>MESIN LABEL HARGA KENKO MX-5500 (8 DIGITS, 1 LINE)</v>
      </c>
      <c r="D207" s="89">
        <f>Invoice!H239</f>
        <v>40500</v>
      </c>
      <c r="E207" s="81">
        <f t="shared" ref="E207:E291" si="10">D207*B207</f>
        <v>1620000</v>
      </c>
      <c r="F207" s="81"/>
      <c r="G207" s="82">
        <f t="shared" ref="G207:G291" si="11">E207/1.11</f>
        <v>1459459.4594594594</v>
      </c>
      <c r="H207" s="83">
        <f t="shared" ref="H207:H291" si="12">G207*11%</f>
        <v>160540.54054054053</v>
      </c>
      <c r="I207" s="83">
        <f t="shared" ref="I207:I291" si="13">G207/B207</f>
        <v>36486.486486486487</v>
      </c>
      <c r="J207" s="103">
        <f t="shared" ref="J207:J291" si="14">H207/B207</f>
        <v>4013.5135135135133</v>
      </c>
    </row>
    <row r="208" spans="1:10" ht="12.75" customHeight="1" x14ac:dyDescent="0.25">
      <c r="A208" s="101"/>
      <c r="D208" s="81"/>
      <c r="E208" s="81">
        <f>(E207*Invoice!I239)+((E207-(E207*Invoice!I239))*Invoice!J239)</f>
        <v>202500</v>
      </c>
      <c r="F208" s="81"/>
      <c r="G208" s="90">
        <f>E208/1.11</f>
        <v>182432.43243243243</v>
      </c>
      <c r="H208" s="91">
        <f>G208*11%</f>
        <v>20067.567567567567</v>
      </c>
      <c r="I208" s="91">
        <f>G208/B207</f>
        <v>4560.8108108108108</v>
      </c>
      <c r="J208" s="104">
        <f>H208/B207</f>
        <v>501.68918918918916</v>
      </c>
    </row>
    <row r="209" spans="1:10" ht="12.75" customHeight="1" x14ac:dyDescent="0.25">
      <c r="A209" s="101"/>
      <c r="D209" s="81" t="s">
        <v>23</v>
      </c>
      <c r="E209" s="81">
        <f>E207-E208</f>
        <v>1417500</v>
      </c>
      <c r="F209" s="81"/>
      <c r="G209" s="82">
        <f>G207-G208</f>
        <v>1277027.027027027</v>
      </c>
      <c r="H209" s="82">
        <f>H207-H208</f>
        <v>140472.97297297296</v>
      </c>
      <c r="I209" s="82">
        <f>I207-I208</f>
        <v>31925.675675675677</v>
      </c>
      <c r="J209" s="105">
        <f>J207-J208</f>
        <v>3511.8243243243242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1417500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1200</v>
      </c>
      <c r="C213" s="88" t="str">
        <f>Invoice!E240</f>
        <v>STAPLER JOYKO HD-10CL</v>
      </c>
      <c r="D213" s="89">
        <f>Invoice!H240</f>
        <v>7000</v>
      </c>
      <c r="E213" s="81">
        <f t="shared" si="10"/>
        <v>8400000</v>
      </c>
      <c r="F213" s="81"/>
      <c r="G213" s="82">
        <f t="shared" si="11"/>
        <v>7567567.5675675673</v>
      </c>
      <c r="H213" s="83">
        <f t="shared" si="12"/>
        <v>832432.43243243243</v>
      </c>
      <c r="I213" s="83">
        <f t="shared" si="13"/>
        <v>6306.3063063063064</v>
      </c>
      <c r="J213" s="103">
        <f t="shared" si="14"/>
        <v>693.69369369369372</v>
      </c>
    </row>
    <row r="214" spans="1:10" ht="12.75" customHeight="1" x14ac:dyDescent="0.25">
      <c r="A214" s="101"/>
      <c r="D214" s="81"/>
      <c r="E214" s="81">
        <f>(E213*Invoice!I240)+((E213-(E213*Invoice!I240))*Invoice!J240)</f>
        <v>1050000</v>
      </c>
      <c r="F214" s="81"/>
      <c r="G214" s="90">
        <f>E214/1.11</f>
        <v>945945.94594594592</v>
      </c>
      <c r="H214" s="91">
        <f>G214*11%</f>
        <v>104054.05405405405</v>
      </c>
      <c r="I214" s="91">
        <f>G214/B213</f>
        <v>788.2882882882883</v>
      </c>
      <c r="J214" s="104">
        <f>H214/B213</f>
        <v>86.711711711711715</v>
      </c>
    </row>
    <row r="215" spans="1:10" ht="12.75" customHeight="1" x14ac:dyDescent="0.25">
      <c r="A215" s="101"/>
      <c r="D215" s="81" t="s">
        <v>23</v>
      </c>
      <c r="E215" s="81">
        <f>E213-E214</f>
        <v>7350000</v>
      </c>
      <c r="F215" s="81"/>
      <c r="G215" s="82">
        <f>G213-G214</f>
        <v>6621621.6216216218</v>
      </c>
      <c r="H215" s="82">
        <f>H213-H214</f>
        <v>728378.37837837834</v>
      </c>
      <c r="I215" s="82">
        <f>I213-I214</f>
        <v>5518.0180180180178</v>
      </c>
      <c r="J215" s="105">
        <f>J213-J214</f>
        <v>606.98198198198202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7350000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7898648.6486486485</v>
      </c>
      <c r="H296" s="108">
        <f>H203+H209+H215+H221+H227+H233+H239+H245+H251+H257+H263+H269+H275+H281+H287+H293</f>
        <v>868851.35135135124</v>
      </c>
      <c r="I296" s="107"/>
      <c r="J296" s="109">
        <f>H204+H210+H216+H222+H228+H234+H240+H246+H252+H258+H264+H270+H276+H282+H288+H294</f>
        <v>8767500</v>
      </c>
    </row>
    <row r="298" spans="1:10" ht="12.75" customHeight="1" x14ac:dyDescent="0.25">
      <c r="A298" s="94" t="s">
        <v>1</v>
      </c>
      <c r="B298" s="95">
        <f>Invoice!E344</f>
        <v>23060004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24</v>
      </c>
      <c r="C300" s="88" t="str">
        <f>Invoice!E352</f>
        <v>CRAYON / OIL PASTEL JOYKO OP-48S PP CASE SEA WORLD</v>
      </c>
      <c r="D300" s="89">
        <f>Invoice!H352</f>
        <v>58900</v>
      </c>
      <c r="E300" s="81">
        <f>D300*B300</f>
        <v>1413600</v>
      </c>
      <c r="F300" s="81"/>
      <c r="G300" s="82">
        <f>E300/1.11</f>
        <v>1273513.5135135134</v>
      </c>
      <c r="H300" s="83">
        <f>G300*11%</f>
        <v>140086.48648648648</v>
      </c>
      <c r="I300" s="83">
        <f>G300/B300</f>
        <v>53063.063063063055</v>
      </c>
      <c r="J300" s="103">
        <f>H300/B300</f>
        <v>5836.9369369369369</v>
      </c>
    </row>
    <row r="301" spans="1:10" ht="12.75" customHeight="1" x14ac:dyDescent="0.25">
      <c r="A301" s="101"/>
      <c r="D301" s="81"/>
      <c r="E301" s="81">
        <f>(E300*Invoice!I352)+((E300-(E300*Invoice!I352))*Invoice!J352)</f>
        <v>141360</v>
      </c>
      <c r="F301" s="81"/>
      <c r="G301" s="90">
        <f>E301/1.11</f>
        <v>127351.35135135135</v>
      </c>
      <c r="H301" s="91">
        <f>G301*11%</f>
        <v>14008.648648648648</v>
      </c>
      <c r="I301" s="91">
        <f>G301/B300</f>
        <v>5306.3063063063064</v>
      </c>
      <c r="J301" s="104">
        <f>H301/B300</f>
        <v>583.69369369369372</v>
      </c>
    </row>
    <row r="302" spans="1:10" ht="12.75" customHeight="1" x14ac:dyDescent="0.25">
      <c r="A302" s="101"/>
      <c r="D302" s="81" t="s">
        <v>23</v>
      </c>
      <c r="E302" s="81">
        <f>E300-E301</f>
        <v>1272240</v>
      </c>
      <c r="F302" s="81"/>
      <c r="G302" s="82">
        <f>G300-G301</f>
        <v>1146162.1621621621</v>
      </c>
      <c r="H302" s="82">
        <f>H300-H301</f>
        <v>126077.83783783783</v>
      </c>
      <c r="I302" s="82">
        <f>I300-I301</f>
        <v>47756.756756756746</v>
      </c>
      <c r="J302" s="105">
        <f>J300-J301</f>
        <v>5253.2432432432433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1272240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 t="shared" ref="E306:E390" si="15">D306*B306</f>
        <v>0</v>
      </c>
      <c r="F306" s="81"/>
      <c r="G306" s="82">
        <f t="shared" ref="G306:G390" si="16">E306/1.11</f>
        <v>0</v>
      </c>
      <c r="H306" s="83">
        <f t="shared" ref="H306:H390" si="17">G306*11%</f>
        <v>0</v>
      </c>
      <c r="I306" s="83" t="e">
        <f t="shared" ref="I306:I390" si="18">G306/B306</f>
        <v>#DIV/0!</v>
      </c>
      <c r="J306" s="103" t="e">
        <f t="shared" ref="J306:J390" si="19">H306/B306</f>
        <v>#DIV/0!</v>
      </c>
    </row>
    <row r="307" spans="1:10" ht="12.75" customHeight="1" x14ac:dyDescent="0.25">
      <c r="A307" s="101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4" t="e">
        <f>H307/B306</f>
        <v>#DIV/0!</v>
      </c>
    </row>
    <row r="308" spans="1:10" ht="12.75" customHeight="1" x14ac:dyDescent="0.25">
      <c r="A308" s="101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5" t="e">
        <f>J306-J307</f>
        <v>#DIV/0!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1146162.1621621621</v>
      </c>
      <c r="H395" s="108">
        <f>H302+H308+H314+H320+H326+H332+H338+H344+H350+H356+H362+H368+H374+H380+H386+H392</f>
        <v>126077.83783783783</v>
      </c>
      <c r="I395" s="107"/>
      <c r="J395" s="109">
        <f>H303+H309+H315+H321+H327+H333+H339+H345+H351+H357+H363+H369+H375+H381+H387+H393</f>
        <v>1272240</v>
      </c>
    </row>
    <row r="397" spans="1:10" ht="12.75" customHeight="1" x14ac:dyDescent="0.25">
      <c r="A397" s="94" t="s">
        <v>1</v>
      </c>
      <c r="B397" s="95">
        <f>Invoice!E458</f>
        <v>23060005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10</v>
      </c>
      <c r="C399" s="88" t="str">
        <f>Invoice!E466</f>
        <v>STAND PEN SPIRAL KENKO STP-300SG</v>
      </c>
      <c r="D399" s="89">
        <f>Invoice!H466</f>
        <v>54000</v>
      </c>
      <c r="E399" s="81">
        <f>D399*B399</f>
        <v>540000</v>
      </c>
      <c r="F399" s="81"/>
      <c r="G399" s="82">
        <f>E399/1.11</f>
        <v>486486.48648648645</v>
      </c>
      <c r="H399" s="83">
        <f>G399*11%</f>
        <v>53513.513513513513</v>
      </c>
      <c r="I399" s="83">
        <f>G399/B399</f>
        <v>48648.648648648646</v>
      </c>
      <c r="J399" s="103">
        <f>H399/B399</f>
        <v>5351.3513513513517</v>
      </c>
    </row>
    <row r="400" spans="1:10" ht="12.75" customHeight="1" x14ac:dyDescent="0.25">
      <c r="A400" s="101"/>
      <c r="D400" s="81"/>
      <c r="E400" s="81">
        <f>(E399*Invoice!I466)+((E399-(E399*Invoice!I466))*Invoice!J466)</f>
        <v>78300</v>
      </c>
      <c r="F400" s="81"/>
      <c r="G400" s="90">
        <f>E400/1.11</f>
        <v>70540.540540540533</v>
      </c>
      <c r="H400" s="91">
        <f>G400*11%</f>
        <v>7759.4594594594582</v>
      </c>
      <c r="I400" s="91">
        <f>G400/B399</f>
        <v>7054.0540540540533</v>
      </c>
      <c r="J400" s="104">
        <f>H400/B399</f>
        <v>775.94594594594582</v>
      </c>
    </row>
    <row r="401" spans="1:10" ht="12.75" customHeight="1" x14ac:dyDescent="0.25">
      <c r="A401" s="101"/>
      <c r="D401" s="81" t="s">
        <v>23</v>
      </c>
      <c r="E401" s="81">
        <f>E399-E400</f>
        <v>461700</v>
      </c>
      <c r="F401" s="81"/>
      <c r="G401" s="82">
        <f>G399-G400</f>
        <v>415945.94594594592</v>
      </c>
      <c r="H401" s="82">
        <f>H399-H400</f>
        <v>45754.054054054053</v>
      </c>
      <c r="I401" s="82">
        <f>I399-I400</f>
        <v>41594.594594594593</v>
      </c>
      <c r="J401" s="105">
        <f>J399-J400</f>
        <v>4575.4054054054059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461700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12</v>
      </c>
      <c r="C405" s="88" t="str">
        <f>Invoice!E467</f>
        <v>HAND TALLY COUNTER KENKO HT-302</v>
      </c>
      <c r="D405" s="89">
        <f>Invoice!H467</f>
        <v>19000</v>
      </c>
      <c r="E405" s="81">
        <f t="shared" ref="E405:E489" si="20">D405*B405</f>
        <v>228000</v>
      </c>
      <c r="F405" s="81"/>
      <c r="G405" s="82">
        <f t="shared" ref="G405:G489" si="21">E405/1.11</f>
        <v>205405.40540540538</v>
      </c>
      <c r="H405" s="83">
        <f t="shared" ref="H405:H489" si="22">G405*11%</f>
        <v>22594.594594594593</v>
      </c>
      <c r="I405" s="83">
        <f t="shared" ref="I405:I489" si="23">G405/B405</f>
        <v>17117.117117117115</v>
      </c>
      <c r="J405" s="103">
        <f t="shared" ref="J405:J489" si="24">H405/B405</f>
        <v>1882.8828828828828</v>
      </c>
    </row>
    <row r="406" spans="1:10" ht="12.75" customHeight="1" x14ac:dyDescent="0.25">
      <c r="A406" s="101"/>
      <c r="D406" s="81"/>
      <c r="E406" s="81">
        <f>(E405*Invoice!I467)+((E405-(E405*Invoice!I467))*Invoice!J467)</f>
        <v>33060</v>
      </c>
      <c r="F406" s="81"/>
      <c r="G406" s="90">
        <f>E406/1.11</f>
        <v>29783.78378378378</v>
      </c>
      <c r="H406" s="91">
        <f>G406*11%</f>
        <v>3276.2162162162158</v>
      </c>
      <c r="I406" s="91">
        <f>G406/B405</f>
        <v>2481.9819819819818</v>
      </c>
      <c r="J406" s="104">
        <f>H406/B405</f>
        <v>273.01801801801798</v>
      </c>
    </row>
    <row r="407" spans="1:10" ht="12.75" customHeight="1" x14ac:dyDescent="0.25">
      <c r="A407" s="101"/>
      <c r="D407" s="81" t="s">
        <v>23</v>
      </c>
      <c r="E407" s="81">
        <f>E405-E406</f>
        <v>194940</v>
      </c>
      <c r="F407" s="81"/>
      <c r="G407" s="82">
        <f>G405-G406</f>
        <v>175621.6216216216</v>
      </c>
      <c r="H407" s="82">
        <f>H405-H406</f>
        <v>19318.378378378377</v>
      </c>
      <c r="I407" s="82">
        <f>I405-I406</f>
        <v>14635.135135135133</v>
      </c>
      <c r="J407" s="105">
        <f>J405-J406</f>
        <v>1609.8648648648648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194939.99999999997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30</v>
      </c>
      <c r="C411" s="88" t="str">
        <f>Invoice!E468</f>
        <v>MECHANICAL PENCIL 0.5 MM KENKO MP-01</v>
      </c>
      <c r="D411" s="89">
        <f>Invoice!H468</f>
        <v>46800</v>
      </c>
      <c r="E411" s="81">
        <f t="shared" si="20"/>
        <v>1404000</v>
      </c>
      <c r="F411" s="81"/>
      <c r="G411" s="82">
        <f t="shared" si="21"/>
        <v>1264864.8648648649</v>
      </c>
      <c r="H411" s="83">
        <f t="shared" si="22"/>
        <v>139135.13513513515</v>
      </c>
      <c r="I411" s="83">
        <f t="shared" si="23"/>
        <v>42162.16216216216</v>
      </c>
      <c r="J411" s="103">
        <f t="shared" si="24"/>
        <v>4637.8378378378384</v>
      </c>
    </row>
    <row r="412" spans="1:10" ht="12.75" customHeight="1" x14ac:dyDescent="0.25">
      <c r="A412" s="101"/>
      <c r="D412" s="81"/>
      <c r="E412" s="81">
        <f>(E411*Invoice!I468)+((E411-(E411*Invoice!I468))*Invoice!J468)</f>
        <v>203580</v>
      </c>
      <c r="F412" s="81"/>
      <c r="G412" s="90">
        <f>E412/1.11</f>
        <v>183405.40540540538</v>
      </c>
      <c r="H412" s="91">
        <f>G412*11%</f>
        <v>20174.594594594593</v>
      </c>
      <c r="I412" s="91">
        <f>G412/B411</f>
        <v>6113.5135135135124</v>
      </c>
      <c r="J412" s="104">
        <f>H412/B411</f>
        <v>672.48648648648646</v>
      </c>
    </row>
    <row r="413" spans="1:10" ht="12.75" customHeight="1" x14ac:dyDescent="0.25">
      <c r="A413" s="101"/>
      <c r="D413" s="81" t="s">
        <v>23</v>
      </c>
      <c r="E413" s="81">
        <f>E411-E412</f>
        <v>1200420</v>
      </c>
      <c r="F413" s="81"/>
      <c r="G413" s="82">
        <f>G411-G412</f>
        <v>1081459.4594594594</v>
      </c>
      <c r="H413" s="82">
        <f>H411-H412</f>
        <v>118960.54054054056</v>
      </c>
      <c r="I413" s="82">
        <f>I411-I412</f>
        <v>36048.648648648646</v>
      </c>
      <c r="J413" s="105">
        <f>J411-J412</f>
        <v>3965.3513513513517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1200420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20</v>
      </c>
      <c r="C417" s="88" t="str">
        <f>Invoice!E469</f>
        <v>DESK SET KENKO K-8312 ORGANIZER</v>
      </c>
      <c r="D417" s="89">
        <f>Invoice!H469</f>
        <v>29000</v>
      </c>
      <c r="E417" s="81">
        <f t="shared" si="20"/>
        <v>580000</v>
      </c>
      <c r="F417" s="81"/>
      <c r="G417" s="82">
        <f t="shared" si="21"/>
        <v>522522.52252252249</v>
      </c>
      <c r="H417" s="83">
        <f t="shared" si="22"/>
        <v>57477.477477477471</v>
      </c>
      <c r="I417" s="83">
        <f t="shared" si="23"/>
        <v>26126.126126126124</v>
      </c>
      <c r="J417" s="103">
        <f t="shared" si="24"/>
        <v>2873.8738738738734</v>
      </c>
    </row>
    <row r="418" spans="1:10" ht="12.75" customHeight="1" x14ac:dyDescent="0.25">
      <c r="A418" s="101"/>
      <c r="D418" s="81"/>
      <c r="E418" s="81">
        <f>(E417*Invoice!I469)+((E417-(E417*Invoice!I469))*Invoice!J469)</f>
        <v>84100</v>
      </c>
      <c r="F418" s="81"/>
      <c r="G418" s="90">
        <f>E418/1.11</f>
        <v>75765.765765765755</v>
      </c>
      <c r="H418" s="91">
        <f>G418*11%</f>
        <v>8334.2342342342326</v>
      </c>
      <c r="I418" s="91">
        <f>G418/B417</f>
        <v>3788.2882882882877</v>
      </c>
      <c r="J418" s="104">
        <f>H418/B417</f>
        <v>416.71171171171164</v>
      </c>
    </row>
    <row r="419" spans="1:10" ht="12.75" customHeight="1" x14ac:dyDescent="0.25">
      <c r="A419" s="101"/>
      <c r="D419" s="81" t="s">
        <v>23</v>
      </c>
      <c r="E419" s="81">
        <f>E417-E418</f>
        <v>495900</v>
      </c>
      <c r="F419" s="81"/>
      <c r="G419" s="82">
        <f>G417-G418</f>
        <v>446756.75675675675</v>
      </c>
      <c r="H419" s="82">
        <f>H417-H418</f>
        <v>49143.24324324324</v>
      </c>
      <c r="I419" s="82">
        <f>I417-I418</f>
        <v>22337.837837837837</v>
      </c>
      <c r="J419" s="105">
        <f>J417-J418</f>
        <v>2457.1621621621616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495900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4</v>
      </c>
      <c r="C423" s="88" t="str">
        <f>Invoice!E470</f>
        <v>PENSIL WARNA KENKO CP-12HALF CLASSIC (PENDEK)</v>
      </c>
      <c r="D423" s="89">
        <f>Invoice!H470</f>
        <v>79200</v>
      </c>
      <c r="E423" s="81">
        <f t="shared" si="20"/>
        <v>316800</v>
      </c>
      <c r="F423" s="81"/>
      <c r="G423" s="82">
        <f t="shared" si="21"/>
        <v>285405.40540540538</v>
      </c>
      <c r="H423" s="83">
        <f t="shared" si="22"/>
        <v>31394.594594594593</v>
      </c>
      <c r="I423" s="83">
        <f t="shared" si="23"/>
        <v>71351.351351351346</v>
      </c>
      <c r="J423" s="103">
        <f t="shared" si="24"/>
        <v>7848.6486486486483</v>
      </c>
    </row>
    <row r="424" spans="1:10" ht="12.75" customHeight="1" x14ac:dyDescent="0.25">
      <c r="A424" s="101"/>
      <c r="D424" s="81"/>
      <c r="E424" s="81">
        <f>(E423*Invoice!I470)+((E423-(E423*Invoice!I470))*Invoice!J470)</f>
        <v>45936</v>
      </c>
      <c r="F424" s="81"/>
      <c r="G424" s="90">
        <f>E424/1.11</f>
        <v>41383.78378378378</v>
      </c>
      <c r="H424" s="91">
        <f>G424*11%</f>
        <v>4552.2162162162158</v>
      </c>
      <c r="I424" s="91">
        <f>G424/B423</f>
        <v>10345.945945945945</v>
      </c>
      <c r="J424" s="104">
        <f>H424/B423</f>
        <v>1138.0540540540539</v>
      </c>
    </row>
    <row r="425" spans="1:10" ht="12.75" customHeight="1" x14ac:dyDescent="0.25">
      <c r="A425" s="101"/>
      <c r="D425" s="81" t="s">
        <v>23</v>
      </c>
      <c r="E425" s="81">
        <f>E423-E424</f>
        <v>270864</v>
      </c>
      <c r="F425" s="81"/>
      <c r="G425" s="82">
        <f>G423-G424</f>
        <v>244021.6216216216</v>
      </c>
      <c r="H425" s="82">
        <f>H423-H424</f>
        <v>26842.378378378377</v>
      </c>
      <c r="I425" s="82">
        <f>I423-I424</f>
        <v>61005.4054054054</v>
      </c>
      <c r="J425" s="105">
        <f>J423-J424</f>
        <v>6710.5945945945941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270864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6</v>
      </c>
      <c r="C429" s="88" t="str">
        <f>Invoice!E471</f>
        <v>STAMP PLATE DATER KENKO S-68 (Cap Lunas)</v>
      </c>
      <c r="D429" s="89">
        <f>Invoice!H471</f>
        <v>99600</v>
      </c>
      <c r="E429" s="81">
        <f t="shared" si="20"/>
        <v>597600</v>
      </c>
      <c r="F429" s="81"/>
      <c r="G429" s="82">
        <f t="shared" si="21"/>
        <v>538378.37837837834</v>
      </c>
      <c r="H429" s="83">
        <f t="shared" si="22"/>
        <v>59221.62162162162</v>
      </c>
      <c r="I429" s="83">
        <f t="shared" si="23"/>
        <v>89729.729729729719</v>
      </c>
      <c r="J429" s="103">
        <f t="shared" si="24"/>
        <v>9870.27027027027</v>
      </c>
    </row>
    <row r="430" spans="1:10" ht="12.75" customHeight="1" x14ac:dyDescent="0.25">
      <c r="A430" s="101"/>
      <c r="D430" s="81"/>
      <c r="E430" s="81">
        <f>(E429*Invoice!I471)+((E429-(E429*Invoice!I471))*Invoice!J471)</f>
        <v>86652</v>
      </c>
      <c r="F430" s="81"/>
      <c r="G430" s="90">
        <f>E430/1.11</f>
        <v>78064.864864864852</v>
      </c>
      <c r="H430" s="91">
        <f>G430*11%</f>
        <v>8587.1351351351332</v>
      </c>
      <c r="I430" s="91">
        <f>G430/B429</f>
        <v>13010.810810810808</v>
      </c>
      <c r="J430" s="104">
        <f>H430/B429</f>
        <v>1431.1891891891889</v>
      </c>
    </row>
    <row r="431" spans="1:10" ht="12.75" customHeight="1" x14ac:dyDescent="0.25">
      <c r="A431" s="101"/>
      <c r="D431" s="81" t="s">
        <v>23</v>
      </c>
      <c r="E431" s="81">
        <f>E429-E430</f>
        <v>510948</v>
      </c>
      <c r="F431" s="81"/>
      <c r="G431" s="82">
        <f>G429-G430</f>
        <v>460313.51351351349</v>
      </c>
      <c r="H431" s="82">
        <f>H429-H430</f>
        <v>50634.486486486487</v>
      </c>
      <c r="I431" s="82">
        <f>I429-I430</f>
        <v>76718.918918918906</v>
      </c>
      <c r="J431" s="105">
        <f>J429-J430</f>
        <v>8439.0810810810817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510948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5</v>
      </c>
      <c r="C435" s="88" t="str">
        <f>Invoice!E472</f>
        <v>DATE STAMP KENKO D-3 (Cap Tanggal 5 Mm)</v>
      </c>
      <c r="D435" s="89">
        <f>Invoice!H472</f>
        <v>77400</v>
      </c>
      <c r="E435" s="81">
        <f t="shared" si="20"/>
        <v>387000</v>
      </c>
      <c r="F435" s="81"/>
      <c r="G435" s="82">
        <f t="shared" si="21"/>
        <v>348648.64864864864</v>
      </c>
      <c r="H435" s="83">
        <f t="shared" si="22"/>
        <v>38351.351351351354</v>
      </c>
      <c r="I435" s="83">
        <f t="shared" si="23"/>
        <v>69729.729729729734</v>
      </c>
      <c r="J435" s="103">
        <f t="shared" si="24"/>
        <v>7670.2702702702709</v>
      </c>
    </row>
    <row r="436" spans="1:10" ht="12.75" customHeight="1" x14ac:dyDescent="0.25">
      <c r="A436" s="101"/>
      <c r="D436" s="81"/>
      <c r="E436" s="81">
        <f>(E435*Invoice!I472)+((E435-(E435*Invoice!I472))*Invoice!J472)</f>
        <v>56114.999999999993</v>
      </c>
      <c r="F436" s="81"/>
      <c r="G436" s="90">
        <f>E436/1.11</f>
        <v>50554.054054054046</v>
      </c>
      <c r="H436" s="91">
        <f>G436*11%</f>
        <v>5560.9459459459449</v>
      </c>
      <c r="I436" s="91">
        <f>G436/B435</f>
        <v>10110.81081081081</v>
      </c>
      <c r="J436" s="104">
        <f>H436/B435</f>
        <v>1112.1891891891889</v>
      </c>
    </row>
    <row r="437" spans="1:10" ht="12.75" customHeight="1" x14ac:dyDescent="0.25">
      <c r="A437" s="101"/>
      <c r="D437" s="81" t="s">
        <v>23</v>
      </c>
      <c r="E437" s="81">
        <f>E435-E436</f>
        <v>330885</v>
      </c>
      <c r="F437" s="81"/>
      <c r="G437" s="82">
        <f>G435-G436</f>
        <v>298094.59459459462</v>
      </c>
      <c r="H437" s="82">
        <f>H435-H436</f>
        <v>32790.405405405407</v>
      </c>
      <c r="I437" s="82">
        <f>I435-I436</f>
        <v>59618.91891891892</v>
      </c>
      <c r="J437" s="105">
        <f>J435-J436</f>
        <v>6558.0810810810817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330885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5</v>
      </c>
      <c r="C441" s="88" t="str">
        <f>Invoice!E473</f>
        <v>DATE STAMP KENKO D-4 (Cap Tanggal 4 Mm)</v>
      </c>
      <c r="D441" s="89">
        <f>Invoice!H473</f>
        <v>74400</v>
      </c>
      <c r="E441" s="81">
        <f t="shared" si="20"/>
        <v>372000</v>
      </c>
      <c r="F441" s="81"/>
      <c r="G441" s="82">
        <f t="shared" si="21"/>
        <v>335135.13513513509</v>
      </c>
      <c r="H441" s="83">
        <f t="shared" si="22"/>
        <v>36864.86486486486</v>
      </c>
      <c r="I441" s="83">
        <f t="shared" si="23"/>
        <v>67027.027027027012</v>
      </c>
      <c r="J441" s="103">
        <f t="shared" si="24"/>
        <v>7372.9729729729715</v>
      </c>
    </row>
    <row r="442" spans="1:10" ht="12.75" customHeight="1" x14ac:dyDescent="0.25">
      <c r="A442" s="101"/>
      <c r="D442" s="81"/>
      <c r="E442" s="81">
        <f>(E441*Invoice!I473)+((E441-(E441*Invoice!I473))*Invoice!J473)</f>
        <v>53939.999999999993</v>
      </c>
      <c r="F442" s="81"/>
      <c r="G442" s="90">
        <f>E442/1.11</f>
        <v>48594.594594594586</v>
      </c>
      <c r="H442" s="91">
        <f>G442*11%</f>
        <v>5345.4054054054041</v>
      </c>
      <c r="I442" s="91">
        <f>G442/B441</f>
        <v>9718.9189189189165</v>
      </c>
      <c r="J442" s="104">
        <f>H442/B441</f>
        <v>1069.0810810810808</v>
      </c>
    </row>
    <row r="443" spans="1:10" ht="12.75" customHeight="1" x14ac:dyDescent="0.25">
      <c r="A443" s="101"/>
      <c r="D443" s="81" t="s">
        <v>23</v>
      </c>
      <c r="E443" s="81">
        <f>E441-E442</f>
        <v>318060</v>
      </c>
      <c r="F443" s="81"/>
      <c r="G443" s="82">
        <f>G441-G442</f>
        <v>286540.54054054047</v>
      </c>
      <c r="H443" s="82">
        <f>H441-H442</f>
        <v>31519.459459459456</v>
      </c>
      <c r="I443" s="82">
        <f>I441-I442</f>
        <v>57308.108108108092</v>
      </c>
      <c r="J443" s="105">
        <f>J441-J442</f>
        <v>6303.8918918918907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318059.99999999994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3408754.054054054</v>
      </c>
      <c r="H494" s="108">
        <f>H401+H407+H413+H419+H425+H431+H437+H443+H449+H455+H461+H467+H473+H479+H485+H491</f>
        <v>374962.94594594592</v>
      </c>
      <c r="I494" s="107"/>
      <c r="J494" s="109">
        <f>H402+H408+H414+H420+H426+H432+H438+H444+H450+H456+H462+H468+H474+H480+H486+H492</f>
        <v>3783717</v>
      </c>
    </row>
    <row r="496" spans="1:10" ht="12.75" customHeight="1" x14ac:dyDescent="0.25">
      <c r="A496" s="94" t="s">
        <v>1</v>
      </c>
      <c r="B496" s="95">
        <f>Invoice!E572</f>
        <v>23060006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100</v>
      </c>
      <c r="C498" s="88" t="str">
        <f>Invoice!E580</f>
        <v>STIP / PENGHAPUS JOYKO 526-B20 PUTIH</v>
      </c>
      <c r="D498" s="89">
        <f>Invoice!H580</f>
        <v>34100</v>
      </c>
      <c r="E498" s="81">
        <f>D498*B498</f>
        <v>3410000</v>
      </c>
      <c r="F498" s="81"/>
      <c r="G498" s="82">
        <f>E498/1.11</f>
        <v>3072072.072072072</v>
      </c>
      <c r="H498" s="83">
        <f>G498*11%</f>
        <v>337927.92792792793</v>
      </c>
      <c r="I498" s="83">
        <f>G498/B498</f>
        <v>30720.720720720721</v>
      </c>
      <c r="J498" s="103">
        <f>H498/B498</f>
        <v>3379.2792792792793</v>
      </c>
    </row>
    <row r="499" spans="1:10" ht="12.75" customHeight="1" x14ac:dyDescent="0.25">
      <c r="A499" s="101"/>
      <c r="D499" s="81"/>
      <c r="E499" s="81">
        <f>(E498*Invoice!I580)+((E498-(E498*Invoice!I580))*Invoice!J580)</f>
        <v>426250</v>
      </c>
      <c r="F499" s="81"/>
      <c r="G499" s="90">
        <f>E499/1.11</f>
        <v>384009.00900900899</v>
      </c>
      <c r="H499" s="91">
        <f>G499*11%</f>
        <v>42240.990990990991</v>
      </c>
      <c r="I499" s="91">
        <f>G499/B498</f>
        <v>3840.0900900900901</v>
      </c>
      <c r="J499" s="104">
        <f>H499/B498</f>
        <v>422.40990990990991</v>
      </c>
    </row>
    <row r="500" spans="1:10" ht="12.75" customHeight="1" x14ac:dyDescent="0.25">
      <c r="A500" s="101"/>
      <c r="D500" s="81" t="s">
        <v>23</v>
      </c>
      <c r="E500" s="81">
        <f>E498-E499</f>
        <v>2983750</v>
      </c>
      <c r="F500" s="81"/>
      <c r="G500" s="82">
        <f>G498-G499</f>
        <v>2688063.0630630627</v>
      </c>
      <c r="H500" s="82">
        <f>H498-H499</f>
        <v>295686.93693693692</v>
      </c>
      <c r="I500" s="82">
        <f>I498-I499</f>
        <v>26880.630630630632</v>
      </c>
      <c r="J500" s="105">
        <f>J498-J499</f>
        <v>2956.8693693693695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2983749.9999999995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20</v>
      </c>
      <c r="C504" s="88" t="str">
        <f>Invoice!E581</f>
        <v>CUTTER 18 MM KENKO L-500 (BESAR)</v>
      </c>
      <c r="D504" s="89">
        <f>Invoice!H581</f>
        <v>147600</v>
      </c>
      <c r="E504" s="81">
        <f t="shared" ref="E504:E588" si="25">D504*B504</f>
        <v>2952000</v>
      </c>
      <c r="F504" s="81"/>
      <c r="G504" s="82">
        <f t="shared" ref="G504:G588" si="26">E504/1.11</f>
        <v>2659459.4594594594</v>
      </c>
      <c r="H504" s="83">
        <f t="shared" ref="H504:H588" si="27">G504*11%</f>
        <v>292540.54054054053</v>
      </c>
      <c r="I504" s="83">
        <f t="shared" ref="I504:I588" si="28">G504/B504</f>
        <v>132972.97297297296</v>
      </c>
      <c r="J504" s="103">
        <f t="shared" ref="J504:J588" si="29">H504/B504</f>
        <v>14627.027027027027</v>
      </c>
    </row>
    <row r="505" spans="1:10" ht="12.75" customHeight="1" x14ac:dyDescent="0.25">
      <c r="A505" s="101"/>
      <c r="D505" s="81"/>
      <c r="E505" s="81">
        <f>(E504*Invoice!I581)+((E504-(E504*Invoice!I581))*Invoice!J581)</f>
        <v>369000</v>
      </c>
      <c r="F505" s="81"/>
      <c r="G505" s="90">
        <f>E505/1.11</f>
        <v>332432.43243243243</v>
      </c>
      <c r="H505" s="91">
        <f>G505*11%</f>
        <v>36567.567567567567</v>
      </c>
      <c r="I505" s="91">
        <f>G505/B504</f>
        <v>16621.62162162162</v>
      </c>
      <c r="J505" s="104">
        <f>H505/B504</f>
        <v>1828.3783783783783</v>
      </c>
    </row>
    <row r="506" spans="1:10" ht="12.75" customHeight="1" x14ac:dyDescent="0.25">
      <c r="A506" s="101"/>
      <c r="D506" s="81" t="s">
        <v>23</v>
      </c>
      <c r="E506" s="81">
        <f>E504-E505</f>
        <v>2583000</v>
      </c>
      <c r="F506" s="81"/>
      <c r="G506" s="82">
        <f>G504-G505</f>
        <v>2327027.0270270268</v>
      </c>
      <c r="H506" s="82">
        <f>H504-H505</f>
        <v>255972.97297297296</v>
      </c>
      <c r="I506" s="82">
        <f>I504-I505</f>
        <v>116351.35135135133</v>
      </c>
      <c r="J506" s="105">
        <f>J504-J505</f>
        <v>12798.648648648648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2582999.9999999995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60</v>
      </c>
      <c r="C510" s="88" t="str">
        <f>Invoice!E582</f>
        <v>CUTTER 9 MM KENKO A-300 (KECIL)</v>
      </c>
      <c r="D510" s="89">
        <f>Invoice!H582</f>
        <v>57000</v>
      </c>
      <c r="E510" s="81">
        <f t="shared" si="25"/>
        <v>3420000</v>
      </c>
      <c r="F510" s="81"/>
      <c r="G510" s="82">
        <f t="shared" si="26"/>
        <v>3081081.0810810807</v>
      </c>
      <c r="H510" s="83">
        <f t="shared" si="27"/>
        <v>338918.91891891888</v>
      </c>
      <c r="I510" s="83">
        <f t="shared" si="28"/>
        <v>51351.351351351346</v>
      </c>
      <c r="J510" s="103">
        <f t="shared" si="29"/>
        <v>5648.6486486486483</v>
      </c>
    </row>
    <row r="511" spans="1:10" ht="12.75" customHeight="1" x14ac:dyDescent="0.25">
      <c r="A511" s="101"/>
      <c r="D511" s="81"/>
      <c r="E511" s="81">
        <f>(E510*Invoice!I582)+((E510-(E510*Invoice!I582))*Invoice!J582)</f>
        <v>427500</v>
      </c>
      <c r="F511" s="81"/>
      <c r="G511" s="90">
        <f>E511/1.11</f>
        <v>385135.13513513509</v>
      </c>
      <c r="H511" s="91">
        <f>G511*11%</f>
        <v>42364.86486486486</v>
      </c>
      <c r="I511" s="91">
        <f>G511/B510</f>
        <v>6418.9189189189183</v>
      </c>
      <c r="J511" s="104">
        <f>H511/B510</f>
        <v>706.08108108108104</v>
      </c>
    </row>
    <row r="512" spans="1:10" ht="12.75" customHeight="1" x14ac:dyDescent="0.25">
      <c r="A512" s="101"/>
      <c r="D512" s="81" t="s">
        <v>23</v>
      </c>
      <c r="E512" s="81">
        <f>E510-E511</f>
        <v>2992500</v>
      </c>
      <c r="F512" s="81"/>
      <c r="G512" s="82">
        <f>G510-G511</f>
        <v>2695945.9459459456</v>
      </c>
      <c r="H512" s="82">
        <f>H510-H511</f>
        <v>296554.05405405402</v>
      </c>
      <c r="I512" s="82">
        <f>I510-I511</f>
        <v>44932.432432432426</v>
      </c>
      <c r="J512" s="105">
        <f>J510-J511</f>
        <v>4942.5675675675675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2992499.9999999995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432</v>
      </c>
      <c r="C516" s="88" t="str">
        <f>Invoice!E583</f>
        <v>GEL PEN KENKO HI-TECH-H 0.28 MM HITAM</v>
      </c>
      <c r="D516" s="89">
        <f>Invoice!H583</f>
        <v>39000</v>
      </c>
      <c r="E516" s="81">
        <f t="shared" si="25"/>
        <v>16848000</v>
      </c>
      <c r="F516" s="81"/>
      <c r="G516" s="82">
        <f t="shared" si="26"/>
        <v>15178378.378378376</v>
      </c>
      <c r="H516" s="83">
        <f t="shared" si="27"/>
        <v>1669621.6216216213</v>
      </c>
      <c r="I516" s="83">
        <f t="shared" si="28"/>
        <v>35135.135135135133</v>
      </c>
      <c r="J516" s="103">
        <f t="shared" si="29"/>
        <v>3864.8648648648641</v>
      </c>
    </row>
    <row r="517" spans="1:10" ht="12.75" customHeight="1" x14ac:dyDescent="0.25">
      <c r="A517" s="101"/>
      <c r="D517" s="81"/>
      <c r="E517" s="81">
        <f>(E516*Invoice!I583)+((E516-(E516*Invoice!I583))*Invoice!J583)</f>
        <v>2106000</v>
      </c>
      <c r="F517" s="81"/>
      <c r="G517" s="90">
        <f>E517/1.11</f>
        <v>1897297.297297297</v>
      </c>
      <c r="H517" s="91">
        <f>G517*11%</f>
        <v>208702.70270270266</v>
      </c>
      <c r="I517" s="91">
        <f>G517/B516</f>
        <v>4391.8918918918916</v>
      </c>
      <c r="J517" s="104">
        <f>H517/B516</f>
        <v>483.10810810810801</v>
      </c>
    </row>
    <row r="518" spans="1:10" ht="12.75" customHeight="1" x14ac:dyDescent="0.25">
      <c r="A518" s="101"/>
      <c r="D518" s="81" t="s">
        <v>23</v>
      </c>
      <c r="E518" s="81">
        <f>E516-E517</f>
        <v>14742000</v>
      </c>
      <c r="F518" s="81"/>
      <c r="G518" s="82">
        <f>G516-G517</f>
        <v>13281081.081081079</v>
      </c>
      <c r="H518" s="82">
        <f>H516-H517</f>
        <v>1460918.9189189186</v>
      </c>
      <c r="I518" s="82">
        <f>I516-I517</f>
        <v>30743.24324324324</v>
      </c>
      <c r="J518" s="105">
        <f>J516-J517</f>
        <v>3381.7567567567562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14741999.999999998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120</v>
      </c>
      <c r="C522" s="88" t="str">
        <f>Invoice!E584</f>
        <v>CALCULATOR JOYKO CC-15A</v>
      </c>
      <c r="D522" s="89">
        <f>Invoice!H584</f>
        <v>47000</v>
      </c>
      <c r="E522" s="81">
        <f t="shared" si="25"/>
        <v>5640000</v>
      </c>
      <c r="F522" s="81"/>
      <c r="G522" s="82">
        <f t="shared" si="26"/>
        <v>5081081.0810810803</v>
      </c>
      <c r="H522" s="83">
        <f t="shared" si="27"/>
        <v>558918.91891891882</v>
      </c>
      <c r="I522" s="83">
        <f t="shared" si="28"/>
        <v>42342.342342342337</v>
      </c>
      <c r="J522" s="103">
        <f t="shared" si="29"/>
        <v>4657.6576576576572</v>
      </c>
    </row>
    <row r="523" spans="1:10" ht="12.75" customHeight="1" x14ac:dyDescent="0.25">
      <c r="A523" s="101"/>
      <c r="D523" s="81"/>
      <c r="E523" s="81">
        <f>(E522*Invoice!I584)+((E522-(E522*Invoice!I584))*Invoice!J584)</f>
        <v>705000</v>
      </c>
      <c r="F523" s="81"/>
      <c r="G523" s="90">
        <f>E523/1.11</f>
        <v>635135.13513513503</v>
      </c>
      <c r="H523" s="91">
        <f>G523*11%</f>
        <v>69864.864864864852</v>
      </c>
      <c r="I523" s="91">
        <f>G523/B522</f>
        <v>5292.7927927927922</v>
      </c>
      <c r="J523" s="104">
        <f>H523/B522</f>
        <v>582.20720720720715</v>
      </c>
    </row>
    <row r="524" spans="1:10" ht="12.75" customHeight="1" x14ac:dyDescent="0.25">
      <c r="A524" s="101"/>
      <c r="D524" s="81" t="s">
        <v>23</v>
      </c>
      <c r="E524" s="81">
        <f>E522-E523</f>
        <v>4935000</v>
      </c>
      <c r="F524" s="81"/>
      <c r="G524" s="82">
        <f>G522-G523</f>
        <v>4445945.9459459456</v>
      </c>
      <c r="H524" s="82">
        <f>H522-H523</f>
        <v>489054.05405405397</v>
      </c>
      <c r="I524" s="82">
        <f>I522-I523</f>
        <v>37049.549549549542</v>
      </c>
      <c r="J524" s="105">
        <f>J522-J523</f>
        <v>4075.4504504504503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4935000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120</v>
      </c>
      <c r="C528" s="88" t="str">
        <f>Invoice!E585</f>
        <v>CALCULATOR JOYKO CC-8CO WARNA</v>
      </c>
      <c r="D528" s="89">
        <f>Invoice!H585</f>
        <v>47000</v>
      </c>
      <c r="E528" s="81">
        <f t="shared" si="25"/>
        <v>5640000</v>
      </c>
      <c r="F528" s="81"/>
      <c r="G528" s="82">
        <f t="shared" si="26"/>
        <v>5081081.0810810803</v>
      </c>
      <c r="H528" s="83">
        <f t="shared" si="27"/>
        <v>558918.91891891882</v>
      </c>
      <c r="I528" s="83">
        <f t="shared" si="28"/>
        <v>42342.342342342337</v>
      </c>
      <c r="J528" s="103">
        <f t="shared" si="29"/>
        <v>4657.6576576576572</v>
      </c>
    </row>
    <row r="529" spans="1:10" ht="12.75" customHeight="1" x14ac:dyDescent="0.25">
      <c r="A529" s="101"/>
      <c r="D529" s="81"/>
      <c r="E529" s="81">
        <f>(E528*Invoice!I585)+((E528-(E528*Invoice!I585))*Invoice!J585)</f>
        <v>705000</v>
      </c>
      <c r="F529" s="81"/>
      <c r="G529" s="90">
        <f>E529/1.11</f>
        <v>635135.13513513503</v>
      </c>
      <c r="H529" s="91">
        <f>G529*11%</f>
        <v>69864.864864864852</v>
      </c>
      <c r="I529" s="91">
        <f>G529/B528</f>
        <v>5292.7927927927922</v>
      </c>
      <c r="J529" s="104">
        <f>H529/B528</f>
        <v>582.20720720720715</v>
      </c>
    </row>
    <row r="530" spans="1:10" ht="12.75" customHeight="1" x14ac:dyDescent="0.25">
      <c r="A530" s="101"/>
      <c r="D530" s="81" t="s">
        <v>23</v>
      </c>
      <c r="E530" s="81">
        <f>E528-E529</f>
        <v>4935000</v>
      </c>
      <c r="F530" s="81"/>
      <c r="G530" s="82">
        <f>G528-G529</f>
        <v>4445945.9459459456</v>
      </c>
      <c r="H530" s="82">
        <f>H528-H529</f>
        <v>489054.05405405397</v>
      </c>
      <c r="I530" s="82">
        <f>I528-I529</f>
        <v>37049.549549549542</v>
      </c>
      <c r="J530" s="105">
        <f>J528-J529</f>
        <v>4075.4504504504503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4935000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144</v>
      </c>
      <c r="C534" s="88" t="str">
        <f>Invoice!E586</f>
        <v>GEL PEN KENKO HI-TECH-H 0.28 MM BIRU</v>
      </c>
      <c r="D534" s="89">
        <f>Invoice!H586</f>
        <v>39000</v>
      </c>
      <c r="E534" s="81">
        <f t="shared" si="25"/>
        <v>5616000</v>
      </c>
      <c r="F534" s="81"/>
      <c r="G534" s="82">
        <f t="shared" si="26"/>
        <v>5059459.4594594594</v>
      </c>
      <c r="H534" s="83">
        <f t="shared" si="27"/>
        <v>556540.54054054059</v>
      </c>
      <c r="I534" s="83">
        <f t="shared" si="28"/>
        <v>35135.135135135133</v>
      </c>
      <c r="J534" s="103">
        <f t="shared" si="29"/>
        <v>3864.864864864865</v>
      </c>
    </row>
    <row r="535" spans="1:10" ht="12.75" customHeight="1" x14ac:dyDescent="0.25">
      <c r="A535" s="101"/>
      <c r="D535" s="81"/>
      <c r="E535" s="81">
        <f>(E534*Invoice!I586)+((E534-(E534*Invoice!I586))*Invoice!J586)</f>
        <v>702000</v>
      </c>
      <c r="F535" s="81"/>
      <c r="G535" s="90">
        <f>E535/1.11</f>
        <v>632432.43243243243</v>
      </c>
      <c r="H535" s="91">
        <f>G535*11%</f>
        <v>69567.567567567574</v>
      </c>
      <c r="I535" s="91">
        <f>G535/B534</f>
        <v>4391.8918918918916</v>
      </c>
      <c r="J535" s="104">
        <f>H535/B534</f>
        <v>483.10810810810813</v>
      </c>
    </row>
    <row r="536" spans="1:10" ht="12.75" customHeight="1" x14ac:dyDescent="0.25">
      <c r="A536" s="101"/>
      <c r="D536" s="81" t="s">
        <v>23</v>
      </c>
      <c r="E536" s="81">
        <f>E534-E535</f>
        <v>4914000</v>
      </c>
      <c r="F536" s="81"/>
      <c r="G536" s="82">
        <f>G534-G535</f>
        <v>4427027.0270270268</v>
      </c>
      <c r="H536" s="82">
        <f>H534-H535</f>
        <v>486972.97297297302</v>
      </c>
      <c r="I536" s="82">
        <f>I534-I535</f>
        <v>30743.24324324324</v>
      </c>
      <c r="J536" s="105">
        <f>J534-J535</f>
        <v>3381.7567567567567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4914000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34311036.036036029</v>
      </c>
      <c r="H593" s="108">
        <f>H500+H506+H512+H518+H524+H530+H536+H542+H548+H554+H560+H566+H572+H578+H584+H590</f>
        <v>3774213.9639639631</v>
      </c>
      <c r="I593" s="107"/>
      <c r="J593" s="109">
        <f>H501+H507+H513+H519+H525+H531+H537+H543+H549+H555+H561+H567+H573+H579+H585+H591</f>
        <v>38085250</v>
      </c>
    </row>
    <row r="595" spans="1:10" ht="12.75" customHeight="1" x14ac:dyDescent="0.25">
      <c r="A595" s="94" t="s">
        <v>1</v>
      </c>
      <c r="B595" s="95">
        <f>Invoice!E686</f>
        <v>23060007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144</v>
      </c>
      <c r="C597" s="88" t="str">
        <f>Invoice!E694</f>
        <v>GEL MINI COLOR + ISI G-212C</v>
      </c>
      <c r="D597" s="89">
        <f>Invoice!H694</f>
        <v>17500</v>
      </c>
      <c r="E597" s="81">
        <f>D597*B597</f>
        <v>2520000</v>
      </c>
      <c r="F597" s="81"/>
      <c r="G597" s="82">
        <f>E597/1.11</f>
        <v>2270270.2702702703</v>
      </c>
      <c r="H597" s="83">
        <f>G597*11%</f>
        <v>249729.72972972973</v>
      </c>
      <c r="I597" s="83">
        <f>G597/B597</f>
        <v>15765.765765765766</v>
      </c>
      <c r="J597" s="103">
        <f>H597/B597</f>
        <v>1734.2342342342342</v>
      </c>
    </row>
    <row r="598" spans="1:10" ht="12.75" customHeight="1" x14ac:dyDescent="0.25">
      <c r="A598" s="101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>
        <f>G598/B597</f>
        <v>0</v>
      </c>
      <c r="J598" s="104">
        <f>H598/B597</f>
        <v>0</v>
      </c>
    </row>
    <row r="599" spans="1:10" ht="12.75" customHeight="1" x14ac:dyDescent="0.25">
      <c r="A599" s="101"/>
      <c r="D599" s="81" t="s">
        <v>23</v>
      </c>
      <c r="E599" s="81">
        <f>E597-E598</f>
        <v>2520000</v>
      </c>
      <c r="F599" s="81"/>
      <c r="G599" s="82">
        <f>G597-G598</f>
        <v>2270270.2702702703</v>
      </c>
      <c r="H599" s="82">
        <f>H597-H598</f>
        <v>249729.72972972973</v>
      </c>
      <c r="I599" s="82">
        <f>I597-I598</f>
        <v>15765.765765765766</v>
      </c>
      <c r="J599" s="105">
        <f>J597-J598</f>
        <v>1734.2342342342342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2520000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2270270.2702702703</v>
      </c>
      <c r="H692" s="108">
        <f>H599+H605+H611+H617+H623+H629+H635+H641+H647+H653+H659+H665+H671+H677+H683+H689</f>
        <v>249729.72972972973</v>
      </c>
      <c r="I692" s="107"/>
      <c r="J692" s="109">
        <f>H600+H606+H612+H618+H624+H630+H636+H642+H648+H654+H660+H666+H672+H678+H684+H690</f>
        <v>2520000</v>
      </c>
    </row>
    <row r="694" spans="1:10" ht="12.75" customHeight="1" x14ac:dyDescent="0.25">
      <c r="A694" s="94" t="s">
        <v>1</v>
      </c>
      <c r="B694" s="95">
        <f>Invoice!E800</f>
        <v>23060008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132</v>
      </c>
      <c r="C696" s="88" t="str">
        <f>Invoice!E808</f>
        <v>GUNTING KENKO SC-828</v>
      </c>
      <c r="D696" s="89">
        <f>Invoice!H808</f>
        <v>4700</v>
      </c>
      <c r="E696" s="81">
        <f>D696*B696</f>
        <v>620400</v>
      </c>
      <c r="F696" s="81"/>
      <c r="G696" s="82">
        <f>E696/1.11</f>
        <v>558918.91891891882</v>
      </c>
      <c r="H696" s="83">
        <f>G696*11%</f>
        <v>61481.081081081073</v>
      </c>
      <c r="I696" s="83">
        <f>G696/B696</f>
        <v>4234.2342342342336</v>
      </c>
      <c r="J696" s="103">
        <f>H696/B696</f>
        <v>465.76576576576571</v>
      </c>
    </row>
    <row r="697" spans="1:10" ht="12.75" customHeight="1" x14ac:dyDescent="0.25">
      <c r="A697" s="101"/>
      <c r="D697" s="81"/>
      <c r="E697" s="81">
        <f>(E696*Invoice!I808)+((E696-(E696*Invoice!I808))*Invoice!J808)</f>
        <v>86856.000000000015</v>
      </c>
      <c r="F697" s="81"/>
      <c r="G697" s="90">
        <f>E697/1.11</f>
        <v>78248.648648648654</v>
      </c>
      <c r="H697" s="91">
        <f>G697*11%</f>
        <v>8607.3513513513517</v>
      </c>
      <c r="I697" s="91">
        <f>G697/B696</f>
        <v>592.79279279279285</v>
      </c>
      <c r="J697" s="104">
        <f>H697/B696</f>
        <v>65.207207207207205</v>
      </c>
    </row>
    <row r="698" spans="1:10" ht="12.75" customHeight="1" x14ac:dyDescent="0.25">
      <c r="A698" s="101"/>
      <c r="D698" s="81" t="s">
        <v>23</v>
      </c>
      <c r="E698" s="81">
        <f>E696-E697</f>
        <v>533544</v>
      </c>
      <c r="F698" s="81"/>
      <c r="G698" s="82">
        <f>G696-G697</f>
        <v>480670.27027027018</v>
      </c>
      <c r="H698" s="82">
        <f>H696-H697</f>
        <v>52873.729729729719</v>
      </c>
      <c r="I698" s="82">
        <f>I696-I697</f>
        <v>3641.4414414414405</v>
      </c>
      <c r="J698" s="105">
        <f>J696-J697</f>
        <v>400.5585585585585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533543.99999999988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480670.27027027018</v>
      </c>
      <c r="H791" s="108">
        <f>H698+H704+H710+H716+H722+H728+H734+H740+H746+H752+H758+H764+H770+H776+H782+H788</f>
        <v>52873.729729729719</v>
      </c>
      <c r="I791" s="107"/>
      <c r="J791" s="109">
        <f>H699+H705+H711+H717+H723+H729+H735+H741+H747+H753+H759+H765+H771+H777+H783+H789</f>
        <v>533543.99999999988</v>
      </c>
    </row>
    <row r="793" spans="1:10" ht="12.75" customHeight="1" x14ac:dyDescent="0.25">
      <c r="A793" s="94" t="s">
        <v>1</v>
      </c>
      <c r="B793" s="95">
        <f>Invoice!E914</f>
        <v>23060009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432</v>
      </c>
      <c r="C795" s="88" t="str">
        <f>Invoice!E922</f>
        <v>GEL PEN KENKO EASY GEL</v>
      </c>
      <c r="D795" s="89">
        <f>Invoice!H922</f>
        <v>26100</v>
      </c>
      <c r="E795" s="81">
        <f>D795*B795</f>
        <v>11275200</v>
      </c>
      <c r="F795" s="81"/>
      <c r="G795" s="82">
        <f>E795/1.11</f>
        <v>10157837.837837838</v>
      </c>
      <c r="H795" s="83">
        <f>G795*11%</f>
        <v>1117362.1621621621</v>
      </c>
      <c r="I795" s="83">
        <f>G795/B795</f>
        <v>23513.513513513513</v>
      </c>
      <c r="J795" s="103">
        <f>H795/B795</f>
        <v>2586.4864864864862</v>
      </c>
    </row>
    <row r="796" spans="1:10" ht="12.75" customHeight="1" x14ac:dyDescent="0.25">
      <c r="A796" s="101"/>
      <c r="D796" s="81"/>
      <c r="E796" s="81">
        <f>(E795*Invoice!I922)+((E795-(E795*Invoice!I922))*Invoice!J922)</f>
        <v>1522152</v>
      </c>
      <c r="F796" s="81"/>
      <c r="G796" s="90">
        <f>E796/1.11</f>
        <v>1371308.1081081079</v>
      </c>
      <c r="H796" s="91">
        <f>G796*11%</f>
        <v>150843.89189189186</v>
      </c>
      <c r="I796" s="91">
        <f>G796/B795</f>
        <v>3174.3243243243237</v>
      </c>
      <c r="J796" s="104">
        <f>H796/B795</f>
        <v>349.17567567567562</v>
      </c>
    </row>
    <row r="797" spans="1:10" ht="12.75" customHeight="1" x14ac:dyDescent="0.25">
      <c r="A797" s="101"/>
      <c r="D797" s="81" t="s">
        <v>23</v>
      </c>
      <c r="E797" s="81">
        <f>E795-E796</f>
        <v>9753048</v>
      </c>
      <c r="F797" s="81"/>
      <c r="G797" s="82">
        <f>G795-G796</f>
        <v>8786529.7297297306</v>
      </c>
      <c r="H797" s="82">
        <f>H795-H796</f>
        <v>966518.2702702703</v>
      </c>
      <c r="I797" s="82">
        <f>I795-I796</f>
        <v>20339.18918918919</v>
      </c>
      <c r="J797" s="105">
        <f>J795-J796</f>
        <v>2237.3108108108108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9753048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144</v>
      </c>
      <c r="C801" s="88" t="str">
        <f>Invoice!E923</f>
        <v>GEL PEN KENKO KE-303 T-GEL TRIANGULAR HITAM</v>
      </c>
      <c r="D801" s="89">
        <f>Invoice!H923</f>
        <v>21600</v>
      </c>
      <c r="E801" s="81">
        <f t="shared" ref="E801:E885" si="40">D801*B801</f>
        <v>3110400</v>
      </c>
      <c r="F801" s="81"/>
      <c r="G801" s="82">
        <f t="shared" ref="G801:G885" si="41">E801/1.11</f>
        <v>2802162.1621621619</v>
      </c>
      <c r="H801" s="83">
        <f t="shared" ref="H801:H885" si="42">G801*11%</f>
        <v>308237.83783783781</v>
      </c>
      <c r="I801" s="83">
        <f t="shared" ref="I801:I885" si="43">G801/B801</f>
        <v>19459.459459459456</v>
      </c>
      <c r="J801" s="103">
        <f t="shared" ref="J801:J885" si="44">H801/B801</f>
        <v>2140.5405405405404</v>
      </c>
    </row>
    <row r="802" spans="1:10" ht="12.75" customHeight="1" x14ac:dyDescent="0.25">
      <c r="A802" s="101"/>
      <c r="D802" s="81"/>
      <c r="E802" s="81">
        <f>(E801*Invoice!I923)+((E801-(E801*Invoice!I923))*Invoice!J923)</f>
        <v>419904</v>
      </c>
      <c r="F802" s="81"/>
      <c r="G802" s="90">
        <f>E802/1.11</f>
        <v>378291.89189189184</v>
      </c>
      <c r="H802" s="91">
        <f>G802*11%</f>
        <v>41612.108108108099</v>
      </c>
      <c r="I802" s="91">
        <f>G802/B801</f>
        <v>2627.0270270270266</v>
      </c>
      <c r="J802" s="104">
        <f>H802/B801</f>
        <v>288.97297297297291</v>
      </c>
    </row>
    <row r="803" spans="1:10" ht="12.75" customHeight="1" x14ac:dyDescent="0.25">
      <c r="A803" s="101"/>
      <c r="D803" s="81" t="s">
        <v>23</v>
      </c>
      <c r="E803" s="81">
        <f>E801-E802</f>
        <v>2690496</v>
      </c>
      <c r="F803" s="81"/>
      <c r="G803" s="82">
        <f>G801-G802</f>
        <v>2423870.2702702703</v>
      </c>
      <c r="H803" s="82">
        <f>H801-H802</f>
        <v>266625.7297297297</v>
      </c>
      <c r="I803" s="82">
        <f>I801-I802</f>
        <v>16832.43243243243</v>
      </c>
      <c r="J803" s="105">
        <f>J801-J802</f>
        <v>1851.5675675675675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2690496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288</v>
      </c>
      <c r="C807" s="88" t="str">
        <f>Invoice!E924</f>
        <v>CORRECTION FLUID KENKO KE-01</v>
      </c>
      <c r="D807" s="89">
        <f>Invoice!H924</f>
        <v>54300</v>
      </c>
      <c r="E807" s="81">
        <f t="shared" si="40"/>
        <v>15638400</v>
      </c>
      <c r="F807" s="81"/>
      <c r="G807" s="82">
        <f t="shared" si="41"/>
        <v>14088648.648648648</v>
      </c>
      <c r="H807" s="83">
        <f t="shared" si="42"/>
        <v>1549751.3513513512</v>
      </c>
      <c r="I807" s="83">
        <f t="shared" si="43"/>
        <v>48918.918918918913</v>
      </c>
      <c r="J807" s="103">
        <f t="shared" si="44"/>
        <v>5381.0810810810808</v>
      </c>
    </row>
    <row r="808" spans="1:10" ht="12.75" customHeight="1" x14ac:dyDescent="0.25">
      <c r="A808" s="101"/>
      <c r="D808" s="81"/>
      <c r="E808" s="81">
        <f>(E807*Invoice!I924)+((E807-(E807*Invoice!I924))*Invoice!J924)</f>
        <v>2111184</v>
      </c>
      <c r="F808" s="81"/>
      <c r="G808" s="90">
        <f>E808/1.11</f>
        <v>1901967.5675675673</v>
      </c>
      <c r="H808" s="91">
        <f>G808*11%</f>
        <v>209216.4324324324</v>
      </c>
      <c r="I808" s="91">
        <f>G808/B807</f>
        <v>6604.0540540540533</v>
      </c>
      <c r="J808" s="104">
        <f>H808/B807</f>
        <v>726.44594594594582</v>
      </c>
    </row>
    <row r="809" spans="1:10" ht="12.75" customHeight="1" x14ac:dyDescent="0.25">
      <c r="A809" s="101"/>
      <c r="D809" s="81" t="s">
        <v>23</v>
      </c>
      <c r="E809" s="81">
        <f>E807-E808</f>
        <v>13527216</v>
      </c>
      <c r="F809" s="81"/>
      <c r="G809" s="82">
        <f>G807-G808</f>
        <v>12186681.081081081</v>
      </c>
      <c r="H809" s="82">
        <f>H807-H808</f>
        <v>1340534.9189189188</v>
      </c>
      <c r="I809" s="82">
        <f>I807-I808</f>
        <v>42314.86486486486</v>
      </c>
      <c r="J809" s="105">
        <f>J807-J808</f>
        <v>4654.635135135135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13527216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120</v>
      </c>
      <c r="C813" s="88" t="str">
        <f>Invoice!E925</f>
        <v>ISI CUTTER 18 MM KENKO L-150 (BESAR)</v>
      </c>
      <c r="D813" s="89">
        <f>Invoice!H925</f>
        <v>64800</v>
      </c>
      <c r="E813" s="81">
        <f t="shared" si="40"/>
        <v>7776000</v>
      </c>
      <c r="F813" s="81"/>
      <c r="G813" s="82">
        <f t="shared" si="41"/>
        <v>7005405.405405405</v>
      </c>
      <c r="H813" s="83">
        <f t="shared" si="42"/>
        <v>770594.59459459456</v>
      </c>
      <c r="I813" s="83">
        <f t="shared" si="43"/>
        <v>58378.378378378373</v>
      </c>
      <c r="J813" s="103">
        <f t="shared" si="44"/>
        <v>6421.6216216216217</v>
      </c>
    </row>
    <row r="814" spans="1:10" ht="12.75" customHeight="1" x14ac:dyDescent="0.25">
      <c r="A814" s="101"/>
      <c r="D814" s="81"/>
      <c r="E814" s="81">
        <f>(E813*Invoice!I925)+((E813-(E813*Invoice!I925))*Invoice!J925)</f>
        <v>1049760</v>
      </c>
      <c r="F814" s="81"/>
      <c r="G814" s="90">
        <f>E814/1.11</f>
        <v>945729.7297297297</v>
      </c>
      <c r="H814" s="91">
        <f>G814*11%</f>
        <v>104030.27027027027</v>
      </c>
      <c r="I814" s="91">
        <f>G814/B813</f>
        <v>7881.0810810810808</v>
      </c>
      <c r="J814" s="104">
        <f>H814/B813</f>
        <v>866.91891891891885</v>
      </c>
    </row>
    <row r="815" spans="1:10" ht="12.75" customHeight="1" x14ac:dyDescent="0.25">
      <c r="A815" s="101"/>
      <c r="D815" s="81" t="s">
        <v>23</v>
      </c>
      <c r="E815" s="81">
        <f>E813-E814</f>
        <v>6726240</v>
      </c>
      <c r="F815" s="81"/>
      <c r="G815" s="82">
        <f>G813-G814</f>
        <v>6059675.6756756753</v>
      </c>
      <c r="H815" s="82">
        <f>H813-H814</f>
        <v>666564.32432432426</v>
      </c>
      <c r="I815" s="82">
        <f>I813-I814</f>
        <v>50497.297297297293</v>
      </c>
      <c r="J815" s="105">
        <f>J813-J814</f>
        <v>5554.7027027027025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6726240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60</v>
      </c>
      <c r="C819" s="88" t="str">
        <f>Invoice!E926</f>
        <v>CUTTER 9 MM KENKO A-300 (KECIL)</v>
      </c>
      <c r="D819" s="89">
        <f>Invoice!H926</f>
        <v>57000</v>
      </c>
      <c r="E819" s="81">
        <f t="shared" si="40"/>
        <v>3420000</v>
      </c>
      <c r="F819" s="81"/>
      <c r="G819" s="82">
        <f t="shared" si="41"/>
        <v>3081081.0810810807</v>
      </c>
      <c r="H819" s="83">
        <f t="shared" si="42"/>
        <v>338918.91891891888</v>
      </c>
      <c r="I819" s="83">
        <f t="shared" si="43"/>
        <v>51351.351351351346</v>
      </c>
      <c r="J819" s="103">
        <f t="shared" si="44"/>
        <v>5648.6486486486483</v>
      </c>
    </row>
    <row r="820" spans="1:10" ht="12.75" customHeight="1" x14ac:dyDescent="0.25">
      <c r="A820" s="101"/>
      <c r="D820" s="81"/>
      <c r="E820" s="81">
        <f>(E819*Invoice!I926)+((E819-(E819*Invoice!I926))*Invoice!J926)</f>
        <v>461700.00000000006</v>
      </c>
      <c r="F820" s="81"/>
      <c r="G820" s="90">
        <f>E820/1.11</f>
        <v>415945.94594594598</v>
      </c>
      <c r="H820" s="91">
        <f>G820*11%</f>
        <v>45754.054054054061</v>
      </c>
      <c r="I820" s="91">
        <f>G820/B819</f>
        <v>6932.4324324324325</v>
      </c>
      <c r="J820" s="104">
        <f>H820/B819</f>
        <v>762.56756756756772</v>
      </c>
    </row>
    <row r="821" spans="1:10" ht="12.75" customHeight="1" x14ac:dyDescent="0.25">
      <c r="A821" s="101"/>
      <c r="D821" s="81" t="s">
        <v>23</v>
      </c>
      <c r="E821" s="81">
        <f>E819-E820</f>
        <v>2958300</v>
      </c>
      <c r="F821" s="81"/>
      <c r="G821" s="82">
        <f>G819-G820</f>
        <v>2665135.1351351347</v>
      </c>
      <c r="H821" s="82">
        <f>H819-H820</f>
        <v>293164.86486486479</v>
      </c>
      <c r="I821" s="82">
        <f>I819-I820</f>
        <v>44418.918918918913</v>
      </c>
      <c r="J821" s="105">
        <f>J819-J820</f>
        <v>4886.0810810810808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2958299.9999999995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36</v>
      </c>
      <c r="C825" s="88" t="str">
        <f>Invoice!E927</f>
        <v>LEM STICK KENKO 8 GR (KECIL) isi 30 pc</v>
      </c>
      <c r="D825" s="89">
        <f>Invoice!H927</f>
        <v>66000</v>
      </c>
      <c r="E825" s="81">
        <f t="shared" si="40"/>
        <v>2376000</v>
      </c>
      <c r="F825" s="81"/>
      <c r="G825" s="82">
        <f t="shared" si="41"/>
        <v>2140540.5405405401</v>
      </c>
      <c r="H825" s="83">
        <f t="shared" si="42"/>
        <v>235459.45945945941</v>
      </c>
      <c r="I825" s="83">
        <f t="shared" si="43"/>
        <v>59459.459459459445</v>
      </c>
      <c r="J825" s="103">
        <f t="shared" si="44"/>
        <v>6540.540540540539</v>
      </c>
    </row>
    <row r="826" spans="1:10" ht="12.75" customHeight="1" x14ac:dyDescent="0.25">
      <c r="A826" s="101"/>
      <c r="D826" s="81"/>
      <c r="E826" s="81">
        <f>(E825*Invoice!I927)+((E825-(E825*Invoice!I927))*Invoice!J927)</f>
        <v>320760</v>
      </c>
      <c r="F826" s="81"/>
      <c r="G826" s="90">
        <f>E826/1.11</f>
        <v>288972.97297297296</v>
      </c>
      <c r="H826" s="91">
        <f>G826*11%</f>
        <v>31787.027027027027</v>
      </c>
      <c r="I826" s="91">
        <f>G826/B825</f>
        <v>8027.0270270270266</v>
      </c>
      <c r="J826" s="104">
        <f>H826/B825</f>
        <v>882.97297297297291</v>
      </c>
    </row>
    <row r="827" spans="1:10" ht="12.75" customHeight="1" x14ac:dyDescent="0.25">
      <c r="A827" s="101"/>
      <c r="D827" s="81" t="s">
        <v>23</v>
      </c>
      <c r="E827" s="81">
        <f>E825-E826</f>
        <v>2055240</v>
      </c>
      <c r="F827" s="81"/>
      <c r="G827" s="82">
        <f>G825-G826</f>
        <v>1851567.5675675671</v>
      </c>
      <c r="H827" s="82">
        <f>H825-H826</f>
        <v>203672.43243243237</v>
      </c>
      <c r="I827" s="82">
        <f>I825-I826</f>
        <v>51432.432432432419</v>
      </c>
      <c r="J827" s="105">
        <f>J825-J826</f>
        <v>5657.5675675675666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2055239.9999999995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36</v>
      </c>
      <c r="C831" s="88" t="str">
        <f>Invoice!E928</f>
        <v>LEM STICK KENKO 15 GR (TANGGUNG) isi 20 pc</v>
      </c>
      <c r="D831" s="89">
        <f>Invoice!H928</f>
        <v>72000</v>
      </c>
      <c r="E831" s="81">
        <f t="shared" si="40"/>
        <v>2592000</v>
      </c>
      <c r="F831" s="81"/>
      <c r="G831" s="82">
        <f t="shared" si="41"/>
        <v>2335135.1351351351</v>
      </c>
      <c r="H831" s="83">
        <f t="shared" si="42"/>
        <v>256864.86486486488</v>
      </c>
      <c r="I831" s="83">
        <f t="shared" si="43"/>
        <v>64864.864864864867</v>
      </c>
      <c r="J831" s="103">
        <f t="shared" si="44"/>
        <v>7135.1351351351359</v>
      </c>
    </row>
    <row r="832" spans="1:10" ht="12.75" customHeight="1" x14ac:dyDescent="0.25">
      <c r="A832" s="101"/>
      <c r="D832" s="81"/>
      <c r="E832" s="81">
        <f>(E831*Invoice!I928)+((E831-(E831*Invoice!I928))*Invoice!J928)</f>
        <v>349920</v>
      </c>
      <c r="F832" s="81"/>
      <c r="G832" s="90">
        <f>E832/1.11</f>
        <v>315243.2432432432</v>
      </c>
      <c r="H832" s="91">
        <f>G832*11%</f>
        <v>34676.756756756753</v>
      </c>
      <c r="I832" s="91">
        <f>G832/B831</f>
        <v>8756.7567567567548</v>
      </c>
      <c r="J832" s="104">
        <f>H832/B831</f>
        <v>963.24324324324311</v>
      </c>
    </row>
    <row r="833" spans="1:10" ht="12.75" customHeight="1" x14ac:dyDescent="0.25">
      <c r="A833" s="101"/>
      <c r="D833" s="81" t="s">
        <v>23</v>
      </c>
      <c r="E833" s="81">
        <f>E831-E832</f>
        <v>2242080</v>
      </c>
      <c r="F833" s="81"/>
      <c r="G833" s="82">
        <f>G831-G832</f>
        <v>2019891.8918918921</v>
      </c>
      <c r="H833" s="82">
        <f>H831-H832</f>
        <v>222188.10810810814</v>
      </c>
      <c r="I833" s="82">
        <f>I831-I832</f>
        <v>56108.108108108114</v>
      </c>
      <c r="J833" s="105">
        <f>J831-J832</f>
        <v>6171.8918918918926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2242080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144</v>
      </c>
      <c r="C837" s="88" t="str">
        <f>Invoice!E929</f>
        <v>GEL PEN KENKO K-1 HITAM</v>
      </c>
      <c r="D837" s="89">
        <f>Invoice!H929</f>
        <v>39600</v>
      </c>
      <c r="E837" s="81">
        <f t="shared" si="40"/>
        <v>5702400</v>
      </c>
      <c r="F837" s="81"/>
      <c r="G837" s="82">
        <f t="shared" si="41"/>
        <v>5137297.297297297</v>
      </c>
      <c r="H837" s="83">
        <f t="shared" si="42"/>
        <v>565102.70270270272</v>
      </c>
      <c r="I837" s="83">
        <f t="shared" si="43"/>
        <v>35675.675675675673</v>
      </c>
      <c r="J837" s="103">
        <f t="shared" si="44"/>
        <v>3924.3243243243246</v>
      </c>
    </row>
    <row r="838" spans="1:10" ht="12.75" customHeight="1" x14ac:dyDescent="0.25">
      <c r="A838" s="101"/>
      <c r="D838" s="81"/>
      <c r="E838" s="81">
        <f>(E837*Invoice!I929)+((E837-(E837*Invoice!I929))*Invoice!J929)</f>
        <v>769824</v>
      </c>
      <c r="F838" s="81"/>
      <c r="G838" s="90">
        <f>E838/1.11</f>
        <v>693535.13513513503</v>
      </c>
      <c r="H838" s="91">
        <f>G838*11%</f>
        <v>76288.864864864852</v>
      </c>
      <c r="I838" s="91">
        <f>G838/B837</f>
        <v>4816.2162162162158</v>
      </c>
      <c r="J838" s="104">
        <f>H838/B837</f>
        <v>529.78378378378375</v>
      </c>
    </row>
    <row r="839" spans="1:10" ht="12.75" customHeight="1" x14ac:dyDescent="0.25">
      <c r="A839" s="101"/>
      <c r="D839" s="81" t="s">
        <v>23</v>
      </c>
      <c r="E839" s="81">
        <f>E837-E838</f>
        <v>4932576</v>
      </c>
      <c r="F839" s="81"/>
      <c r="G839" s="82">
        <f>G837-G838</f>
        <v>4443762.1621621624</v>
      </c>
      <c r="H839" s="82">
        <f>H837-H838</f>
        <v>488813.83783783787</v>
      </c>
      <c r="I839" s="82">
        <f>I837-I838</f>
        <v>30859.459459459456</v>
      </c>
      <c r="J839" s="105">
        <f>J837-J838</f>
        <v>3394.5405405405409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4932576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40</v>
      </c>
      <c r="C843" s="88" t="str">
        <f>Invoice!E930</f>
        <v>LEM CAIR 50 ML KENKO LG-50</v>
      </c>
      <c r="D843" s="89">
        <f>Invoice!H930</f>
        <v>25200</v>
      </c>
      <c r="E843" s="81">
        <f t="shared" si="40"/>
        <v>1008000</v>
      </c>
      <c r="F843" s="81"/>
      <c r="G843" s="82">
        <f t="shared" si="41"/>
        <v>908108.10810810805</v>
      </c>
      <c r="H843" s="83">
        <f t="shared" si="42"/>
        <v>99891.891891891879</v>
      </c>
      <c r="I843" s="83">
        <f t="shared" si="43"/>
        <v>22702.7027027027</v>
      </c>
      <c r="J843" s="103">
        <f t="shared" si="44"/>
        <v>2497.2972972972971</v>
      </c>
    </row>
    <row r="844" spans="1:10" ht="12.75" customHeight="1" x14ac:dyDescent="0.25">
      <c r="A844" s="101"/>
      <c r="D844" s="81"/>
      <c r="E844" s="81">
        <f>(E843*Invoice!I930)+((E843-(E843*Invoice!I930))*Invoice!J930)</f>
        <v>136080</v>
      </c>
      <c r="F844" s="81"/>
      <c r="G844" s="90">
        <f>E844/1.11</f>
        <v>122594.59459459459</v>
      </c>
      <c r="H844" s="91">
        <f>G844*11%</f>
        <v>13485.405405405405</v>
      </c>
      <c r="I844" s="91">
        <f>G844/B843</f>
        <v>3064.8648648648646</v>
      </c>
      <c r="J844" s="104">
        <f>H844/B843</f>
        <v>337.1351351351351</v>
      </c>
    </row>
    <row r="845" spans="1:10" ht="12.75" customHeight="1" x14ac:dyDescent="0.25">
      <c r="A845" s="101"/>
      <c r="D845" s="81" t="s">
        <v>23</v>
      </c>
      <c r="E845" s="81">
        <f>E843-E844</f>
        <v>871920</v>
      </c>
      <c r="F845" s="81"/>
      <c r="G845" s="82">
        <f>G843-G844</f>
        <v>785513.51351351349</v>
      </c>
      <c r="H845" s="82">
        <f>H843-H844</f>
        <v>86406.486486486479</v>
      </c>
      <c r="I845" s="82">
        <f>I843-I844</f>
        <v>19637.837837837837</v>
      </c>
      <c r="J845" s="105">
        <f>J843-J844</f>
        <v>2160.1621621621621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871920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17</v>
      </c>
      <c r="C849" s="88" t="str">
        <f>Invoice!E931</f>
        <v>DATE STAMP KENKO D-3 (Cap Tanggal 5 Mm)</v>
      </c>
      <c r="D849" s="89">
        <f>Invoice!H931</f>
        <v>77400</v>
      </c>
      <c r="E849" s="81">
        <f t="shared" si="40"/>
        <v>1315800</v>
      </c>
      <c r="F849" s="81"/>
      <c r="G849" s="82">
        <f t="shared" si="41"/>
        <v>1185405.4054054052</v>
      </c>
      <c r="H849" s="83">
        <f t="shared" si="42"/>
        <v>130394.59459459457</v>
      </c>
      <c r="I849" s="83">
        <f t="shared" si="43"/>
        <v>69729.729729729719</v>
      </c>
      <c r="J849" s="103">
        <f t="shared" si="44"/>
        <v>7670.2702702702691</v>
      </c>
    </row>
    <row r="850" spans="1:10" ht="12.75" customHeight="1" x14ac:dyDescent="0.25">
      <c r="A850" s="101"/>
      <c r="D850" s="81"/>
      <c r="E850" s="81">
        <f>(E849*Invoice!I931)+((E849-(E849*Invoice!I931))*Invoice!J931)</f>
        <v>177633</v>
      </c>
      <c r="F850" s="81"/>
      <c r="G850" s="90">
        <f>E850/1.11</f>
        <v>160029.7297297297</v>
      </c>
      <c r="H850" s="91">
        <f>G850*11%</f>
        <v>17603.270270270266</v>
      </c>
      <c r="I850" s="91">
        <f>G850/B849</f>
        <v>9413.5135135135115</v>
      </c>
      <c r="J850" s="104">
        <f>H850/B849</f>
        <v>1035.4864864864862</v>
      </c>
    </row>
    <row r="851" spans="1:10" ht="12.75" customHeight="1" x14ac:dyDescent="0.25">
      <c r="A851" s="101"/>
      <c r="D851" s="81" t="s">
        <v>23</v>
      </c>
      <c r="E851" s="81">
        <f>E849-E850</f>
        <v>1138167</v>
      </c>
      <c r="F851" s="81"/>
      <c r="G851" s="82">
        <f>G849-G850</f>
        <v>1025375.6756756755</v>
      </c>
      <c r="H851" s="82">
        <f>H849-H850</f>
        <v>112791.32432432431</v>
      </c>
      <c r="I851" s="82">
        <f>I849-I850</f>
        <v>60316.216216216206</v>
      </c>
      <c r="J851" s="105">
        <f>J849-J850</f>
        <v>6634.7837837837833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1138166.9999999998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42248002.702702694</v>
      </c>
      <c r="H890" s="108">
        <f>H797+H803+H809+H815+H821+H827+H833+H839+H845+H851+H857+H863+H869+H875+H881+H887</f>
        <v>4647280.297297297</v>
      </c>
      <c r="I890" s="107"/>
      <c r="J890" s="109">
        <f>H798+H804+H810+H816+H822+H828+H834+H840+H846+H852+H858+H864+H870+H876+H882+H888</f>
        <v>46895283</v>
      </c>
    </row>
    <row r="892" spans="1:10" ht="12.75" customHeight="1" x14ac:dyDescent="0.25">
      <c r="A892" s="94" t="s">
        <v>1</v>
      </c>
      <c r="B892" s="95">
        <f>Invoice!E1028</f>
        <v>23060010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40</v>
      </c>
      <c r="C894" s="88" t="str">
        <f>Invoice!E1036</f>
        <v>CUTTER 18 MM KENKO L-500 (BESAR)</v>
      </c>
      <c r="D894" s="89">
        <f>Invoice!H1036</f>
        <v>147600</v>
      </c>
      <c r="E894" s="81">
        <f>D894*B894</f>
        <v>5904000</v>
      </c>
      <c r="F894" s="81"/>
      <c r="G894" s="82">
        <f>E894/1.11</f>
        <v>5318918.9189189188</v>
      </c>
      <c r="H894" s="83">
        <f>G894*11%</f>
        <v>585081.08108108107</v>
      </c>
      <c r="I894" s="83">
        <f>G894/B894</f>
        <v>132972.97297297296</v>
      </c>
      <c r="J894" s="103">
        <f>H894/B894</f>
        <v>14627.027027027027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738000</v>
      </c>
      <c r="F895" s="81"/>
      <c r="G895" s="90">
        <f>E895/1.11</f>
        <v>664864.86486486485</v>
      </c>
      <c r="H895" s="91">
        <f>G895*11%</f>
        <v>73135.135135135133</v>
      </c>
      <c r="I895" s="91">
        <f>G895/B894</f>
        <v>16621.62162162162</v>
      </c>
      <c r="J895" s="104">
        <f>H895/B894</f>
        <v>1828.3783783783783</v>
      </c>
    </row>
    <row r="896" spans="1:10" ht="12.75" customHeight="1" x14ac:dyDescent="0.25">
      <c r="A896" s="101"/>
      <c r="D896" s="81" t="s">
        <v>23</v>
      </c>
      <c r="E896" s="81">
        <f>E894-E895</f>
        <v>5166000</v>
      </c>
      <c r="F896" s="81"/>
      <c r="G896" s="82">
        <f>G894-G895</f>
        <v>4654054.0540540535</v>
      </c>
      <c r="H896" s="82">
        <f>H894-H895</f>
        <v>511945.94594594592</v>
      </c>
      <c r="I896" s="82">
        <f>I894-I895</f>
        <v>116351.35135135133</v>
      </c>
      <c r="J896" s="105">
        <f>J894-J895</f>
        <v>12798.648648648648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5165999.9999999991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4654054.0540540535</v>
      </c>
      <c r="H989" s="108">
        <f>H896+H902+H908+H914+H920+H926+H932+H938+H944+H950+H956+H962+H968+H974+H980+H986</f>
        <v>511945.94594594592</v>
      </c>
      <c r="I989" s="107"/>
      <c r="J989" s="109">
        <f>H897+H903+H909+H915+H921+H927+H933+H939+H945+H951+H957+H963+H969+H975+H981+H987</f>
        <v>5165999.9999999991</v>
      </c>
    </row>
    <row r="991" spans="1:10" ht="12.75" customHeight="1" x14ac:dyDescent="0.25">
      <c r="A991" s="94" t="s">
        <v>1</v>
      </c>
      <c r="B991" s="95">
        <f>Invoice!E1142</f>
        <v>23060011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2</v>
      </c>
      <c r="C993" s="88" t="str">
        <f>Invoice!E1150</f>
        <v>KARTU STOCK FOLIO PUTIH</v>
      </c>
      <c r="D993" s="89">
        <f>Invoice!H1150</f>
        <v>37500</v>
      </c>
      <c r="E993" s="81">
        <f>D993*B993</f>
        <v>75000</v>
      </c>
      <c r="F993" s="81"/>
      <c r="G993" s="82">
        <f>E993/1.11</f>
        <v>67567.567567567559</v>
      </c>
      <c r="H993" s="83">
        <f>G993*11%</f>
        <v>7432.4324324324316</v>
      </c>
      <c r="I993" s="83">
        <f>G993/B993</f>
        <v>33783.78378378378</v>
      </c>
      <c r="J993" s="103">
        <f>H993/B993</f>
        <v>3716.2162162162158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>
        <f>G994/B993</f>
        <v>0</v>
      </c>
      <c r="J994" s="104">
        <f>H994/B993</f>
        <v>0</v>
      </c>
    </row>
    <row r="995" spans="1:10" ht="12.75" customHeight="1" x14ac:dyDescent="0.25">
      <c r="A995" s="101"/>
      <c r="D995" s="81" t="s">
        <v>23</v>
      </c>
      <c r="E995" s="81">
        <f>E993-E994</f>
        <v>75000</v>
      </c>
      <c r="F995" s="81"/>
      <c r="G995" s="82">
        <f>G993-G994</f>
        <v>67567.567567567559</v>
      </c>
      <c r="H995" s="82">
        <f>H993-H994</f>
        <v>7432.4324324324316</v>
      </c>
      <c r="I995" s="82">
        <f>I993-I994</f>
        <v>33783.78378378378</v>
      </c>
      <c r="J995" s="105">
        <f>J993-J994</f>
        <v>3716.2162162162158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74999.999999999985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10</v>
      </c>
      <c r="C999" s="88" t="str">
        <f>Invoice!E1151</f>
        <v>KARTU STOCK KWARTO PUTIH</v>
      </c>
      <c r="D999" s="89">
        <f>Invoice!H1151</f>
        <v>18500</v>
      </c>
      <c r="E999" s="81">
        <f t="shared" ref="E999:E1083" si="50">D999*B999</f>
        <v>185000</v>
      </c>
      <c r="F999" s="81"/>
      <c r="G999" s="82">
        <f t="shared" ref="G999:G1083" si="51">E999/1.11</f>
        <v>166666.66666666666</v>
      </c>
      <c r="H999" s="83">
        <f t="shared" ref="H999:H1083" si="52">G999*11%</f>
        <v>18333.333333333332</v>
      </c>
      <c r="I999" s="83">
        <f t="shared" ref="I999:I1083" si="53">G999/B999</f>
        <v>16666.666666666664</v>
      </c>
      <c r="J999" s="103">
        <f t="shared" ref="J999:J1083" si="54">H999/B999</f>
        <v>1833.3333333333333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>
        <f>G1000/B999</f>
        <v>0</v>
      </c>
      <c r="J1000" s="104">
        <f>H1000/B999</f>
        <v>0</v>
      </c>
    </row>
    <row r="1001" spans="1:10" ht="12.75" customHeight="1" x14ac:dyDescent="0.25">
      <c r="A1001" s="101"/>
      <c r="D1001" s="81" t="s">
        <v>23</v>
      </c>
      <c r="E1001" s="81">
        <f>E999-E1000</f>
        <v>185000</v>
      </c>
      <c r="F1001" s="81"/>
      <c r="G1001" s="82">
        <f>G999-G1000</f>
        <v>166666.66666666666</v>
      </c>
      <c r="H1001" s="82">
        <f>H999-H1000</f>
        <v>18333.333333333332</v>
      </c>
      <c r="I1001" s="82">
        <f>I999-I1000</f>
        <v>16666.666666666664</v>
      </c>
      <c r="J1001" s="105">
        <f>J999-J1000</f>
        <v>1833.3333333333333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185000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12</v>
      </c>
      <c r="C1005" s="88" t="str">
        <f>Invoice!E1152</f>
        <v>MECHANICAL PENCIL 0.5 MM KENKO MP-01</v>
      </c>
      <c r="D1005" s="89">
        <f>Invoice!H1152</f>
        <v>46800</v>
      </c>
      <c r="E1005" s="81">
        <f t="shared" si="50"/>
        <v>561600</v>
      </c>
      <c r="F1005" s="81"/>
      <c r="G1005" s="82">
        <f t="shared" si="51"/>
        <v>505945.94594594592</v>
      </c>
      <c r="H1005" s="83">
        <f t="shared" si="52"/>
        <v>55654.054054054053</v>
      </c>
      <c r="I1005" s="83">
        <f t="shared" si="53"/>
        <v>42162.16216216216</v>
      </c>
      <c r="J1005" s="103">
        <f t="shared" si="54"/>
        <v>4637.8378378378375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70200</v>
      </c>
      <c r="F1006" s="81"/>
      <c r="G1006" s="90">
        <f>E1006/1.11</f>
        <v>63243.24324324324</v>
      </c>
      <c r="H1006" s="91">
        <f>G1006*11%</f>
        <v>6956.7567567567567</v>
      </c>
      <c r="I1006" s="91">
        <f>G1006/B1005</f>
        <v>5270.27027027027</v>
      </c>
      <c r="J1006" s="104">
        <f>H1006/B1005</f>
        <v>579.72972972972968</v>
      </c>
    </row>
    <row r="1007" spans="1:10" ht="12.75" customHeight="1" x14ac:dyDescent="0.25">
      <c r="A1007" s="101"/>
      <c r="D1007" s="81" t="s">
        <v>23</v>
      </c>
      <c r="E1007" s="81">
        <f>E1005-E1006</f>
        <v>491400</v>
      </c>
      <c r="F1007" s="81"/>
      <c r="G1007" s="82">
        <f>G1005-G1006</f>
        <v>442702.70270270266</v>
      </c>
      <c r="H1007" s="82">
        <f>H1005-H1006</f>
        <v>48697.297297297293</v>
      </c>
      <c r="I1007" s="82">
        <f>I1005-I1006</f>
        <v>36891.891891891893</v>
      </c>
      <c r="J1007" s="105">
        <f>J1005-J1006</f>
        <v>4058.1081081081079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491399.99999999994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2</v>
      </c>
      <c r="C1011" s="88" t="str">
        <f>Invoice!E1153</f>
        <v>STAMP PAD JOYKO NO. 0</v>
      </c>
      <c r="D1011" s="89">
        <f>Invoice!H1153</f>
        <v>58800</v>
      </c>
      <c r="E1011" s="81">
        <f t="shared" si="50"/>
        <v>117600</v>
      </c>
      <c r="F1011" s="81"/>
      <c r="G1011" s="82">
        <f t="shared" si="51"/>
        <v>105945.94594594593</v>
      </c>
      <c r="H1011" s="83">
        <f t="shared" si="52"/>
        <v>11654.054054054053</v>
      </c>
      <c r="I1011" s="83">
        <f t="shared" si="53"/>
        <v>52972.972972972966</v>
      </c>
      <c r="J1011" s="103">
        <f t="shared" si="54"/>
        <v>5827.0270270270266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14700</v>
      </c>
      <c r="F1012" s="81"/>
      <c r="G1012" s="90">
        <f>E1012/1.11</f>
        <v>13243.243243243242</v>
      </c>
      <c r="H1012" s="91">
        <f>G1012*11%</f>
        <v>1456.7567567567567</v>
      </c>
      <c r="I1012" s="91">
        <f>G1012/B1011</f>
        <v>6621.6216216216208</v>
      </c>
      <c r="J1012" s="104">
        <f>H1012/B1011</f>
        <v>728.37837837837833</v>
      </c>
    </row>
    <row r="1013" spans="1:10" ht="12.75" customHeight="1" x14ac:dyDescent="0.25">
      <c r="A1013" s="101"/>
      <c r="D1013" s="81" t="s">
        <v>23</v>
      </c>
      <c r="E1013" s="81">
        <f>E1011-E1012</f>
        <v>102900</v>
      </c>
      <c r="F1013" s="81"/>
      <c r="G1013" s="82">
        <f>G1011-G1012</f>
        <v>92702.702702702692</v>
      </c>
      <c r="H1013" s="82">
        <f>H1011-H1012</f>
        <v>10197.297297297297</v>
      </c>
      <c r="I1013" s="82">
        <f>I1011-I1012</f>
        <v>46351.351351351346</v>
      </c>
      <c r="J1013" s="105">
        <f>J1011-J1012</f>
        <v>5098.6486486486483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102899.99999999999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30</v>
      </c>
      <c r="C1017" s="88" t="str">
        <f>Invoice!E1154</f>
        <v>ISI STAPLER (STAPLES) SDI 1210 (23/10)</v>
      </c>
      <c r="D1017" s="89">
        <f>Invoice!H1154</f>
        <v>12100</v>
      </c>
      <c r="E1017" s="81">
        <f t="shared" si="50"/>
        <v>363000</v>
      </c>
      <c r="F1017" s="81"/>
      <c r="G1017" s="82">
        <f t="shared" si="51"/>
        <v>327027.02702702698</v>
      </c>
      <c r="H1017" s="83">
        <f t="shared" si="52"/>
        <v>35972.972972972966</v>
      </c>
      <c r="I1017" s="83">
        <f t="shared" si="53"/>
        <v>10900.900900900899</v>
      </c>
      <c r="J1017" s="103">
        <f t="shared" si="54"/>
        <v>1199.0990990990988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45375</v>
      </c>
      <c r="F1018" s="81"/>
      <c r="G1018" s="90">
        <f>E1018/1.11</f>
        <v>40878.378378378373</v>
      </c>
      <c r="H1018" s="91">
        <f>G1018*11%</f>
        <v>4496.6216216216208</v>
      </c>
      <c r="I1018" s="91">
        <f>G1018/B1017</f>
        <v>1362.6126126126123</v>
      </c>
      <c r="J1018" s="104">
        <f>H1018/B1017</f>
        <v>149.88738738738735</v>
      </c>
    </row>
    <row r="1019" spans="1:10" ht="12.75" customHeight="1" x14ac:dyDescent="0.25">
      <c r="A1019" s="101"/>
      <c r="D1019" s="81" t="s">
        <v>23</v>
      </c>
      <c r="E1019" s="81">
        <f>E1017-E1018</f>
        <v>317625</v>
      </c>
      <c r="F1019" s="81"/>
      <c r="G1019" s="82">
        <f>G1017-G1018</f>
        <v>286148.64864864864</v>
      </c>
      <c r="H1019" s="82">
        <f>H1017-H1018</f>
        <v>31476.351351351346</v>
      </c>
      <c r="I1019" s="82">
        <f>I1017-I1018</f>
        <v>9538.2882882882859</v>
      </c>
      <c r="J1019" s="105">
        <f>J1017-J1018</f>
        <v>1049.2117117117114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317625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20</v>
      </c>
      <c r="C1023" s="88" t="str">
        <f>Invoice!E1155</f>
        <v>ISI STAPLER (STAPLES) SDI 1213 (23/13)</v>
      </c>
      <c r="D1023" s="89">
        <f>Invoice!H1155</f>
        <v>14500</v>
      </c>
      <c r="E1023" s="81">
        <f t="shared" si="50"/>
        <v>290000</v>
      </c>
      <c r="F1023" s="81"/>
      <c r="G1023" s="82">
        <f t="shared" si="51"/>
        <v>261261.26126126124</v>
      </c>
      <c r="H1023" s="83">
        <f t="shared" si="52"/>
        <v>28738.738738738735</v>
      </c>
      <c r="I1023" s="83">
        <f t="shared" si="53"/>
        <v>13063.063063063062</v>
      </c>
      <c r="J1023" s="103">
        <f t="shared" si="54"/>
        <v>1436.9369369369367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36250</v>
      </c>
      <c r="F1024" s="81"/>
      <c r="G1024" s="90">
        <f>E1024/1.11</f>
        <v>32657.657657657655</v>
      </c>
      <c r="H1024" s="91">
        <f>G1024*11%</f>
        <v>3592.3423423423419</v>
      </c>
      <c r="I1024" s="91">
        <f>G1024/B1023</f>
        <v>1632.8828828828828</v>
      </c>
      <c r="J1024" s="104">
        <f>H1024/B1023</f>
        <v>179.61711711711709</v>
      </c>
    </row>
    <row r="1025" spans="1:10" ht="12.75" customHeight="1" x14ac:dyDescent="0.25">
      <c r="A1025" s="101"/>
      <c r="D1025" s="81" t="s">
        <v>23</v>
      </c>
      <c r="E1025" s="81">
        <f>E1023-E1024</f>
        <v>253750</v>
      </c>
      <c r="F1025" s="81"/>
      <c r="G1025" s="82">
        <f>G1023-G1024</f>
        <v>228603.60360360358</v>
      </c>
      <c r="H1025" s="82">
        <f>H1023-H1024</f>
        <v>25146.396396396394</v>
      </c>
      <c r="I1025" s="82">
        <f>I1023-I1024</f>
        <v>11430.180180180179</v>
      </c>
      <c r="J1025" s="105">
        <f>J1023-J1024</f>
        <v>1257.3198198198197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253749.99999999997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20</v>
      </c>
      <c r="C1029" s="88" t="str">
        <f>Invoice!E1156</f>
        <v>ISI STAPLER (STAPLES) SDI 1215 (23/15)</v>
      </c>
      <c r="D1029" s="89">
        <f>Invoice!H1156</f>
        <v>17400</v>
      </c>
      <c r="E1029" s="81">
        <f t="shared" si="50"/>
        <v>348000</v>
      </c>
      <c r="F1029" s="81"/>
      <c r="G1029" s="82">
        <f t="shared" si="51"/>
        <v>313513.51351351349</v>
      </c>
      <c r="H1029" s="83">
        <f t="shared" si="52"/>
        <v>34486.486486486487</v>
      </c>
      <c r="I1029" s="83">
        <f t="shared" si="53"/>
        <v>15675.675675675675</v>
      </c>
      <c r="J1029" s="103">
        <f t="shared" si="54"/>
        <v>1724.3243243243244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43500</v>
      </c>
      <c r="F1030" s="81"/>
      <c r="G1030" s="90">
        <f>E1030/1.11</f>
        <v>39189.189189189186</v>
      </c>
      <c r="H1030" s="91">
        <f>G1030*11%</f>
        <v>4310.8108108108108</v>
      </c>
      <c r="I1030" s="91">
        <f>G1030/B1029</f>
        <v>1959.4594594594594</v>
      </c>
      <c r="J1030" s="104">
        <f>H1030/B1029</f>
        <v>215.54054054054055</v>
      </c>
    </row>
    <row r="1031" spans="1:10" ht="12.75" customHeight="1" x14ac:dyDescent="0.25">
      <c r="A1031" s="101"/>
      <c r="D1031" s="81" t="s">
        <v>23</v>
      </c>
      <c r="E1031" s="81">
        <f>E1029-E1030</f>
        <v>304500</v>
      </c>
      <c r="F1031" s="81"/>
      <c r="G1031" s="82">
        <f>G1029-G1030</f>
        <v>274324.32432432432</v>
      </c>
      <c r="H1031" s="82">
        <f>H1029-H1030</f>
        <v>30175.675675675677</v>
      </c>
      <c r="I1031" s="82">
        <f>I1029-I1030</f>
        <v>13716.216216216215</v>
      </c>
      <c r="J1031" s="105">
        <f>J1029-J1030</f>
        <v>1508.7837837837837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304500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1558716.2162162161</v>
      </c>
      <c r="H1088" s="108">
        <f>H995+H1001+H1007+H1013+H1019+H1025+H1031+H1037+H1043+H1049+H1055+H1061+H1067+H1073+H1079+H1085</f>
        <v>171458.78378378376</v>
      </c>
      <c r="I1088" s="107"/>
      <c r="J1088" s="109">
        <f>H996+H1002+H1008+H1014+H1020+H1026+H1032+H1038+H1044+H1050+H1056+H1062+H1068+H1074+H1080+H1086</f>
        <v>1730175</v>
      </c>
    </row>
    <row r="1090" spans="1:10" ht="12.75" customHeight="1" x14ac:dyDescent="0.25">
      <c r="A1090" s="94" t="s">
        <v>1</v>
      </c>
      <c r="B1090" s="95">
        <f>Invoice!E1256</f>
        <v>23060012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3" t="e">
        <f>H1092/B1092</f>
        <v>#DIV/0!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0</v>
      </c>
      <c r="H1187" s="108">
        <f>H1094+H1100+H1106+H1112+H1118+H1124+H1130+H1136+H1142+H1148+H1154+H1160+H1166+H1172+H1178+H1184</f>
        <v>0</v>
      </c>
      <c r="I1187" s="107"/>
      <c r="J1187" s="109">
        <f>H1095+H1101+H1107+H1113+H1119+H1125+H1131+H1137+H1143+H1149+H1155+H1161+H1167+H1173+H1179+H1185</f>
        <v>0</v>
      </c>
    </row>
    <row r="1189" spans="1:10" ht="12.75" customHeight="1" x14ac:dyDescent="0.25">
      <c r="A1189" s="94" t="s">
        <v>1</v>
      </c>
      <c r="B1189" s="95">
        <f>Invoice!E1370</f>
        <v>23060013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3" t="e">
        <f>H1191/B1191</f>
        <v>#DIV/0!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0</v>
      </c>
      <c r="H1286" s="108">
        <f>H1193+H1199+H1205+H1211+H1217+H1223+H1229+H1235+H1241+H1247+H1253+H1259+H1265+H1271+H1277+H1283</f>
        <v>0</v>
      </c>
      <c r="I1286" s="107"/>
      <c r="J1286" s="109">
        <f>H1194+H1200+H1206+H1212+H1218+H1224+H1230+H1236+H1242+H1248+H1254+H1260+H1266+H1272+H1278+H1284</f>
        <v>0</v>
      </c>
    </row>
    <row r="1288" spans="1:10" ht="12.75" customHeight="1" x14ac:dyDescent="0.25">
      <c r="A1288" s="94" t="s">
        <v>1</v>
      </c>
      <c r="B1288" s="95">
        <f>Invoice!E1484</f>
        <v>23060014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3" t="e">
        <f>H1290/B1290</f>
        <v>#DIV/0!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0</v>
      </c>
      <c r="H1385" s="108">
        <f>H1292+H1298+H1304+H1310+H1316+H1322+H1328+H1334+H1340+H1346+H1352+H1358+H1364+H1370+H1376+H1382</f>
        <v>0</v>
      </c>
      <c r="I1385" s="107"/>
      <c r="J1385" s="109">
        <f>H1293+H1299+H1305+H1311+H1317+H1323+H1329+H1335+H1341+H1347+H1353+H1359+H1365+H1371+H1377+H1383</f>
        <v>0</v>
      </c>
    </row>
    <row r="1387" spans="1:10" ht="12.75" customHeight="1" x14ac:dyDescent="0.25">
      <c r="A1387" s="94" t="s">
        <v>1</v>
      </c>
      <c r="B1387" s="95">
        <f>Invoice!E1598</f>
        <v>23060015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3" t="e">
        <f>H1389/B1389</f>
        <v>#DIV/0!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0</v>
      </c>
      <c r="H1484" s="108">
        <f>H1391+H1397+H1403+H1409+H1415+H1421+H1427+H1433+H1439+H1445+H1451+H1457+H1463+H1469+H1475+H1481</f>
        <v>0</v>
      </c>
      <c r="I1484" s="107"/>
      <c r="J1484" s="109">
        <f>H1392+H1398+H1404+H1410+H1416+H1422+H1428+H1434+H1440+H1446+H1452+H1458+H1464+H1470+H1476+H1482</f>
        <v>0</v>
      </c>
    </row>
    <row r="1486" spans="1:10" ht="12.75" customHeight="1" x14ac:dyDescent="0.25">
      <c r="A1486" s="94" t="s">
        <v>1</v>
      </c>
      <c r="B1486" s="95">
        <f>Invoice!E1712</f>
        <v>23060016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3" t="e">
        <f>H1488/B1488</f>
        <v>#DIV/0!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0</v>
      </c>
      <c r="H1583" s="108">
        <f>H1490+H1496+H1502+H1508+H1514+H1520+H1526+H1532+H1538+H1544+H1550+H1556+H1562+H1568+H1574+H1580</f>
        <v>0</v>
      </c>
      <c r="I1583" s="107"/>
      <c r="J1583" s="109">
        <f>H1491+H1497+H1503+H1509+H1515+H1521+H1527+H1533+H1539+H1545+H1551+H1557+H1563+H1569+H1575+H1581</f>
        <v>0</v>
      </c>
    </row>
    <row r="1585" spans="1:10" ht="12.75" customHeight="1" x14ac:dyDescent="0.25">
      <c r="A1585" s="94" t="s">
        <v>1</v>
      </c>
      <c r="B1585" s="95">
        <f>Invoice!E1826</f>
        <v>23060017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3" t="e">
        <f>H1587/B1587</f>
        <v>#DIV/0!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0</v>
      </c>
      <c r="H1682" s="108">
        <f>H1589+H1595+H1601+H1607+H1613+H1619+H1625+H1631+H1637+H1643+H1649+H1655+H1661+H1667+H1673+H1679</f>
        <v>0</v>
      </c>
      <c r="I1682" s="107"/>
      <c r="J1682" s="109">
        <f>H1590+H1596+H1602+H1608+H1614+H1620+H1626+H1632+H1638+H1644+H1650+H1656+H1662+H1668+H1674+H1680</f>
        <v>0</v>
      </c>
    </row>
    <row r="1684" spans="1:10" ht="12.75" customHeight="1" x14ac:dyDescent="0.25">
      <c r="A1684" s="94" t="s">
        <v>1</v>
      </c>
      <c r="B1684" s="95">
        <f>Invoice!E1940</f>
        <v>23060018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3" t="e">
        <f>H1686/B1686</f>
        <v>#DIV/0!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0</v>
      </c>
      <c r="H1781" s="108">
        <f>H1688+H1694+H1700+H1706+H1712+H1718+H1724+H1730+H1736+H1742+H1748+H1754+H1760+H1766+H1772+H1778</f>
        <v>0</v>
      </c>
      <c r="I1781" s="107"/>
      <c r="J1781" s="109">
        <f>H1689+H1695+H1701+H1707+H1713+H1719+H1725+H1731+H1737+H1743+H1749+H1755+H1761+H1767+H1773+H1779</f>
        <v>0</v>
      </c>
    </row>
    <row r="1783" spans="1:10" ht="12.75" customHeight="1" x14ac:dyDescent="0.25">
      <c r="A1783" s="94" t="s">
        <v>1</v>
      </c>
      <c r="B1783" s="95">
        <f>Invoice!E2054</f>
        <v>23060019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3" t="e">
        <f>H1785/B1785</f>
        <v>#DIV/0!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90">D1791*B1791</f>
        <v>0</v>
      </c>
      <c r="F1791" s="81"/>
      <c r="G1791" s="82">
        <f t="shared" ref="G1791:G1875" si="91">E1791/1.11</f>
        <v>0</v>
      </c>
      <c r="H1791" s="83">
        <f t="shared" ref="H1791:H1875" si="92">G1791*11%</f>
        <v>0</v>
      </c>
      <c r="I1791" s="83" t="e">
        <f t="shared" ref="I1791:I1875" si="93">G1791/B1791</f>
        <v>#DIV/0!</v>
      </c>
      <c r="J1791" s="103" t="e">
        <f t="shared" ref="J1791:J1875" si="94">H1791/B1791</f>
        <v>#DIV/0!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90"/>
        <v>0</v>
      </c>
      <c r="F1797" s="81"/>
      <c r="G1797" s="82">
        <f t="shared" si="91"/>
        <v>0</v>
      </c>
      <c r="H1797" s="83">
        <f t="shared" si="92"/>
        <v>0</v>
      </c>
      <c r="I1797" s="83" t="e">
        <f t="shared" si="93"/>
        <v>#DIV/0!</v>
      </c>
      <c r="J1797" s="103" t="e">
        <f t="shared" si="94"/>
        <v>#DIV/0!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90"/>
        <v>0</v>
      </c>
      <c r="F1803" s="81"/>
      <c r="G1803" s="82">
        <f t="shared" si="91"/>
        <v>0</v>
      </c>
      <c r="H1803" s="83">
        <f t="shared" si="92"/>
        <v>0</v>
      </c>
      <c r="I1803" s="83" t="e">
        <f t="shared" si="93"/>
        <v>#DIV/0!</v>
      </c>
      <c r="J1803" s="103" t="e">
        <f t="shared" si="94"/>
        <v>#DIV/0!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0</v>
      </c>
      <c r="H1880" s="108">
        <f>H1787+H1793+H1799+H1805+H1811+H1817+H1823+H1829+H1835+H1841+H1847+H1853+H1859+H1865+H1871+H1877</f>
        <v>0</v>
      </c>
      <c r="I1880" s="107"/>
      <c r="J1880" s="109">
        <f>H1788+H1794+H1800+H1806+H1812+H1818+H1824+H1830+H1836+H1842+H1848+H1854+H1860+H1866+H1872+H1878</f>
        <v>0</v>
      </c>
    </row>
    <row r="1882" spans="1:10" ht="12.75" customHeight="1" x14ac:dyDescent="0.25">
      <c r="A1882" s="94" t="s">
        <v>1</v>
      </c>
      <c r="B1882" s="95">
        <f>Invoice!E2168</f>
        <v>23060020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23060021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23060022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23060023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23060024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23060025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23060026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23060027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23060028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23060029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23060030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23060031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23060032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23060033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23060034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23060035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23060036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23060037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23060038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23060039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23060040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23060041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23060042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23060043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23060044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23060045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23060046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23060047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23060048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23060049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23060050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Invoice</vt:lpstr>
      <vt:lpstr>Hitung FP Keluar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2023-06-06T08:49:19Z</cp:lastPrinted>
  <dcterms:created xsi:type="dcterms:W3CDTF">2022-01-21T06:52:44Z</dcterms:created>
  <dcterms:modified xsi:type="dcterms:W3CDTF">2023-06-10T07:00:07Z</dcterms:modified>
</cp:coreProperties>
</file>