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26" r:id="rId6"/>
  </pivotCaches>
</workbook>
</file>

<file path=xl/calcChain.xml><?xml version="1.0" encoding="utf-8"?>
<calcChain xmlns="http://schemas.openxmlformats.org/spreadsheetml/2006/main"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B220" i="1" l="1"/>
  <c r="H220" i="1" s="1"/>
  <c r="A220" i="1" s="1"/>
  <c r="AD220" i="1" s="1"/>
  <c r="I220" i="1"/>
  <c r="J220" i="1"/>
  <c r="Y220" i="1"/>
  <c r="Z220" i="1" s="1"/>
  <c r="AF220" i="1"/>
  <c r="AA220" i="1" l="1"/>
  <c r="AB220" i="1" s="1"/>
  <c r="AC220" i="1" s="1"/>
  <c r="T220" i="1" s="1"/>
  <c r="B174" i="1" l="1"/>
  <c r="H174" i="1" s="1"/>
  <c r="A174" i="1" s="1"/>
  <c r="AD174" i="1" s="1"/>
  <c r="I174" i="1"/>
  <c r="J174" i="1"/>
  <c r="O174" i="1"/>
  <c r="W174" i="1"/>
  <c r="X174" i="1" s="1"/>
  <c r="Y174" i="1"/>
  <c r="Z174" i="1" s="1"/>
  <c r="AB174" i="1"/>
  <c r="AC174" i="1"/>
  <c r="T174" i="1" s="1"/>
  <c r="AF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4" i="1" l="1"/>
  <c r="O158" i="1"/>
  <c r="B151" i="1" l="1"/>
  <c r="H151" i="1" s="1"/>
  <c r="A151" i="1" s="1"/>
  <c r="AD151" i="1" s="1"/>
  <c r="I151" i="1"/>
  <c r="J151" i="1"/>
  <c r="O151" i="1"/>
  <c r="W151" i="1"/>
  <c r="X151" i="1" s="1"/>
  <c r="Y151" i="1"/>
  <c r="Z151" i="1" s="1"/>
  <c r="AB151" i="1"/>
  <c r="AC151" i="1"/>
  <c r="T151" i="1" s="1"/>
  <c r="AF151" i="1"/>
  <c r="AA151" i="1" l="1"/>
  <c r="B145" i="1"/>
  <c r="H145" i="1" s="1"/>
  <c r="A145" i="1" s="1"/>
  <c r="AD145" i="1" s="1"/>
  <c r="I145" i="1"/>
  <c r="J145" i="1"/>
  <c r="O145" i="1"/>
  <c r="W145" i="1"/>
  <c r="X145" i="1" s="1"/>
  <c r="Y145" i="1"/>
  <c r="Z145" i="1" s="1"/>
  <c r="AB145" i="1"/>
  <c r="AC145" i="1"/>
  <c r="T145" i="1" s="1"/>
  <c r="AF145" i="1"/>
  <c r="AA145" i="1" l="1"/>
  <c r="B133" i="1"/>
  <c r="H133" i="1" s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28" i="1"/>
  <c r="H128" i="1" s="1"/>
  <c r="A128" i="1" s="1"/>
  <c r="AD128" i="1" s="1"/>
  <c r="I128" i="1"/>
  <c r="J128" i="1"/>
  <c r="O128" i="1"/>
  <c r="W128" i="1"/>
  <c r="X128" i="1" s="1"/>
  <c r="Y128" i="1"/>
  <c r="Z128" i="1" s="1"/>
  <c r="AB128" i="1"/>
  <c r="AC128" i="1"/>
  <c r="T128" i="1" s="1"/>
  <c r="AF128" i="1"/>
  <c r="B110" i="1"/>
  <c r="H110" i="1" s="1"/>
  <c r="A110" i="1" s="1"/>
  <c r="AD110" i="1" s="1"/>
  <c r="B111" i="1"/>
  <c r="B112" i="1"/>
  <c r="H112" i="1" s="1"/>
  <c r="A112" i="1" s="1"/>
  <c r="AD112" i="1" s="1"/>
  <c r="B113" i="1"/>
  <c r="H113" i="1" s="1"/>
  <c r="A113" i="1" s="1"/>
  <c r="AD113" i="1" s="1"/>
  <c r="B114" i="1"/>
  <c r="H114" i="1" s="1"/>
  <c r="A114" i="1" s="1"/>
  <c r="AD114" i="1" s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AD120" i="1" s="1"/>
  <c r="H111" i="1"/>
  <c r="A111" i="1" s="1"/>
  <c r="AD111" i="1" s="1"/>
  <c r="I110" i="1"/>
  <c r="I111" i="1"/>
  <c r="I112" i="1"/>
  <c r="I113" i="1"/>
  <c r="I114" i="1"/>
  <c r="I115" i="1"/>
  <c r="I116" i="1"/>
  <c r="I117" i="1"/>
  <c r="I118" i="1"/>
  <c r="I119" i="1"/>
  <c r="I120" i="1"/>
  <c r="J110" i="1"/>
  <c r="J111" i="1"/>
  <c r="J112" i="1"/>
  <c r="J113" i="1"/>
  <c r="J114" i="1"/>
  <c r="J115" i="1"/>
  <c r="J116" i="1"/>
  <c r="J117" i="1"/>
  <c r="J118" i="1"/>
  <c r="J119" i="1"/>
  <c r="J120" i="1"/>
  <c r="O110" i="1"/>
  <c r="O111" i="1"/>
  <c r="O112" i="1"/>
  <c r="O113" i="1"/>
  <c r="O114" i="1"/>
  <c r="O115" i="1"/>
  <c r="O116" i="1"/>
  <c r="O117" i="1"/>
  <c r="O118" i="1"/>
  <c r="O119" i="1"/>
  <c r="O120" i="1"/>
  <c r="W120" i="1"/>
  <c r="X120" i="1" s="1"/>
  <c r="Y110" i="1"/>
  <c r="Z110" i="1" s="1"/>
  <c r="Y111" i="1"/>
  <c r="AA111" i="1" s="1"/>
  <c r="Y112" i="1"/>
  <c r="Z112" i="1" s="1"/>
  <c r="Y113" i="1"/>
  <c r="Z113" i="1" s="1"/>
  <c r="Y114" i="1"/>
  <c r="Z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Z111" i="1"/>
  <c r="AB120" i="1"/>
  <c r="AC120" i="1"/>
  <c r="T120" i="1" s="1"/>
  <c r="AF110" i="1"/>
  <c r="AF111" i="1"/>
  <c r="AF112" i="1"/>
  <c r="AF113" i="1"/>
  <c r="AF114" i="1"/>
  <c r="AF115" i="1"/>
  <c r="AF116" i="1"/>
  <c r="AF117" i="1"/>
  <c r="AF118" i="1"/>
  <c r="AF119" i="1"/>
  <c r="AF120" i="1"/>
  <c r="AA115" i="1" l="1"/>
  <c r="AA133" i="1"/>
  <c r="AA120" i="1"/>
  <c r="AA128" i="1"/>
  <c r="AA119" i="1"/>
  <c r="AB119" i="1" s="1"/>
  <c r="AC119" i="1" s="1"/>
  <c r="T119" i="1" s="1"/>
  <c r="AA117" i="1"/>
  <c r="AB117" i="1" s="1"/>
  <c r="AC117" i="1" s="1"/>
  <c r="T117" i="1" s="1"/>
  <c r="AA113" i="1"/>
  <c r="AB113" i="1" s="1"/>
  <c r="AC113" i="1" s="1"/>
  <c r="T113" i="1" s="1"/>
  <c r="AA118" i="1"/>
  <c r="AB118" i="1" s="1"/>
  <c r="AC118" i="1" s="1"/>
  <c r="T118" i="1" s="1"/>
  <c r="AA116" i="1"/>
  <c r="AB116" i="1" s="1"/>
  <c r="AC116" i="1" s="1"/>
  <c r="T116" i="1" s="1"/>
  <c r="AA114" i="1"/>
  <c r="AB114" i="1" s="1"/>
  <c r="AC114" i="1" s="1"/>
  <c r="T114" i="1" s="1"/>
  <c r="AA112" i="1"/>
  <c r="AB112" i="1" s="1"/>
  <c r="AC112" i="1" s="1"/>
  <c r="T112" i="1" s="1"/>
  <c r="AA110" i="1"/>
  <c r="AB110" i="1" s="1"/>
  <c r="AC110" i="1" s="1"/>
  <c r="T110" i="1" s="1"/>
  <c r="AB111" i="1"/>
  <c r="AC111" i="1" s="1"/>
  <c r="T111" i="1" s="1"/>
  <c r="AB115" i="1"/>
  <c r="AC115" i="1" s="1"/>
  <c r="T115" i="1" s="1"/>
  <c r="B130" i="1" l="1"/>
  <c r="B131" i="1"/>
  <c r="H130" i="1"/>
  <c r="A130" i="1" s="1"/>
  <c r="AD130" i="1" s="1"/>
  <c r="H131" i="1"/>
  <c r="A131" i="1" s="1"/>
  <c r="AD131" i="1" s="1"/>
  <c r="I130" i="1"/>
  <c r="I131" i="1"/>
  <c r="J130" i="1"/>
  <c r="J131" i="1"/>
  <c r="O130" i="1"/>
  <c r="O131" i="1"/>
  <c r="Y130" i="1"/>
  <c r="Y131" i="1"/>
  <c r="Z130" i="1"/>
  <c r="Z131" i="1"/>
  <c r="AA130" i="1"/>
  <c r="AA131" i="1"/>
  <c r="AB130" i="1"/>
  <c r="AB131" i="1"/>
  <c r="AC130" i="1"/>
  <c r="T130" i="1" s="1"/>
  <c r="AC131" i="1"/>
  <c r="T131" i="1" s="1"/>
  <c r="AF130" i="1"/>
  <c r="AF131" i="1"/>
  <c r="B125" i="1"/>
  <c r="H125" i="1" s="1"/>
  <c r="A125" i="1" s="1"/>
  <c r="AD125" i="1" s="1"/>
  <c r="B126" i="1"/>
  <c r="B127" i="1"/>
  <c r="H127" i="1" s="1"/>
  <c r="A127" i="1" s="1"/>
  <c r="AD127" i="1" s="1"/>
  <c r="H126" i="1"/>
  <c r="A126" i="1" s="1"/>
  <c r="AD126" i="1" s="1"/>
  <c r="I125" i="1"/>
  <c r="I126" i="1"/>
  <c r="I127" i="1"/>
  <c r="J125" i="1"/>
  <c r="J126" i="1"/>
  <c r="J127" i="1"/>
  <c r="O125" i="1"/>
  <c r="O126" i="1"/>
  <c r="O127" i="1"/>
  <c r="Y125" i="1"/>
  <c r="Z125" i="1" s="1"/>
  <c r="Y126" i="1"/>
  <c r="Y127" i="1"/>
  <c r="Z127" i="1" s="1"/>
  <c r="Z126" i="1"/>
  <c r="AA125" i="1"/>
  <c r="AA126" i="1"/>
  <c r="AA127" i="1"/>
  <c r="AB126" i="1"/>
  <c r="AC126" i="1" s="1"/>
  <c r="T126" i="1" s="1"/>
  <c r="AF125" i="1"/>
  <c r="AF126" i="1"/>
  <c r="AF127" i="1"/>
  <c r="B122" i="1"/>
  <c r="H122" i="1" s="1"/>
  <c r="A122" i="1" s="1"/>
  <c r="AD122" i="1" s="1"/>
  <c r="B123" i="1"/>
  <c r="H123" i="1" s="1"/>
  <c r="A123" i="1" s="1"/>
  <c r="AD123" i="1" s="1"/>
  <c r="I122" i="1"/>
  <c r="I123" i="1"/>
  <c r="J122" i="1"/>
  <c r="J123" i="1"/>
  <c r="O122" i="1"/>
  <c r="O123" i="1"/>
  <c r="W123" i="1"/>
  <c r="X123" i="1" s="1"/>
  <c r="Y122" i="1"/>
  <c r="Z122" i="1" s="1"/>
  <c r="Y123" i="1"/>
  <c r="Z123" i="1" s="1"/>
  <c r="AB123" i="1"/>
  <c r="AC123" i="1"/>
  <c r="T123" i="1" s="1"/>
  <c r="AF122" i="1"/>
  <c r="AF123" i="1"/>
  <c r="B107" i="1"/>
  <c r="H107" i="1" s="1"/>
  <c r="A107" i="1" s="1"/>
  <c r="AD107" i="1" s="1"/>
  <c r="B108" i="1"/>
  <c r="H108" i="1" s="1"/>
  <c r="A108" i="1" s="1"/>
  <c r="AD108" i="1" s="1"/>
  <c r="B109" i="1"/>
  <c r="H109" i="1" s="1"/>
  <c r="A109" i="1" s="1"/>
  <c r="AD109" i="1" s="1"/>
  <c r="I107" i="1"/>
  <c r="I108" i="1"/>
  <c r="I109" i="1"/>
  <c r="J107" i="1"/>
  <c r="J108" i="1"/>
  <c r="J109" i="1"/>
  <c r="O107" i="1"/>
  <c r="O108" i="1"/>
  <c r="O109" i="1"/>
  <c r="Y107" i="1"/>
  <c r="Z107" i="1" s="1"/>
  <c r="Y108" i="1"/>
  <c r="Y109" i="1"/>
  <c r="Z109" i="1" s="1"/>
  <c r="Z108" i="1"/>
  <c r="AA107" i="1"/>
  <c r="AA108" i="1"/>
  <c r="AA109" i="1"/>
  <c r="AB108" i="1"/>
  <c r="AC108" i="1" s="1"/>
  <c r="T108" i="1" s="1"/>
  <c r="AF107" i="1"/>
  <c r="AF108" i="1"/>
  <c r="AF109" i="1"/>
  <c r="B136" i="1"/>
  <c r="H136" i="1" s="1"/>
  <c r="A136" i="1" s="1"/>
  <c r="AD136" i="1" s="1"/>
  <c r="I136" i="1"/>
  <c r="J136" i="1"/>
  <c r="O136" i="1"/>
  <c r="Y136" i="1"/>
  <c r="Z136" i="1" s="1"/>
  <c r="AF136" i="1"/>
  <c r="AA123" i="1" l="1"/>
  <c r="AA122" i="1"/>
  <c r="AB122" i="1" s="1"/>
  <c r="AC122" i="1" s="1"/>
  <c r="T122" i="1" s="1"/>
  <c r="AB127" i="1"/>
  <c r="AC127" i="1" s="1"/>
  <c r="T127" i="1" s="1"/>
  <c r="AB125" i="1"/>
  <c r="AC125" i="1" s="1"/>
  <c r="T125" i="1" s="1"/>
  <c r="AB109" i="1"/>
  <c r="AC109" i="1" s="1"/>
  <c r="T109" i="1" s="1"/>
  <c r="AB107" i="1"/>
  <c r="AC107" i="1" s="1"/>
  <c r="T107" i="1" s="1"/>
  <c r="AA136" i="1"/>
  <c r="AB136" i="1" s="1"/>
  <c r="AC136" i="1" s="1"/>
  <c r="T136" i="1" s="1"/>
  <c r="B3" i="1" l="1"/>
  <c r="B4" i="1"/>
  <c r="B5" i="1" s="1"/>
  <c r="B7" i="1"/>
  <c r="B8" i="1"/>
  <c r="B10" i="1"/>
  <c r="B11" i="1"/>
  <c r="B12" i="1"/>
  <c r="B14" i="1"/>
  <c r="B15" i="1"/>
  <c r="B17" i="1"/>
  <c r="B18" i="1"/>
  <c r="B22" i="1"/>
  <c r="B23" i="1"/>
  <c r="B24" i="1"/>
  <c r="B26" i="1"/>
  <c r="B27" i="1"/>
  <c r="B29" i="1"/>
  <c r="B31" i="1"/>
  <c r="B33" i="1"/>
  <c r="B35" i="1"/>
  <c r="B36" i="1"/>
  <c r="B37" i="1"/>
  <c r="B39" i="1"/>
  <c r="B41" i="1"/>
  <c r="B43" i="1"/>
  <c r="B44" i="1"/>
  <c r="B45" i="1"/>
  <c r="B46" i="1"/>
  <c r="B47" i="1"/>
  <c r="B48" i="1"/>
  <c r="B50" i="1"/>
  <c r="B52" i="1"/>
  <c r="B56" i="1"/>
  <c r="B58" i="1"/>
  <c r="B60" i="1"/>
  <c r="B61" i="1"/>
  <c r="B62" i="1"/>
  <c r="B64" i="1"/>
  <c r="B65" i="1"/>
  <c r="B67" i="1"/>
  <c r="B68" i="1"/>
  <c r="B70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H132" i="1" s="1"/>
  <c r="A132" i="1" s="1"/>
  <c r="AD132" i="1" s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I129" i="1"/>
  <c r="J129" i="1"/>
  <c r="O129" i="1"/>
  <c r="Y129" i="1"/>
  <c r="Z129" i="1" s="1"/>
  <c r="AF129" i="1"/>
  <c r="I106" i="1"/>
  <c r="J106" i="1"/>
  <c r="O106" i="1"/>
  <c r="Y106" i="1"/>
  <c r="Z106" i="1" s="1"/>
  <c r="AF106" i="1"/>
  <c r="I121" i="1"/>
  <c r="J121" i="1"/>
  <c r="O121" i="1"/>
  <c r="Y121" i="1"/>
  <c r="Z121" i="1" s="1"/>
  <c r="AF121" i="1"/>
  <c r="I124" i="1"/>
  <c r="J124" i="1"/>
  <c r="O124" i="1"/>
  <c r="Y124" i="1"/>
  <c r="Z124" i="1" s="1"/>
  <c r="AF124" i="1"/>
  <c r="I132" i="1"/>
  <c r="J132" i="1"/>
  <c r="O132" i="1"/>
  <c r="Y132" i="1"/>
  <c r="Z132" i="1" s="1"/>
  <c r="AF132" i="1"/>
  <c r="B6" i="1" l="1"/>
  <c r="AA129" i="1"/>
  <c r="AB129" i="1" s="1"/>
  <c r="AC129" i="1" s="1"/>
  <c r="T129" i="1" s="1"/>
  <c r="B16" i="1"/>
  <c r="AA132" i="1"/>
  <c r="AB132" i="1" s="1"/>
  <c r="AC132" i="1" s="1"/>
  <c r="T132" i="1" s="1"/>
  <c r="AA124" i="1"/>
  <c r="AB124" i="1" s="1"/>
  <c r="AC124" i="1" s="1"/>
  <c r="T124" i="1" s="1"/>
  <c r="AA121" i="1"/>
  <c r="AB121" i="1" s="1"/>
  <c r="AC121" i="1" s="1"/>
  <c r="T121" i="1" s="1"/>
  <c r="AA106" i="1"/>
  <c r="AB106" i="1" s="1"/>
  <c r="AC106" i="1" s="1"/>
  <c r="T106" i="1" s="1"/>
  <c r="B9" i="1" l="1"/>
  <c r="B13" i="1"/>
  <c r="B19" i="1"/>
  <c r="B20" i="1" l="1"/>
  <c r="B21" i="1"/>
  <c r="B25" i="1" s="1"/>
  <c r="B28" i="1" l="1"/>
  <c r="B30" i="1"/>
  <c r="B32" i="1" l="1"/>
  <c r="B34" i="1" s="1"/>
  <c r="B38" i="1"/>
  <c r="B40" i="1" l="1"/>
  <c r="B42" i="1"/>
  <c r="B49" i="1" s="1"/>
  <c r="B51" i="1" s="1"/>
  <c r="B53" i="1" l="1"/>
  <c r="B54" i="1" s="1"/>
  <c r="B55" i="1"/>
  <c r="B63" i="1" l="1"/>
  <c r="B57" i="1"/>
  <c r="B59" i="1" s="1"/>
  <c r="B208" i="1"/>
  <c r="B210" i="1" s="1"/>
  <c r="Y102" i="1"/>
  <c r="Z102" i="1" s="1"/>
  <c r="H102" i="1"/>
  <c r="A102" i="1" s="1"/>
  <c r="AD102" i="1" s="1"/>
  <c r="I102" i="1"/>
  <c r="J102" i="1"/>
  <c r="O102" i="1"/>
  <c r="B66" i="1" l="1"/>
  <c r="B69" i="1" s="1"/>
  <c r="AF102" i="1"/>
  <c r="AA102" i="1"/>
  <c r="AB102" i="1" s="1"/>
  <c r="AC102" i="1" s="1"/>
  <c r="T102" i="1" s="1"/>
  <c r="O87" i="1"/>
  <c r="B73" i="1" l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71" i="1"/>
  <c r="O61" i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4" i="1"/>
  <c r="A214" i="1" s="1"/>
  <c r="AD214" i="1" s="1"/>
  <c r="I214" i="1"/>
  <c r="J214" i="1"/>
  <c r="O214" i="1"/>
  <c r="Y214" i="1"/>
  <c r="Z214" i="1" s="1"/>
  <c r="AF214" i="1"/>
  <c r="AA214" i="1" l="1"/>
  <c r="AB214" i="1" s="1"/>
  <c r="AC214" i="1" s="1"/>
  <c r="T214" i="1" s="1"/>
  <c r="H168" i="1" l="1"/>
  <c r="A168" i="1" s="1"/>
  <c r="H169" i="1"/>
  <c r="A169" i="1" s="1"/>
  <c r="AD169" i="1" s="1"/>
  <c r="I168" i="1"/>
  <c r="I169" i="1"/>
  <c r="J168" i="1"/>
  <c r="J169" i="1"/>
  <c r="O168" i="1"/>
  <c r="O169" i="1"/>
  <c r="W169" i="1"/>
  <c r="X169" i="1" s="1"/>
  <c r="Y168" i="1"/>
  <c r="Y169" i="1"/>
  <c r="Z169" i="1" s="1"/>
  <c r="AB169" i="1"/>
  <c r="AC169" i="1"/>
  <c r="T169" i="1" s="1"/>
  <c r="AF168" i="1"/>
  <c r="AF169" i="1"/>
  <c r="AA169" i="1" l="1"/>
  <c r="Z168" i="1"/>
  <c r="AA168" i="1"/>
  <c r="AB168" i="1" s="1"/>
  <c r="AC168" i="1" s="1"/>
  <c r="T168" i="1" s="1"/>
  <c r="H159" i="1" l="1"/>
  <c r="A159" i="1" s="1"/>
  <c r="AD159" i="1" s="1"/>
  <c r="I159" i="1"/>
  <c r="J159" i="1"/>
  <c r="O159" i="1"/>
  <c r="Y159" i="1"/>
  <c r="Z159" i="1" s="1"/>
  <c r="AF159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134" i="1"/>
  <c r="O135" i="1"/>
  <c r="O137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2" i="1"/>
  <c r="O153" i="1"/>
  <c r="O154" i="1"/>
  <c r="O155" i="1"/>
  <c r="O156" i="1"/>
  <c r="O157" i="1"/>
  <c r="O160" i="1"/>
  <c r="O161" i="1"/>
  <c r="O162" i="1"/>
  <c r="O163" i="1"/>
  <c r="O164" i="1"/>
  <c r="O165" i="1"/>
  <c r="O166" i="1"/>
  <c r="O167" i="1"/>
  <c r="O170" i="1"/>
  <c r="O171" i="1"/>
  <c r="O172" i="1"/>
  <c r="O173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5" i="1"/>
  <c r="O216" i="1"/>
  <c r="O217" i="1"/>
  <c r="O219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AA159" i="1" l="1"/>
  <c r="AB159" i="1" s="1"/>
  <c r="AC159" i="1" s="1"/>
  <c r="T159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A11" i="1"/>
  <c r="AF10" i="1"/>
  <c r="AF11" i="1"/>
  <c r="AF12" i="1"/>
  <c r="H90" i="1" l="1"/>
  <c r="A90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0" i="1"/>
  <c r="J90" i="1"/>
  <c r="Y90" i="1"/>
  <c r="Z90" i="1" s="1"/>
  <c r="AF90" i="1"/>
  <c r="AA12" i="1" l="1"/>
  <c r="AB12" i="1" s="1"/>
  <c r="AC12" i="1" s="1"/>
  <c r="T12" i="1" s="1"/>
  <c r="AB13" i="1"/>
  <c r="AC13" i="1" s="1"/>
  <c r="T13" i="1" s="1"/>
  <c r="AA90" i="1"/>
  <c r="AB90" i="1" s="1"/>
  <c r="AC90" i="1" s="1"/>
  <c r="T90" i="1" s="1"/>
  <c r="H121" i="1" l="1"/>
  <c r="A121" i="1" s="1"/>
  <c r="W121" i="1" s="1"/>
  <c r="H106" i="1"/>
  <c r="A106" i="1" s="1"/>
  <c r="W106" i="1" s="1"/>
  <c r="H124" i="1"/>
  <c r="A124" i="1" s="1"/>
  <c r="W124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2" i="1"/>
  <c r="W107" i="1"/>
  <c r="W125" i="1"/>
  <c r="H129" i="1" l="1"/>
  <c r="A129" i="1" s="1"/>
  <c r="W129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08" i="1"/>
  <c r="W130" i="1"/>
  <c r="W126" i="1"/>
  <c r="H14" i="1" l="1"/>
  <c r="A14" i="1" s="1"/>
  <c r="I14" i="1"/>
  <c r="J14" i="1"/>
  <c r="Y14" i="1"/>
  <c r="Z14" i="1" s="1"/>
  <c r="AF14" i="1"/>
  <c r="W131" i="1"/>
  <c r="W127" i="1"/>
  <c r="W109" i="1"/>
  <c r="AD14" i="1" l="1"/>
  <c r="AA14" i="1"/>
  <c r="AB14" i="1" s="1"/>
  <c r="AC14" i="1" s="1"/>
  <c r="T14" i="1" s="1"/>
  <c r="I46" i="1"/>
  <c r="W110" i="1"/>
  <c r="W132" i="1"/>
  <c r="H6" i="1" l="1"/>
  <c r="A6" i="1" s="1"/>
  <c r="I6" i="1"/>
  <c r="J6" i="1"/>
  <c r="Y6" i="1"/>
  <c r="Z6" i="1" s="1"/>
  <c r="AF6" i="1"/>
  <c r="W111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2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1" i="1"/>
  <c r="J92" i="1"/>
  <c r="J93" i="1"/>
  <c r="J94" i="1"/>
  <c r="J95" i="1"/>
  <c r="J96" i="1"/>
  <c r="J97" i="1"/>
  <c r="J98" i="1"/>
  <c r="J100" i="1"/>
  <c r="J104" i="1"/>
  <c r="J105" i="1"/>
  <c r="J134" i="1"/>
  <c r="J135" i="1"/>
  <c r="J137" i="1"/>
  <c r="J139" i="1"/>
  <c r="J141" i="1"/>
  <c r="J142" i="1"/>
  <c r="J143" i="1"/>
  <c r="J146" i="1"/>
  <c r="J147" i="1"/>
  <c r="J149" i="1"/>
  <c r="J150" i="1"/>
  <c r="J152" i="1"/>
  <c r="J154" i="1"/>
  <c r="J155" i="1"/>
  <c r="J156" i="1"/>
  <c r="J157" i="1"/>
  <c r="J158" i="1"/>
  <c r="J160" i="1"/>
  <c r="J161" i="1"/>
  <c r="J162" i="1"/>
  <c r="J163" i="1"/>
  <c r="J165" i="1"/>
  <c r="J167" i="1"/>
  <c r="J171" i="1"/>
  <c r="J172" i="1"/>
  <c r="J175" i="1"/>
  <c r="J176" i="1"/>
  <c r="J177" i="1"/>
  <c r="J178" i="1"/>
  <c r="J179" i="1"/>
  <c r="J181" i="1"/>
  <c r="J182" i="1"/>
  <c r="J184" i="1"/>
  <c r="J186" i="1"/>
  <c r="J188" i="1"/>
  <c r="J189" i="1"/>
  <c r="J190" i="1"/>
  <c r="J191" i="1"/>
  <c r="J193" i="1"/>
  <c r="J195" i="1"/>
  <c r="J196" i="1"/>
  <c r="J198" i="1"/>
  <c r="J199" i="1"/>
  <c r="J201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W113" i="1"/>
  <c r="A1" i="1" l="1"/>
  <c r="AB259" i="1"/>
  <c r="AB258" i="1"/>
  <c r="AB257" i="1"/>
  <c r="AB256" i="1"/>
  <c r="AB255" i="1"/>
  <c r="AB254" i="1"/>
  <c r="AB253" i="1"/>
  <c r="AB252" i="1"/>
  <c r="AB251" i="1"/>
  <c r="AB248" i="1"/>
  <c r="AB233" i="1"/>
  <c r="AB231" i="1"/>
  <c r="AB229" i="1"/>
  <c r="AB224" i="1"/>
  <c r="W114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AC253" i="1"/>
  <c r="T253" i="1" s="1"/>
  <c r="Y253" i="1"/>
  <c r="W253" i="1"/>
  <c r="X253" i="1" s="1"/>
  <c r="I253" i="1"/>
  <c r="H253" i="1"/>
  <c r="A253" i="1" s="1"/>
  <c r="AD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W249" i="1"/>
  <c r="I249" i="1"/>
  <c r="H249" i="1"/>
  <c r="A249" i="1" s="1"/>
  <c r="AF248" i="1"/>
  <c r="AC248" i="1"/>
  <c r="T248" i="1" s="1"/>
  <c r="Y248" i="1"/>
  <c r="W248" i="1"/>
  <c r="X248" i="1" s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W232" i="1"/>
  <c r="I232" i="1"/>
  <c r="H232" i="1"/>
  <c r="A232" i="1" s="1"/>
  <c r="AF231" i="1"/>
  <c r="AC231" i="1"/>
  <c r="T231" i="1" s="1"/>
  <c r="Y231" i="1"/>
  <c r="W231" i="1"/>
  <c r="X231" i="1" s="1"/>
  <c r="I231" i="1"/>
  <c r="H231" i="1"/>
  <c r="A231" i="1" s="1"/>
  <c r="AD231" i="1" s="1"/>
  <c r="AF230" i="1"/>
  <c r="Y230" i="1"/>
  <c r="W230" i="1"/>
  <c r="I230" i="1"/>
  <c r="H230" i="1"/>
  <c r="A230" i="1" s="1"/>
  <c r="AF229" i="1"/>
  <c r="AC229" i="1"/>
  <c r="T229" i="1" s="1"/>
  <c r="Y229" i="1"/>
  <c r="W229" i="1"/>
  <c r="X229" i="1" s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W225" i="1"/>
  <c r="I225" i="1"/>
  <c r="H225" i="1"/>
  <c r="A225" i="1" s="1"/>
  <c r="AF224" i="1"/>
  <c r="AC224" i="1"/>
  <c r="T224" i="1" s="1"/>
  <c r="Y224" i="1"/>
  <c r="W224" i="1"/>
  <c r="X224" i="1" s="1"/>
  <c r="I224" i="1"/>
  <c r="H224" i="1"/>
  <c r="A224" i="1" s="1"/>
  <c r="AD224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19" i="1"/>
  <c r="Y219" i="1"/>
  <c r="I219" i="1"/>
  <c r="H219" i="1"/>
  <c r="A219" i="1" s="1"/>
  <c r="AD219" i="1" s="1"/>
  <c r="AF218" i="1"/>
  <c r="Y218" i="1"/>
  <c r="I218" i="1"/>
  <c r="H218" i="1"/>
  <c r="A218" i="1" s="1"/>
  <c r="AD218" i="1" s="1"/>
  <c r="AF217" i="1"/>
  <c r="Y217" i="1"/>
  <c r="I217" i="1"/>
  <c r="H217" i="1"/>
  <c r="A217" i="1" s="1"/>
  <c r="AD217" i="1" s="1"/>
  <c r="AF216" i="1"/>
  <c r="Y216" i="1"/>
  <c r="I216" i="1"/>
  <c r="H216" i="1"/>
  <c r="A216" i="1" s="1"/>
  <c r="AD216" i="1" s="1"/>
  <c r="AF215" i="1"/>
  <c r="Y215" i="1"/>
  <c r="I215" i="1"/>
  <c r="AF213" i="1"/>
  <c r="Y213" i="1"/>
  <c r="I213" i="1"/>
  <c r="H213" i="1"/>
  <c r="A213" i="1" s="1"/>
  <c r="AD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F207" i="1"/>
  <c r="Y207" i="1"/>
  <c r="I207" i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D204" i="1" s="1"/>
  <c r="AF203" i="1"/>
  <c r="Y203" i="1"/>
  <c r="I203" i="1"/>
  <c r="H203" i="1"/>
  <c r="A203" i="1" s="1"/>
  <c r="AF202" i="1"/>
  <c r="Y202" i="1"/>
  <c r="I202" i="1"/>
  <c r="AF201" i="1"/>
  <c r="Y201" i="1"/>
  <c r="I201" i="1"/>
  <c r="H201" i="1"/>
  <c r="A201" i="1" s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AF190" i="1"/>
  <c r="Y190" i="1"/>
  <c r="I190" i="1"/>
  <c r="H190" i="1"/>
  <c r="A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F173" i="1"/>
  <c r="Y173" i="1"/>
  <c r="I173" i="1"/>
  <c r="AF172" i="1"/>
  <c r="Y172" i="1"/>
  <c r="I172" i="1"/>
  <c r="H172" i="1"/>
  <c r="A172" i="1" s="1"/>
  <c r="W172" i="1" s="1"/>
  <c r="AF171" i="1"/>
  <c r="Y171" i="1"/>
  <c r="I171" i="1"/>
  <c r="H171" i="1"/>
  <c r="A171" i="1" s="1"/>
  <c r="AD171" i="1" s="1"/>
  <c r="AF170" i="1"/>
  <c r="Y170" i="1"/>
  <c r="I170" i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D163" i="1" s="1"/>
  <c r="AF162" i="1"/>
  <c r="Y162" i="1"/>
  <c r="I162" i="1"/>
  <c r="H162" i="1"/>
  <c r="A162" i="1" s="1"/>
  <c r="AD162" i="1" s="1"/>
  <c r="AF161" i="1"/>
  <c r="Y161" i="1"/>
  <c r="I161" i="1"/>
  <c r="H161" i="1"/>
  <c r="A161" i="1" s="1"/>
  <c r="AD161" i="1" s="1"/>
  <c r="AF160" i="1"/>
  <c r="Y160" i="1"/>
  <c r="I160" i="1"/>
  <c r="H160" i="1"/>
  <c r="A160" i="1" s="1"/>
  <c r="AD160" i="1" s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4" i="1"/>
  <c r="Y154" i="1"/>
  <c r="I154" i="1"/>
  <c r="H154" i="1"/>
  <c r="A154" i="1" s="1"/>
  <c r="AD154" i="1" s="1"/>
  <c r="AF153" i="1"/>
  <c r="Y153" i="1"/>
  <c r="I153" i="1"/>
  <c r="AF152" i="1"/>
  <c r="Y152" i="1"/>
  <c r="I152" i="1"/>
  <c r="H152" i="1"/>
  <c r="A152" i="1" s="1"/>
  <c r="AF150" i="1"/>
  <c r="Y150" i="1"/>
  <c r="I150" i="1"/>
  <c r="AF149" i="1"/>
  <c r="Y149" i="1"/>
  <c r="I149" i="1"/>
  <c r="H149" i="1"/>
  <c r="A149" i="1" s="1"/>
  <c r="AD149" i="1" s="1"/>
  <c r="AF148" i="1"/>
  <c r="Y148" i="1"/>
  <c r="I148" i="1"/>
  <c r="AF147" i="1"/>
  <c r="Y147" i="1"/>
  <c r="I147" i="1"/>
  <c r="H147" i="1"/>
  <c r="A147" i="1" s="1"/>
  <c r="AD147" i="1" s="1"/>
  <c r="AF146" i="1"/>
  <c r="Y146" i="1"/>
  <c r="I146" i="1"/>
  <c r="H146" i="1"/>
  <c r="A146" i="1" s="1"/>
  <c r="AF144" i="1"/>
  <c r="Y144" i="1"/>
  <c r="I144" i="1"/>
  <c r="AF143" i="1"/>
  <c r="Y143" i="1"/>
  <c r="I143" i="1"/>
  <c r="AF142" i="1"/>
  <c r="Y142" i="1"/>
  <c r="I142" i="1"/>
  <c r="H142" i="1"/>
  <c r="A142" i="1" s="1"/>
  <c r="AD142" i="1" s="1"/>
  <c r="AF141" i="1"/>
  <c r="Y141" i="1"/>
  <c r="I141" i="1"/>
  <c r="H141" i="1"/>
  <c r="A141" i="1" s="1"/>
  <c r="AD141" i="1" s="1"/>
  <c r="AF140" i="1"/>
  <c r="Y140" i="1"/>
  <c r="I140" i="1"/>
  <c r="AF139" i="1"/>
  <c r="Y139" i="1"/>
  <c r="I139" i="1"/>
  <c r="H139" i="1"/>
  <c r="A139" i="1" s="1"/>
  <c r="W139" i="1" s="1"/>
  <c r="AF138" i="1"/>
  <c r="Y138" i="1"/>
  <c r="I138" i="1"/>
  <c r="AF137" i="1"/>
  <c r="Y137" i="1"/>
  <c r="I137" i="1"/>
  <c r="H137" i="1"/>
  <c r="A137" i="1" s="1"/>
  <c r="AD137" i="1" s="1"/>
  <c r="AF135" i="1"/>
  <c r="Y135" i="1"/>
  <c r="I135" i="1"/>
  <c r="AF134" i="1"/>
  <c r="Y134" i="1"/>
  <c r="I134" i="1"/>
  <c r="H134" i="1"/>
  <c r="A134" i="1" s="1"/>
  <c r="AF105" i="1"/>
  <c r="Y105" i="1"/>
  <c r="I105" i="1"/>
  <c r="H105" i="1"/>
  <c r="A105" i="1" s="1"/>
  <c r="AD105" i="1" s="1"/>
  <c r="AF104" i="1"/>
  <c r="Y104" i="1"/>
  <c r="I104" i="1"/>
  <c r="H104" i="1"/>
  <c r="A104" i="1" s="1"/>
  <c r="AD104" i="1" s="1"/>
  <c r="AF103" i="1"/>
  <c r="Y103" i="1"/>
  <c r="I103" i="1"/>
  <c r="AF101" i="1"/>
  <c r="Y101" i="1"/>
  <c r="I101" i="1"/>
  <c r="AF100" i="1"/>
  <c r="Y100" i="1"/>
  <c r="I100" i="1"/>
  <c r="H100" i="1"/>
  <c r="A100" i="1" s="1"/>
  <c r="AD100" i="1" s="1"/>
  <c r="AF99" i="1"/>
  <c r="Y99" i="1"/>
  <c r="I99" i="1"/>
  <c r="AF98" i="1"/>
  <c r="Y98" i="1"/>
  <c r="I98" i="1"/>
  <c r="H98" i="1"/>
  <c r="A98" i="1" s="1"/>
  <c r="AD98" i="1" s="1"/>
  <c r="AF97" i="1"/>
  <c r="Y97" i="1"/>
  <c r="I97" i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Y92" i="1"/>
  <c r="I92" i="1"/>
  <c r="H92" i="1"/>
  <c r="A92" i="1" s="1"/>
  <c r="AD92" i="1" s="1"/>
  <c r="AF91" i="1"/>
  <c r="I91" i="1"/>
  <c r="H91" i="1"/>
  <c r="A91" i="1" s="1"/>
  <c r="AD91" i="1" s="1"/>
  <c r="AF89" i="1"/>
  <c r="Y89" i="1"/>
  <c r="I89" i="1"/>
  <c r="H89" i="1"/>
  <c r="A89" i="1" s="1"/>
  <c r="AD89" i="1" s="1"/>
  <c r="AF88" i="1"/>
  <c r="Y88" i="1"/>
  <c r="I88" i="1"/>
  <c r="AF87" i="1"/>
  <c r="Y87" i="1"/>
  <c r="I87" i="1"/>
  <c r="H87" i="1"/>
  <c r="A87" i="1" s="1"/>
  <c r="AD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4" i="1"/>
  <c r="W235" i="1"/>
  <c r="W226" i="1"/>
  <c r="W115" i="1"/>
  <c r="W236" i="1"/>
  <c r="W237" i="1" s="1"/>
  <c r="W250" i="1"/>
  <c r="J66" i="1" l="1"/>
  <c r="J55" i="1"/>
  <c r="J200" i="1"/>
  <c r="J40" i="1"/>
  <c r="J46" i="1"/>
  <c r="J3" i="1"/>
  <c r="J185" i="1"/>
  <c r="J69" i="1"/>
  <c r="J63" i="1"/>
  <c r="J30" i="1"/>
  <c r="J53" i="1"/>
  <c r="AD8" i="1"/>
  <c r="J52" i="1"/>
  <c r="J9" i="1"/>
  <c r="J164" i="1"/>
  <c r="J60" i="1"/>
  <c r="J192" i="1"/>
  <c r="J80" i="1"/>
  <c r="J99" i="1"/>
  <c r="J153" i="1"/>
  <c r="J170" i="1"/>
  <c r="J197" i="1"/>
  <c r="J173" i="1"/>
  <c r="J148" i="1"/>
  <c r="J62" i="1"/>
  <c r="J103" i="1"/>
  <c r="J138" i="1"/>
  <c r="J140" i="1"/>
  <c r="J202" i="1"/>
  <c r="J86" i="1"/>
  <c r="J166" i="1"/>
  <c r="J144" i="1"/>
  <c r="J180" i="1"/>
  <c r="J194" i="1"/>
  <c r="J79" i="1"/>
  <c r="J101" i="1"/>
  <c r="J183" i="1"/>
  <c r="J187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2" i="1"/>
  <c r="Z92" i="1"/>
  <c r="Z95" i="1"/>
  <c r="AA95" i="1"/>
  <c r="AA96" i="1"/>
  <c r="Z96" i="1"/>
  <c r="AA98" i="1"/>
  <c r="Z98" i="1"/>
  <c r="AA100" i="1"/>
  <c r="Z100" i="1"/>
  <c r="AA103" i="1"/>
  <c r="Z103" i="1"/>
  <c r="AA105" i="1"/>
  <c r="Z105" i="1"/>
  <c r="Z134" i="1"/>
  <c r="AA134" i="1"/>
  <c r="AA137" i="1"/>
  <c r="Z137" i="1"/>
  <c r="AA140" i="1"/>
  <c r="Z140" i="1"/>
  <c r="Z143" i="1"/>
  <c r="AA143" i="1"/>
  <c r="AA146" i="1"/>
  <c r="Z146" i="1"/>
  <c r="Z148" i="1"/>
  <c r="AA148" i="1"/>
  <c r="AA149" i="1"/>
  <c r="Z149" i="1"/>
  <c r="AA152" i="1"/>
  <c r="Z152" i="1"/>
  <c r="AA154" i="1"/>
  <c r="Z154" i="1"/>
  <c r="AA155" i="1"/>
  <c r="Z155" i="1"/>
  <c r="Z157" i="1"/>
  <c r="AA157" i="1"/>
  <c r="AA160" i="1"/>
  <c r="Z160" i="1"/>
  <c r="AA162" i="1"/>
  <c r="Z162" i="1"/>
  <c r="AA164" i="1"/>
  <c r="Z164" i="1"/>
  <c r="AA166" i="1"/>
  <c r="Z166" i="1"/>
  <c r="AA170" i="1"/>
  <c r="Z170" i="1"/>
  <c r="Z173" i="1"/>
  <c r="AA173" i="1"/>
  <c r="AA175" i="1"/>
  <c r="Z175" i="1"/>
  <c r="Z178" i="1"/>
  <c r="AA178" i="1"/>
  <c r="AA180" i="1"/>
  <c r="Z180" i="1"/>
  <c r="Z182" i="1"/>
  <c r="AA182" i="1"/>
  <c r="AA183" i="1"/>
  <c r="Z183" i="1"/>
  <c r="AA185" i="1"/>
  <c r="Z185" i="1"/>
  <c r="AA187" i="1"/>
  <c r="Z187" i="1"/>
  <c r="AA188" i="1"/>
  <c r="Z188" i="1"/>
  <c r="AA191" i="1"/>
  <c r="Z191" i="1"/>
  <c r="AA192" i="1"/>
  <c r="Z192" i="1"/>
  <c r="Z194" i="1"/>
  <c r="AA194" i="1"/>
  <c r="Z196" i="1"/>
  <c r="AA197" i="1"/>
  <c r="Z197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3" i="1"/>
  <c r="Z93" i="1"/>
  <c r="AA94" i="1"/>
  <c r="Z94" i="1"/>
  <c r="AA97" i="1"/>
  <c r="Z97" i="1"/>
  <c r="Z99" i="1"/>
  <c r="AA99" i="1"/>
  <c r="AA101" i="1"/>
  <c r="Z101" i="1"/>
  <c r="AA104" i="1"/>
  <c r="Z104" i="1"/>
  <c r="AA135" i="1"/>
  <c r="Z135" i="1"/>
  <c r="AA138" i="1"/>
  <c r="Z138" i="1"/>
  <c r="Z139" i="1"/>
  <c r="AA139" i="1"/>
  <c r="AA141" i="1"/>
  <c r="Z141" i="1"/>
  <c r="AA142" i="1"/>
  <c r="Z142" i="1"/>
  <c r="AA144" i="1"/>
  <c r="Z144" i="1"/>
  <c r="AA147" i="1"/>
  <c r="Z147" i="1"/>
  <c r="AA150" i="1"/>
  <c r="Z150" i="1"/>
  <c r="Z153" i="1"/>
  <c r="AA153" i="1"/>
  <c r="AA156" i="1"/>
  <c r="Z156" i="1"/>
  <c r="AA161" i="1"/>
  <c r="Z161" i="1"/>
  <c r="Z163" i="1"/>
  <c r="AA163" i="1"/>
  <c r="AA165" i="1"/>
  <c r="Z165" i="1"/>
  <c r="AB165" i="1" s="1"/>
  <c r="Z167" i="1"/>
  <c r="AA167" i="1"/>
  <c r="AA171" i="1"/>
  <c r="Z171" i="1"/>
  <c r="AA172" i="1"/>
  <c r="Z172" i="1"/>
  <c r="AA176" i="1"/>
  <c r="Z176" i="1"/>
  <c r="AA177" i="1"/>
  <c r="Z177" i="1"/>
  <c r="AA179" i="1"/>
  <c r="Z179" i="1"/>
  <c r="AB179" i="1" s="1"/>
  <c r="AA181" i="1"/>
  <c r="Z181" i="1"/>
  <c r="AA184" i="1"/>
  <c r="Z184" i="1"/>
  <c r="AB184" i="1" s="1"/>
  <c r="AC184" i="1" s="1"/>
  <c r="T184" i="1" s="1"/>
  <c r="Z186" i="1"/>
  <c r="AA186" i="1"/>
  <c r="AA189" i="1"/>
  <c r="Z189" i="1"/>
  <c r="Z190" i="1"/>
  <c r="AA190" i="1"/>
  <c r="Z193" i="1"/>
  <c r="Z195" i="1"/>
  <c r="Z198" i="1"/>
  <c r="AA198" i="1"/>
  <c r="AA199" i="1"/>
  <c r="Z199" i="1"/>
  <c r="AA158" i="1"/>
  <c r="Z158" i="1"/>
  <c r="Z201" i="1"/>
  <c r="AA201" i="1"/>
  <c r="Z202" i="1"/>
  <c r="AA202" i="1"/>
  <c r="AA204" i="1"/>
  <c r="Z204" i="1"/>
  <c r="AA206" i="1"/>
  <c r="Z206" i="1"/>
  <c r="Z208" i="1"/>
  <c r="AA208" i="1"/>
  <c r="AA210" i="1"/>
  <c r="Z210" i="1"/>
  <c r="AA212" i="1"/>
  <c r="Z212" i="1"/>
  <c r="AB212" i="1" s="1"/>
  <c r="AC212" i="1" s="1"/>
  <c r="T212" i="1" s="1"/>
  <c r="Z215" i="1"/>
  <c r="AA215" i="1"/>
  <c r="AA217" i="1"/>
  <c r="Z217" i="1"/>
  <c r="AB217" i="1" s="1"/>
  <c r="AC217" i="1" s="1"/>
  <c r="T217" i="1" s="1"/>
  <c r="AA219" i="1"/>
  <c r="Z219" i="1"/>
  <c r="AB219" i="1" s="1"/>
  <c r="AC219" i="1" s="1"/>
  <c r="T219" i="1" s="1"/>
  <c r="Z222" i="1"/>
  <c r="AA222" i="1"/>
  <c r="AA224" i="1"/>
  <c r="Z224" i="1"/>
  <c r="Z226" i="1"/>
  <c r="AA226" i="1"/>
  <c r="AA228" i="1"/>
  <c r="Z228" i="1"/>
  <c r="AB228" i="1" s="1"/>
  <c r="AC228" i="1" s="1"/>
  <c r="T228" i="1" s="1"/>
  <c r="AA230" i="1"/>
  <c r="Z230" i="1"/>
  <c r="Z232" i="1"/>
  <c r="AB232" i="1" s="1"/>
  <c r="AC232" i="1" s="1"/>
  <c r="T232" i="1" s="1"/>
  <c r="AA232" i="1"/>
  <c r="AA234" i="1"/>
  <c r="Z234" i="1"/>
  <c r="AB234" i="1" s="1"/>
  <c r="AC234" i="1" s="1"/>
  <c r="T234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2" i="1"/>
  <c r="AA242" i="1"/>
  <c r="AA244" i="1"/>
  <c r="Z244" i="1"/>
  <c r="AB244" i="1" s="1"/>
  <c r="AC244" i="1" s="1"/>
  <c r="T244" i="1" s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Z252" i="1"/>
  <c r="AA252" i="1"/>
  <c r="AA254" i="1"/>
  <c r="Z254" i="1"/>
  <c r="Z256" i="1"/>
  <c r="AA256" i="1"/>
  <c r="AA258" i="1"/>
  <c r="Z258" i="1"/>
  <c r="AA200" i="1"/>
  <c r="Z200" i="1"/>
  <c r="Z203" i="1"/>
  <c r="AA203" i="1"/>
  <c r="Z205" i="1"/>
  <c r="AA205" i="1"/>
  <c r="Z207" i="1"/>
  <c r="AA207" i="1"/>
  <c r="Z209" i="1"/>
  <c r="AA209" i="1"/>
  <c r="Z211" i="1"/>
  <c r="AA211" i="1"/>
  <c r="Z213" i="1"/>
  <c r="AA213" i="1"/>
  <c r="Z216" i="1"/>
  <c r="AA216" i="1"/>
  <c r="AA218" i="1"/>
  <c r="Z218" i="1"/>
  <c r="AB218" i="1" s="1"/>
  <c r="AC218" i="1" s="1"/>
  <c r="T218" i="1" s="1"/>
  <c r="Z221" i="1"/>
  <c r="AA221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AA253" i="1"/>
  <c r="Z253" i="1"/>
  <c r="Z255" i="1"/>
  <c r="AA255" i="1"/>
  <c r="Z257" i="1"/>
  <c r="AA257" i="1"/>
  <c r="Z259" i="1"/>
  <c r="AA259" i="1"/>
  <c r="Y91" i="1"/>
  <c r="AC179" i="1"/>
  <c r="T179" i="1" s="1"/>
  <c r="AC165" i="1"/>
  <c r="T165" i="1" s="1"/>
  <c r="W208" i="1"/>
  <c r="W3" i="1"/>
  <c r="W238" i="1"/>
  <c r="W116" i="1"/>
  <c r="W227" i="1"/>
  <c r="W228" i="1" s="1"/>
  <c r="W4" i="1"/>
  <c r="AB249" i="1" l="1"/>
  <c r="AC249" i="1" s="1"/>
  <c r="T249" i="1" s="1"/>
  <c r="AB235" i="1"/>
  <c r="AC235" i="1" s="1"/>
  <c r="T235" i="1" s="1"/>
  <c r="AB236" i="1"/>
  <c r="AC236" i="1" s="1"/>
  <c r="T236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39" i="1"/>
  <c r="AC239" i="1" s="1"/>
  <c r="T239" i="1" s="1"/>
  <c r="AB237" i="1"/>
  <c r="AC237" i="1" s="1"/>
  <c r="T237" i="1" s="1"/>
  <c r="AB242" i="1"/>
  <c r="AC242" i="1" s="1"/>
  <c r="T242" i="1" s="1"/>
  <c r="AB230" i="1"/>
  <c r="AC230" i="1" s="1"/>
  <c r="T230" i="1" s="1"/>
  <c r="AB227" i="1"/>
  <c r="AC227" i="1" s="1"/>
  <c r="T227" i="1" s="1"/>
  <c r="AB225" i="1"/>
  <c r="AC225" i="1" s="1"/>
  <c r="T225" i="1" s="1"/>
  <c r="AB226" i="1"/>
  <c r="AC226" i="1" s="1"/>
  <c r="T226" i="1" s="1"/>
  <c r="AB223" i="1"/>
  <c r="AC223" i="1" s="1"/>
  <c r="T223" i="1" s="1"/>
  <c r="AB221" i="1"/>
  <c r="AC221" i="1" s="1"/>
  <c r="T221" i="1" s="1"/>
  <c r="AB216" i="1"/>
  <c r="AC216" i="1" s="1"/>
  <c r="T216" i="1" s="1"/>
  <c r="AB211" i="1"/>
  <c r="AC211" i="1" s="1"/>
  <c r="T211" i="1" s="1"/>
  <c r="AB222" i="1"/>
  <c r="AC222" i="1" s="1"/>
  <c r="T222" i="1" s="1"/>
  <c r="AB215" i="1"/>
  <c r="AC215" i="1" s="1"/>
  <c r="T215" i="1" s="1"/>
  <c r="AB206" i="1"/>
  <c r="AC206" i="1" s="1"/>
  <c r="T206" i="1" s="1"/>
  <c r="AB194" i="1"/>
  <c r="AC194" i="1" s="1"/>
  <c r="T194" i="1" s="1"/>
  <c r="AB191" i="1"/>
  <c r="AC191" i="1" s="1"/>
  <c r="T191" i="1" s="1"/>
  <c r="AB199" i="1"/>
  <c r="AC199" i="1" s="1"/>
  <c r="T199" i="1" s="1"/>
  <c r="AB188" i="1"/>
  <c r="AC188" i="1" s="1"/>
  <c r="T188" i="1" s="1"/>
  <c r="AB187" i="1"/>
  <c r="AC187" i="1" s="1"/>
  <c r="T187" i="1" s="1"/>
  <c r="AB175" i="1"/>
  <c r="AC175" i="1" s="1"/>
  <c r="T175" i="1" s="1"/>
  <c r="AB147" i="1"/>
  <c r="AC147" i="1" s="1"/>
  <c r="T147" i="1" s="1"/>
  <c r="AB172" i="1"/>
  <c r="AC172" i="1" s="1"/>
  <c r="T172" i="1" s="1"/>
  <c r="AB152" i="1"/>
  <c r="AC152" i="1" s="1"/>
  <c r="T152" i="1" s="1"/>
  <c r="AB149" i="1"/>
  <c r="AC149" i="1" s="1"/>
  <c r="T149" i="1" s="1"/>
  <c r="AB139" i="1"/>
  <c r="AC139" i="1" s="1"/>
  <c r="T139" i="1" s="1"/>
  <c r="AB137" i="1"/>
  <c r="AC137" i="1" s="1"/>
  <c r="T137" i="1" s="1"/>
  <c r="AB57" i="1"/>
  <c r="AC57" i="1" s="1"/>
  <c r="T57" i="1" s="1"/>
  <c r="AB51" i="1"/>
  <c r="AC51" i="1" s="1"/>
  <c r="T51" i="1" s="1"/>
  <c r="AB100" i="1"/>
  <c r="AC100" i="1" s="1"/>
  <c r="T100" i="1" s="1"/>
  <c r="AB98" i="1"/>
  <c r="AC98" i="1" s="1"/>
  <c r="T98" i="1" s="1"/>
  <c r="AB85" i="1"/>
  <c r="AC85" i="1" s="1"/>
  <c r="T85" i="1" s="1"/>
  <c r="AB78" i="1"/>
  <c r="AC78" i="1" s="1"/>
  <c r="T78" i="1" s="1"/>
  <c r="AB213" i="1"/>
  <c r="AC213" i="1" s="1"/>
  <c r="T213" i="1" s="1"/>
  <c r="AB200" i="1"/>
  <c r="AC200" i="1" s="1"/>
  <c r="T200" i="1" s="1"/>
  <c r="AB210" i="1"/>
  <c r="AC210" i="1" s="1"/>
  <c r="T210" i="1" s="1"/>
  <c r="AB197" i="1"/>
  <c r="AC197" i="1" s="1"/>
  <c r="T197" i="1" s="1"/>
  <c r="AB205" i="1"/>
  <c r="AC205" i="1" s="1"/>
  <c r="T205" i="1" s="1"/>
  <c r="AB202" i="1"/>
  <c r="AC202" i="1" s="1"/>
  <c r="T202" i="1" s="1"/>
  <c r="AB192" i="1"/>
  <c r="AC192" i="1" s="1"/>
  <c r="T192" i="1" s="1"/>
  <c r="AB190" i="1"/>
  <c r="AC190" i="1" s="1"/>
  <c r="T190" i="1" s="1"/>
  <c r="AB189" i="1"/>
  <c r="AC189" i="1" s="1"/>
  <c r="T189" i="1" s="1"/>
  <c r="AB185" i="1"/>
  <c r="AC185" i="1" s="1"/>
  <c r="T185" i="1" s="1"/>
  <c r="AB183" i="1"/>
  <c r="AC183" i="1" s="1"/>
  <c r="T183" i="1" s="1"/>
  <c r="AB166" i="1"/>
  <c r="AC166" i="1" s="1"/>
  <c r="T166" i="1" s="1"/>
  <c r="AB181" i="1"/>
  <c r="AC181" i="1" s="1"/>
  <c r="T181" i="1" s="1"/>
  <c r="AB171" i="1"/>
  <c r="AC171" i="1" s="1"/>
  <c r="T171" i="1" s="1"/>
  <c r="AB180" i="1"/>
  <c r="AC180" i="1" s="1"/>
  <c r="T180" i="1" s="1"/>
  <c r="AB178" i="1"/>
  <c r="AC178" i="1" s="1"/>
  <c r="T178" i="1" s="1"/>
  <c r="AB177" i="1"/>
  <c r="AC177" i="1" s="1"/>
  <c r="T177" i="1" s="1"/>
  <c r="AB176" i="1"/>
  <c r="AC176" i="1" s="1"/>
  <c r="T176" i="1" s="1"/>
  <c r="AB170" i="1"/>
  <c r="AC170" i="1" s="1"/>
  <c r="T170" i="1" s="1"/>
  <c r="AB164" i="1"/>
  <c r="AC164" i="1" s="1"/>
  <c r="T164" i="1" s="1"/>
  <c r="AB161" i="1"/>
  <c r="AC161" i="1" s="1"/>
  <c r="T161" i="1" s="1"/>
  <c r="AB156" i="1"/>
  <c r="AC156" i="1" s="1"/>
  <c r="T156" i="1" s="1"/>
  <c r="AB144" i="1"/>
  <c r="AC144" i="1" s="1"/>
  <c r="T144" i="1" s="1"/>
  <c r="AB142" i="1"/>
  <c r="AC142" i="1" s="1"/>
  <c r="T142" i="1" s="1"/>
  <c r="AB141" i="1"/>
  <c r="AC141" i="1" s="1"/>
  <c r="T141" i="1" s="1"/>
  <c r="AB138" i="1"/>
  <c r="AC138" i="1" s="1"/>
  <c r="T138" i="1" s="1"/>
  <c r="AB134" i="1"/>
  <c r="AC134" i="1" s="1"/>
  <c r="T134" i="1" s="1"/>
  <c r="AB82" i="1"/>
  <c r="AC82" i="1" s="1"/>
  <c r="T82" i="1" s="1"/>
  <c r="AB162" i="1"/>
  <c r="AC162" i="1" s="1"/>
  <c r="T162" i="1" s="1"/>
  <c r="AB155" i="1"/>
  <c r="AC155" i="1" s="1"/>
  <c r="T155" i="1" s="1"/>
  <c r="AB154" i="1"/>
  <c r="AC154" i="1" s="1"/>
  <c r="T154" i="1" s="1"/>
  <c r="AB160" i="1"/>
  <c r="AC160" i="1" s="1"/>
  <c r="T160" i="1" s="1"/>
  <c r="AB150" i="1"/>
  <c r="AC150" i="1" s="1"/>
  <c r="T150" i="1" s="1"/>
  <c r="AB146" i="1"/>
  <c r="AC146" i="1" s="1"/>
  <c r="T146" i="1" s="1"/>
  <c r="AB135" i="1"/>
  <c r="AC135" i="1" s="1"/>
  <c r="T135" i="1" s="1"/>
  <c r="AB104" i="1"/>
  <c r="AC104" i="1" s="1"/>
  <c r="T104" i="1" s="1"/>
  <c r="AB101" i="1"/>
  <c r="AC101" i="1" s="1"/>
  <c r="T101" i="1" s="1"/>
  <c r="AB105" i="1"/>
  <c r="AC105" i="1" s="1"/>
  <c r="T105" i="1" s="1"/>
  <c r="AB103" i="1"/>
  <c r="AC103" i="1" s="1"/>
  <c r="T103" i="1" s="1"/>
  <c r="AB96" i="1"/>
  <c r="AC96" i="1" s="1"/>
  <c r="T96" i="1" s="1"/>
  <c r="AB92" i="1"/>
  <c r="AC92" i="1" s="1"/>
  <c r="T92" i="1" s="1"/>
  <c r="AB97" i="1"/>
  <c r="AC97" i="1" s="1"/>
  <c r="T97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4" i="1"/>
  <c r="AC94" i="1" s="1"/>
  <c r="T94" i="1" s="1"/>
  <c r="AB93" i="1"/>
  <c r="AC93" i="1" s="1"/>
  <c r="T93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1" i="1"/>
  <c r="AA91" i="1"/>
  <c r="AB203" i="1"/>
  <c r="AC203" i="1" s="1"/>
  <c r="T203" i="1" s="1"/>
  <c r="AB198" i="1"/>
  <c r="AC198" i="1" s="1"/>
  <c r="T198" i="1" s="1"/>
  <c r="AA195" i="1"/>
  <c r="AB195" i="1" s="1"/>
  <c r="AC195" i="1" s="1"/>
  <c r="T195" i="1" s="1"/>
  <c r="AA193" i="1"/>
  <c r="AB193" i="1" s="1"/>
  <c r="AC193" i="1" s="1"/>
  <c r="T193" i="1" s="1"/>
  <c r="AB186" i="1"/>
  <c r="AC186" i="1" s="1"/>
  <c r="T186" i="1" s="1"/>
  <c r="AB167" i="1"/>
  <c r="AC167" i="1" s="1"/>
  <c r="T167" i="1" s="1"/>
  <c r="AB163" i="1"/>
  <c r="AC163" i="1" s="1"/>
  <c r="T163" i="1" s="1"/>
  <c r="AB153" i="1"/>
  <c r="AC153" i="1" s="1"/>
  <c r="T153" i="1" s="1"/>
  <c r="AB99" i="1"/>
  <c r="AC99" i="1" s="1"/>
  <c r="T99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6" i="1"/>
  <c r="AB196" i="1" s="1"/>
  <c r="AC196" i="1" s="1"/>
  <c r="T196" i="1" s="1"/>
  <c r="AB182" i="1"/>
  <c r="AC182" i="1" s="1"/>
  <c r="T182" i="1" s="1"/>
  <c r="AB173" i="1"/>
  <c r="AC173" i="1" s="1"/>
  <c r="T173" i="1" s="1"/>
  <c r="AB157" i="1"/>
  <c r="AC157" i="1" s="1"/>
  <c r="T157" i="1" s="1"/>
  <c r="AB148" i="1"/>
  <c r="AC148" i="1" s="1"/>
  <c r="T148" i="1" s="1"/>
  <c r="AB143" i="1"/>
  <c r="AC143" i="1" s="1"/>
  <c r="T143" i="1" s="1"/>
  <c r="AB140" i="1"/>
  <c r="AC140" i="1" s="1"/>
  <c r="T140" i="1" s="1"/>
  <c r="AB95" i="1"/>
  <c r="AC95" i="1" s="1"/>
  <c r="T95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09" i="1"/>
  <c r="AC209" i="1" s="1"/>
  <c r="T209" i="1" s="1"/>
  <c r="AB207" i="1"/>
  <c r="AC207" i="1" s="1"/>
  <c r="T207" i="1" s="1"/>
  <c r="AB208" i="1"/>
  <c r="AC208" i="1" s="1"/>
  <c r="T208" i="1" s="1"/>
  <c r="AB158" i="1"/>
  <c r="AC158" i="1" s="1"/>
  <c r="T158" i="1" s="1"/>
  <c r="AB204" i="1"/>
  <c r="AC204" i="1" s="1"/>
  <c r="T204" i="1" s="1"/>
  <c r="AB201" i="1"/>
  <c r="AC201" i="1" s="1"/>
  <c r="T201" i="1" s="1"/>
  <c r="W239" i="1"/>
  <c r="W117" i="1"/>
  <c r="W6" i="1"/>
  <c r="H16" i="1" l="1"/>
  <c r="A16" i="1" s="1"/>
  <c r="H18" i="1"/>
  <c r="A18" i="1" s="1"/>
  <c r="AB91" i="1"/>
  <c r="AC91" i="1" s="1"/>
  <c r="T91" i="1" s="1"/>
  <c r="H17" i="1"/>
  <c r="A17" i="1" s="1"/>
  <c r="W240" i="1"/>
  <c r="W118" i="1"/>
  <c r="W7" i="1"/>
  <c r="H9" i="1" l="1"/>
  <c r="A9" i="1" s="1"/>
  <c r="H21" i="1"/>
  <c r="A21" i="1" s="1"/>
  <c r="H25" i="1"/>
  <c r="A25" i="1" s="1"/>
  <c r="H26" i="1"/>
  <c r="A26" i="1" s="1"/>
  <c r="W241" i="1"/>
  <c r="W119" i="1"/>
  <c r="W8" i="1"/>
  <c r="H19" i="1" l="1"/>
  <c r="A19" i="1" s="1"/>
  <c r="W19" i="1" s="1"/>
  <c r="H27" i="1"/>
  <c r="A27" i="1" s="1"/>
  <c r="H23" i="1"/>
  <c r="A23" i="1" s="1"/>
  <c r="W242" i="1"/>
  <c r="W9" i="1"/>
  <c r="W10" i="1"/>
  <c r="H20" i="1" l="1"/>
  <c r="A20" i="1" s="1"/>
  <c r="H29" i="1"/>
  <c r="A29" i="1" s="1"/>
  <c r="W20" i="1"/>
  <c r="W243" i="1"/>
  <c r="W11" i="1"/>
  <c r="H24" i="1" l="1"/>
  <c r="A24" i="1" s="1"/>
  <c r="H28" i="1"/>
  <c r="A28" i="1" s="1"/>
  <c r="H30" i="1"/>
  <c r="A30" i="1" s="1"/>
  <c r="W29" i="1"/>
  <c r="W244" i="1"/>
  <c r="W12" i="1"/>
  <c r="W21" i="1"/>
  <c r="H33" i="1" l="1"/>
  <c r="A33" i="1" s="1"/>
  <c r="W30" i="1"/>
  <c r="W245" i="1"/>
  <c r="W13" i="1"/>
  <c r="W22" i="1"/>
  <c r="H35" i="1" l="1"/>
  <c r="A35" i="1" s="1"/>
  <c r="W246" i="1"/>
  <c r="W24" i="1"/>
  <c r="W31" i="1"/>
  <c r="W14" i="1"/>
  <c r="W23" i="1"/>
  <c r="H37" i="1" l="1"/>
  <c r="A37" i="1" s="1"/>
  <c r="H41" i="1"/>
  <c r="A41" i="1" s="1"/>
  <c r="W247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43" i="1"/>
  <c r="W36" i="1"/>
  <c r="H50" i="1" l="1"/>
  <c r="A50" i="1" s="1"/>
  <c r="W44" i="1"/>
  <c r="W37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H83" i="1"/>
  <c r="A83" i="1" s="1"/>
  <c r="W50" i="1"/>
  <c r="W57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5" i="1" l="1"/>
  <c r="A95" i="1" s="1"/>
  <c r="W68" i="1"/>
  <c r="W60" i="1"/>
  <c r="H97" i="1" l="1"/>
  <c r="A97" i="1" s="1"/>
  <c r="W61" i="1"/>
  <c r="H69" i="1" l="1"/>
  <c r="A69" i="1" s="1"/>
  <c r="H135" i="1"/>
  <c r="A135" i="1" s="1"/>
  <c r="W70" i="1"/>
  <c r="W62" i="1"/>
  <c r="W63" i="1" s="1"/>
  <c r="W69" i="1"/>
  <c r="H79" i="1" l="1"/>
  <c r="A79" i="1" s="1"/>
  <c r="W79" i="1" s="1"/>
  <c r="W71" i="1"/>
  <c r="W64" i="1"/>
  <c r="H80" i="1" l="1"/>
  <c r="A80" i="1" s="1"/>
  <c r="W80" i="1" s="1"/>
  <c r="H143" i="1"/>
  <c r="A143" i="1" s="1"/>
  <c r="W81" i="1"/>
  <c r="W72" i="1"/>
  <c r="H86" i="1" l="1"/>
  <c r="A86" i="1" s="1"/>
  <c r="H150" i="1"/>
  <c r="A150" i="1" s="1"/>
  <c r="W73" i="1"/>
  <c r="W82" i="1"/>
  <c r="H99" i="1" l="1"/>
  <c r="A99" i="1" s="1"/>
  <c r="H156" i="1"/>
  <c r="A156" i="1" s="1"/>
  <c r="W152" i="1"/>
  <c r="W74" i="1"/>
  <c r="W83" i="1"/>
  <c r="H101" i="1" l="1"/>
  <c r="A101" i="1" s="1"/>
  <c r="W84" i="1"/>
  <c r="W89" i="1"/>
  <c r="W85" i="1"/>
  <c r="W75" i="1"/>
  <c r="H103" i="1" l="1"/>
  <c r="A103" i="1" s="1"/>
  <c r="H138" i="1"/>
  <c r="A138" i="1" s="1"/>
  <c r="W138" i="1" s="1"/>
  <c r="H176" i="1"/>
  <c r="A176" i="1" s="1"/>
  <c r="W90" i="1"/>
  <c r="W86" i="1"/>
  <c r="W87" i="1"/>
  <c r="W76" i="1"/>
  <c r="H140" i="1" l="1"/>
  <c r="A140" i="1" s="1"/>
  <c r="H178" i="1"/>
  <c r="A178" i="1" s="1"/>
  <c r="W105" i="1"/>
  <c r="W134" i="1"/>
  <c r="W140" i="1"/>
  <c r="W91" i="1"/>
  <c r="W141" i="1"/>
  <c r="W88" i="1"/>
  <c r="W77" i="1"/>
  <c r="H144" i="1" l="1"/>
  <c r="A144" i="1" s="1"/>
  <c r="H184" i="1"/>
  <c r="A184" i="1" s="1"/>
  <c r="W146" i="1"/>
  <c r="W135" i="1"/>
  <c r="W92" i="1"/>
  <c r="W147" i="1"/>
  <c r="W78" i="1"/>
  <c r="W142" i="1"/>
  <c r="H148" i="1" l="1"/>
  <c r="A148" i="1" s="1"/>
  <c r="W163" i="1"/>
  <c r="H189" i="1"/>
  <c r="A189" i="1" s="1"/>
  <c r="W165" i="1"/>
  <c r="W143" i="1"/>
  <c r="W93" i="1"/>
  <c r="W136" i="1"/>
  <c r="W148" i="1"/>
  <c r="H153" i="1" l="1"/>
  <c r="A153" i="1" s="1"/>
  <c r="H191" i="1"/>
  <c r="A191" i="1" s="1"/>
  <c r="W154" i="1"/>
  <c r="W149" i="1"/>
  <c r="W94" i="1"/>
  <c r="W150" i="1"/>
  <c r="W137" i="1"/>
  <c r="W144" i="1"/>
  <c r="W153" i="1"/>
  <c r="H164" i="1" l="1"/>
  <c r="A164" i="1" s="1"/>
  <c r="W164" i="1" s="1"/>
  <c r="H193" i="1"/>
  <c r="A193" i="1" s="1"/>
  <c r="W95" i="1"/>
  <c r="W155" i="1"/>
  <c r="H166" i="1" l="1"/>
  <c r="A166" i="1" s="1"/>
  <c r="W166" i="1" s="1"/>
  <c r="H198" i="1"/>
  <c r="A198" i="1" s="1"/>
  <c r="W96" i="1"/>
  <c r="W167" i="1"/>
  <c r="W156" i="1"/>
  <c r="H170" i="1" l="1"/>
  <c r="A170" i="1" s="1"/>
  <c r="W170" i="1" s="1"/>
  <c r="W201" i="1"/>
  <c r="W168" i="1"/>
  <c r="W157" i="1"/>
  <c r="W158" i="1" s="1"/>
  <c r="W171" i="1"/>
  <c r="W97" i="1"/>
  <c r="H173" i="1" l="1"/>
  <c r="A173" i="1" s="1"/>
  <c r="W159" i="1"/>
  <c r="W98" i="1"/>
  <c r="H180" i="1" l="1"/>
  <c r="A180" i="1" s="1"/>
  <c r="AD41" i="1"/>
  <c r="AD39" i="1"/>
  <c r="AD56" i="1"/>
  <c r="AD50" i="1"/>
  <c r="AD45" i="1"/>
  <c r="AD47" i="1"/>
  <c r="AD29" i="1"/>
  <c r="AD27" i="1"/>
  <c r="AD18" i="1"/>
  <c r="X204" i="1"/>
  <c r="AD203" i="1"/>
  <c r="AD184" i="1"/>
  <c r="AD176" i="1"/>
  <c r="AD33" i="1"/>
  <c r="AD26" i="1"/>
  <c r="AD17" i="1"/>
  <c r="AD23" i="1"/>
  <c r="AD35" i="1"/>
  <c r="AD37" i="1"/>
  <c r="AD48" i="1"/>
  <c r="AD88" i="1"/>
  <c r="AD97" i="1"/>
  <c r="AD135" i="1"/>
  <c r="AD143" i="1"/>
  <c r="AD150" i="1"/>
  <c r="AD156" i="1"/>
  <c r="X165" i="1"/>
  <c r="AD193" i="1"/>
  <c r="AD206" i="1"/>
  <c r="AD198" i="1"/>
  <c r="AD191" i="1"/>
  <c r="AD43" i="1"/>
  <c r="AD81" i="1"/>
  <c r="AD76" i="1"/>
  <c r="AD83" i="1"/>
  <c r="AD95" i="1"/>
  <c r="AD178" i="1"/>
  <c r="AD189" i="1"/>
  <c r="X163" i="1"/>
  <c r="W175" i="1"/>
  <c r="W173" i="1"/>
  <c r="W160" i="1"/>
  <c r="W99" i="1"/>
  <c r="H183" i="1" l="1"/>
  <c r="A183" i="1" s="1"/>
  <c r="W100" i="1"/>
  <c r="W161" i="1"/>
  <c r="W176" i="1"/>
  <c r="H185" i="1" l="1"/>
  <c r="A185" i="1" s="1"/>
  <c r="W177" i="1"/>
  <c r="W101" i="1"/>
  <c r="W162" i="1"/>
  <c r="H187" i="1" l="1"/>
  <c r="A187" i="1" s="1"/>
  <c r="W178" i="1"/>
  <c r="W102" i="1"/>
  <c r="H192" i="1" l="1"/>
  <c r="A192" i="1" s="1"/>
  <c r="W190" i="1"/>
  <c r="W189" i="1"/>
  <c r="W191" i="1"/>
  <c r="W179" i="1"/>
  <c r="W103" i="1"/>
  <c r="H194" i="1" l="1"/>
  <c r="A194" i="1" s="1"/>
  <c r="W192" i="1"/>
  <c r="W180" i="1"/>
  <c r="W104" i="1"/>
  <c r="H197" i="1" l="1"/>
  <c r="A197" i="1" s="1"/>
  <c r="W181" i="1"/>
  <c r="W193" i="1"/>
  <c r="H200" i="1" l="1"/>
  <c r="A200" i="1" s="1"/>
  <c r="W182" i="1"/>
  <c r="W183" i="1"/>
  <c r="W194" i="1"/>
  <c r="H202" i="1" l="1"/>
  <c r="A202" i="1" s="1"/>
  <c r="W200" i="1"/>
  <c r="W195" i="1"/>
  <c r="W196" i="1"/>
  <c r="W184" i="1"/>
  <c r="H205" i="1" l="1"/>
  <c r="A205" i="1" s="1"/>
  <c r="W197" i="1"/>
  <c r="W198" i="1"/>
  <c r="W185" i="1"/>
  <c r="W202" i="1"/>
  <c r="W205" i="1" l="1"/>
  <c r="H207" i="1"/>
  <c r="A207" i="1" s="1"/>
  <c r="W186" i="1"/>
  <c r="W206" i="1"/>
  <c r="W187" i="1"/>
  <c r="W203" i="1"/>
  <c r="W199" i="1"/>
  <c r="W207" i="1" l="1"/>
  <c r="H209" i="1"/>
  <c r="A209" i="1" s="1"/>
  <c r="W188" i="1"/>
  <c r="W209" i="1" l="1"/>
  <c r="H212" i="1"/>
  <c r="A212" i="1" s="1"/>
  <c r="H215" i="1"/>
  <c r="A215" i="1" s="1"/>
  <c r="W210" i="1"/>
  <c r="W211" i="1"/>
  <c r="W212" i="1"/>
  <c r="X189" i="1" l="1"/>
  <c r="AD185" i="1"/>
  <c r="AD138" i="1"/>
  <c r="AD183" i="1"/>
  <c r="X168" i="1"/>
  <c r="X41" i="1"/>
  <c r="AD7" i="1"/>
  <c r="AD52" i="1"/>
  <c r="X105" i="1"/>
  <c r="X39" i="1"/>
  <c r="AD58" i="1"/>
  <c r="X79" i="1"/>
  <c r="AD62" i="1"/>
  <c r="AD99" i="1"/>
  <c r="AD148" i="1"/>
  <c r="AD4" i="1"/>
  <c r="AD153" i="1"/>
  <c r="AD144" i="1"/>
  <c r="X157" i="1"/>
  <c r="X138" i="1"/>
  <c r="AD140" i="1"/>
  <c r="X170" i="1"/>
  <c r="AD173" i="1"/>
  <c r="AD103" i="1"/>
  <c r="X171" i="1"/>
  <c r="X95" i="1"/>
  <c r="AD46" i="1"/>
  <c r="X89" i="1"/>
  <c r="AD101" i="1"/>
  <c r="AD180" i="1"/>
  <c r="X29" i="1"/>
  <c r="AD44" i="1"/>
  <c r="X154" i="1"/>
  <c r="AD79" i="1"/>
  <c r="AD86" i="1"/>
  <c r="AD24" i="1"/>
  <c r="AD187" i="1"/>
  <c r="AD60" i="1"/>
  <c r="AD192" i="1"/>
  <c r="AD197" i="1"/>
  <c r="X200" i="1"/>
  <c r="X207" i="1"/>
  <c r="AD200" i="1"/>
  <c r="AD202" i="1"/>
  <c r="AD209" i="1"/>
  <c r="AD194" i="1"/>
  <c r="AD212" i="1"/>
  <c r="AD215" i="1"/>
  <c r="A1" i="2"/>
  <c r="D3" i="4"/>
  <c r="X209" i="1"/>
  <c r="AD207" i="1"/>
  <c r="W213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4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5" i="1"/>
  <c r="W216" i="1" l="1"/>
  <c r="J37" i="2"/>
  <c r="J75" i="2" s="1"/>
  <c r="J113" i="2" s="1"/>
  <c r="J38" i="2"/>
  <c r="J76" i="2" s="1"/>
  <c r="J114" i="2" s="1"/>
  <c r="W217" i="1"/>
  <c r="S8" i="4"/>
  <c r="S5" i="4"/>
  <c r="W8" i="4"/>
  <c r="T8" i="4"/>
  <c r="S7" i="4"/>
  <c r="U8" i="4"/>
  <c r="S6" i="4"/>
  <c r="W218" i="1" l="1"/>
  <c r="W7" i="4"/>
  <c r="T5" i="4"/>
  <c r="S9" i="4"/>
  <c r="W6" i="4"/>
  <c r="W5" i="4"/>
  <c r="S10" i="4"/>
  <c r="T6" i="4"/>
  <c r="U5" i="4"/>
  <c r="U7" i="4"/>
  <c r="U6" i="4"/>
  <c r="T7" i="4"/>
  <c r="W219" i="1" l="1"/>
  <c r="W220" i="1"/>
  <c r="W221" i="1"/>
  <c r="U10" i="4"/>
  <c r="U9" i="4"/>
  <c r="W10" i="4"/>
  <c r="S11" i="4"/>
  <c r="S12" i="4"/>
  <c r="T10" i="4"/>
  <c r="T9" i="4"/>
  <c r="W9" i="4"/>
  <c r="W222" i="1" l="1"/>
  <c r="U11" i="4"/>
  <c r="U12" i="4"/>
  <c r="T11" i="4"/>
  <c r="S14" i="4"/>
  <c r="S13" i="4"/>
  <c r="W12" i="4"/>
  <c r="T12" i="4"/>
  <c r="W11" i="4"/>
  <c r="U13" i="4"/>
  <c r="W13" i="4"/>
  <c r="T13" i="4"/>
  <c r="W223" i="1" l="1"/>
  <c r="S16" i="4"/>
  <c r="W14" i="4"/>
  <c r="U14" i="4"/>
  <c r="T14" i="4"/>
  <c r="S15" i="4"/>
  <c r="X83" i="1" l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3" i="1"/>
  <c r="X220" i="1"/>
  <c r="X234" i="1"/>
  <c r="X181" i="1"/>
  <c r="J49" i="4"/>
  <c r="X193" i="1"/>
  <c r="X70" i="1"/>
  <c r="X191" i="1"/>
  <c r="X87" i="1"/>
  <c r="X74" i="1"/>
  <c r="X80" i="1"/>
  <c r="AD55" i="1"/>
  <c r="X53" i="1"/>
  <c r="X11" i="1"/>
  <c r="J38" i="4"/>
  <c r="X180" i="1"/>
  <c r="AD69" i="1"/>
  <c r="X187" i="1"/>
  <c r="X17" i="1"/>
  <c r="I19" i="4"/>
  <c r="I6" i="4"/>
  <c r="I34" i="4"/>
  <c r="I43" i="4"/>
  <c r="X240" i="1"/>
  <c r="X126" i="1"/>
  <c r="X108" i="1"/>
  <c r="H47" i="4"/>
  <c r="X119" i="1"/>
  <c r="X14" i="1"/>
  <c r="X22" i="1"/>
  <c r="X100" i="1"/>
  <c r="X134" i="1"/>
  <c r="X166" i="1"/>
  <c r="AD66" i="1"/>
  <c r="X149" i="1"/>
  <c r="I13" i="4"/>
  <c r="X116" i="1"/>
  <c r="AD201" i="1"/>
  <c r="AD73" i="1"/>
  <c r="X81" i="1"/>
  <c r="J25" i="4"/>
  <c r="J44" i="4"/>
  <c r="J45" i="4"/>
  <c r="H44" i="4"/>
  <c r="I44" i="4"/>
  <c r="I45" i="4"/>
  <c r="H22" i="4"/>
  <c r="H21" i="4"/>
  <c r="X219" i="1"/>
  <c r="I47" i="4"/>
  <c r="X147" i="1"/>
  <c r="X243" i="1"/>
  <c r="AD53" i="1"/>
  <c r="X190" i="1"/>
  <c r="X153" i="1"/>
  <c r="X48" i="1"/>
  <c r="X9" i="1"/>
  <c r="AD5" i="1"/>
  <c r="X184" i="1"/>
  <c r="X25" i="1"/>
  <c r="H30" i="4"/>
  <c r="H9" i="4"/>
  <c r="X55" i="1"/>
  <c r="X8" i="1"/>
  <c r="AD3" i="1"/>
  <c r="X30" i="1"/>
  <c r="H24" i="4"/>
  <c r="H13" i="4"/>
  <c r="H40" i="4"/>
  <c r="J9" i="4"/>
  <c r="X238" i="1"/>
  <c r="X46" i="1"/>
  <c r="AD249" i="1"/>
  <c r="X214" i="1"/>
  <c r="X66" i="1"/>
  <c r="X24" i="1"/>
  <c r="X101" i="1"/>
  <c r="X156" i="1"/>
  <c r="AD19" i="1"/>
  <c r="X115" i="1"/>
  <c r="X113" i="1"/>
  <c r="X188" i="1"/>
  <c r="H20" i="4"/>
  <c r="X33" i="1"/>
  <c r="X50" i="1"/>
  <c r="AD170" i="1"/>
  <c r="AD205" i="1"/>
  <c r="H36" i="4"/>
  <c r="H37" i="4"/>
  <c r="J17" i="4"/>
  <c r="I42" i="4"/>
  <c r="J29" i="4"/>
  <c r="H19" i="4"/>
  <c r="I14" i="4"/>
  <c r="J43" i="4"/>
  <c r="J12" i="4"/>
  <c r="J36" i="4"/>
  <c r="H49" i="4"/>
  <c r="X164" i="1"/>
  <c r="X228" i="1"/>
  <c r="X212" i="1"/>
  <c r="X5" i="1"/>
  <c r="X213" i="1"/>
  <c r="I21" i="4"/>
  <c r="X19" i="1"/>
  <c r="X137" i="1"/>
  <c r="X205" i="1"/>
  <c r="J8" i="4"/>
  <c r="J32" i="4"/>
  <c r="I37" i="4"/>
  <c r="X241" i="1"/>
  <c r="AD168" i="1"/>
  <c r="X172" i="1"/>
  <c r="X232" i="1"/>
  <c r="AD190" i="1"/>
  <c r="X57" i="1"/>
  <c r="X146" i="1"/>
  <c r="X112" i="1"/>
  <c r="X43" i="1"/>
  <c r="AD42" i="1"/>
  <c r="X28" i="1"/>
  <c r="X10" i="1"/>
  <c r="J15" i="4"/>
  <c r="AD210" i="1"/>
  <c r="X47" i="1"/>
  <c r="X118" i="1"/>
  <c r="AD21" i="1"/>
  <c r="J13" i="4"/>
  <c r="J7" i="4"/>
  <c r="H35" i="4"/>
  <c r="X230" i="1"/>
  <c r="X235" i="1"/>
  <c r="X73" i="1"/>
  <c r="H28" i="4"/>
  <c r="I48" i="4"/>
  <c r="X127" i="1"/>
  <c r="X215" i="1"/>
  <c r="I33" i="4"/>
  <c r="X192" i="1"/>
  <c r="J31" i="4"/>
  <c r="J20" i="4"/>
  <c r="AD30" i="1"/>
  <c r="H46" i="4"/>
  <c r="X176" i="1"/>
  <c r="X67" i="1"/>
  <c r="X197" i="1"/>
  <c r="X88" i="1"/>
  <c r="X117" i="1"/>
  <c r="X173" i="1"/>
  <c r="J39" i="4"/>
  <c r="J16" i="4"/>
  <c r="AD230" i="1"/>
  <c r="X178" i="1"/>
  <c r="X198" i="1"/>
  <c r="X226" i="1"/>
  <c r="H43" i="4"/>
  <c r="AD90" i="1"/>
  <c r="X13" i="1"/>
  <c r="H23" i="4"/>
  <c r="H29" i="4"/>
  <c r="I5" i="4"/>
  <c r="J42" i="4"/>
  <c r="H27" i="4"/>
  <c r="I17" i="4"/>
  <c r="AD146" i="1"/>
  <c r="X93" i="1"/>
  <c r="X158" i="1"/>
  <c r="X201" i="1"/>
  <c r="J5" i="4"/>
  <c r="H41" i="4"/>
  <c r="I46" i="4"/>
  <c r="X237" i="1"/>
  <c r="X199" i="1"/>
  <c r="X217" i="1"/>
  <c r="X175" i="1"/>
  <c r="AD63" i="1"/>
  <c r="X132" i="1"/>
  <c r="X26" i="1"/>
  <c r="J10" i="4"/>
  <c r="I41" i="4"/>
  <c r="X148" i="1"/>
  <c r="X155" i="1"/>
  <c r="AD175" i="1"/>
  <c r="X139" i="1"/>
  <c r="J23" i="4"/>
  <c r="X196" i="1"/>
  <c r="X77" i="1"/>
  <c r="I40" i="4"/>
  <c r="I12" i="4"/>
  <c r="H38" i="4"/>
  <c r="H10" i="4"/>
  <c r="J28" i="4"/>
  <c r="X222" i="1"/>
  <c r="I49" i="4"/>
  <c r="X216" i="1"/>
  <c r="AD16" i="1"/>
  <c r="AD234" i="1"/>
  <c r="X69" i="1"/>
  <c r="X111" i="1"/>
  <c r="X98" i="1"/>
  <c r="X182" i="1"/>
  <c r="X92" i="1"/>
  <c r="X179" i="1"/>
  <c r="X45" i="1"/>
  <c r="X140" i="1"/>
  <c r="J6" i="4"/>
  <c r="X162" i="1"/>
  <c r="X103" i="1"/>
  <c r="AD158" i="1"/>
  <c r="X152" i="1"/>
  <c r="H6" i="4"/>
  <c r="I28" i="4"/>
  <c r="I20" i="4"/>
  <c r="J35" i="4"/>
  <c r="J27" i="4"/>
  <c r="AD232" i="1"/>
  <c r="AD208" i="1"/>
  <c r="X244" i="1"/>
  <c r="AD121" i="1"/>
  <c r="X63" i="1"/>
  <c r="X97" i="1"/>
  <c r="X202" i="1"/>
  <c r="AD38" i="1"/>
  <c r="X136" i="1"/>
  <c r="X225" i="1"/>
  <c r="AD166" i="1"/>
  <c r="I10" i="4"/>
  <c r="I22" i="4"/>
  <c r="X40" i="1"/>
  <c r="AD106" i="1"/>
  <c r="X102" i="1"/>
  <c r="X7" i="1"/>
  <c r="I27" i="4"/>
  <c r="H42" i="4"/>
  <c r="I24" i="4"/>
  <c r="J19" i="4"/>
  <c r="I15" i="4"/>
  <c r="H18" i="4"/>
  <c r="X84" i="1"/>
  <c r="X221" i="1"/>
  <c r="X245" i="1"/>
  <c r="X110" i="1"/>
  <c r="AD40" i="1"/>
  <c r="X61" i="1"/>
  <c r="X91" i="1"/>
  <c r="X135" i="1"/>
  <c r="X35" i="1"/>
  <c r="I32" i="4"/>
  <c r="X129" i="1"/>
  <c r="I38" i="4"/>
  <c r="I39" i="4"/>
  <c r="X249" i="1"/>
  <c r="X160" i="1"/>
  <c r="X177" i="1"/>
  <c r="X131" i="1"/>
  <c r="X23" i="1"/>
  <c r="AD225" i="1"/>
  <c r="X34" i="1"/>
  <c r="AD96" i="1"/>
  <c r="X206" i="1"/>
  <c r="H7" i="4"/>
  <c r="I31" i="4"/>
  <c r="H12" i="4"/>
  <c r="H8" i="4"/>
  <c r="I36" i="4"/>
  <c r="J26" i="4"/>
  <c r="J48" i="4"/>
  <c r="X210" i="1"/>
  <c r="X75" i="1"/>
  <c r="X125" i="1"/>
  <c r="I16" i="4"/>
  <c r="I35" i="4"/>
  <c r="H48" i="4"/>
  <c r="X242" i="1"/>
  <c r="X85" i="1"/>
  <c r="X86" i="1"/>
  <c r="AD155" i="1"/>
  <c r="X144" i="1"/>
  <c r="H45" i="4"/>
  <c r="X143" i="1"/>
  <c r="X64" i="1"/>
  <c r="J33" i="4"/>
  <c r="AD124" i="1"/>
  <c r="I18" i="4"/>
  <c r="X76" i="1"/>
  <c r="X185" i="1"/>
  <c r="H39" i="4"/>
  <c r="X250" i="1"/>
  <c r="X203" i="1"/>
  <c r="X186" i="1"/>
  <c r="X183" i="1"/>
  <c r="AD84" i="1"/>
  <c r="X130" i="1"/>
  <c r="X82" i="1"/>
  <c r="X49" i="1"/>
  <c r="I9" i="4"/>
  <c r="I26" i="4"/>
  <c r="J40" i="4"/>
  <c r="X58" i="1"/>
  <c r="X21" i="1"/>
  <c r="J34" i="4"/>
  <c r="X218" i="1"/>
  <c r="X142" i="1"/>
  <c r="AD172" i="1"/>
  <c r="I29" i="4"/>
  <c r="X31" i="1"/>
  <c r="X247" i="1"/>
  <c r="X194" i="1"/>
  <c r="X122" i="1"/>
  <c r="AD164" i="1"/>
  <c r="J18" i="4"/>
  <c r="J22" i="4"/>
  <c r="J47" i="4"/>
  <c r="X90" i="1"/>
  <c r="X51" i="1"/>
  <c r="X12" i="1"/>
  <c r="X159" i="1"/>
  <c r="X141" i="1"/>
  <c r="X27" i="1"/>
  <c r="X36" i="1"/>
  <c r="J30" i="4"/>
  <c r="I23" i="4"/>
  <c r="J46" i="4"/>
  <c r="X239" i="1"/>
  <c r="AD152" i="1"/>
  <c r="X227" i="1"/>
  <c r="AD134" i="1"/>
  <c r="J37" i="4"/>
  <c r="X59" i="1"/>
  <c r="X104" i="1"/>
  <c r="J41" i="4"/>
  <c r="I8" i="4"/>
  <c r="I25" i="4"/>
  <c r="I7" i="4"/>
  <c r="I11" i="4"/>
  <c r="X208" i="1"/>
  <c r="AD129" i="1"/>
  <c r="X38" i="1"/>
  <c r="X71" i="1"/>
  <c r="H15" i="4"/>
  <c r="X161" i="1"/>
  <c r="H17" i="4"/>
  <c r="AD80" i="1"/>
  <c r="X106" i="1"/>
  <c r="X78" i="1"/>
  <c r="X107" i="1"/>
  <c r="X96" i="1"/>
  <c r="J11" i="4"/>
  <c r="X56" i="1"/>
  <c r="AD139" i="1"/>
  <c r="H5" i="4"/>
  <c r="J24" i="4"/>
  <c r="X3" i="1"/>
  <c r="H16" i="4"/>
  <c r="X236" i="1"/>
  <c r="X99" i="1"/>
  <c r="H26" i="4"/>
  <c r="X246" i="1"/>
  <c r="X42" i="1"/>
  <c r="X167" i="1"/>
  <c r="H31" i="4"/>
  <c r="X16" i="1"/>
  <c r="J21" i="4"/>
  <c r="X150" i="1"/>
  <c r="X109" i="1"/>
  <c r="X60" i="1"/>
  <c r="H33" i="4"/>
  <c r="H34" i="4"/>
  <c r="H25" i="4"/>
  <c r="X124" i="1"/>
  <c r="X195" i="1"/>
  <c r="I30" i="4"/>
  <c r="X6" i="1"/>
  <c r="X94" i="1"/>
  <c r="X114" i="1"/>
  <c r="X121" i="1"/>
  <c r="J14" i="4"/>
  <c r="X44" i="1"/>
  <c r="X32" i="1"/>
  <c r="X211" i="1"/>
  <c r="H11" i="4"/>
  <c r="H32" i="4"/>
  <c r="H14" i="4"/>
  <c r="S18" i="4"/>
  <c r="T15" i="4"/>
  <c r="U16" i="4"/>
  <c r="S17" i="4"/>
  <c r="W15" i="4"/>
  <c r="T16" i="4"/>
  <c r="U15" i="4"/>
  <c r="W16" i="4"/>
  <c r="U17" i="4"/>
  <c r="G1" i="2" l="1"/>
  <c r="K13" i="2" s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V5" i="4"/>
  <c r="W17" i="4"/>
  <c r="V16" i="4"/>
  <c r="V10" i="4"/>
  <c r="T18" i="4"/>
  <c r="V13" i="4"/>
  <c r="V6" i="4"/>
  <c r="U18" i="4"/>
  <c r="S20" i="4"/>
  <c r="V18" i="4"/>
  <c r="S19" i="4"/>
  <c r="T17" i="4"/>
  <c r="V15" i="4"/>
  <c r="V7" i="4"/>
  <c r="V8" i="4"/>
  <c r="V14" i="4"/>
  <c r="W18" i="4"/>
  <c r="V12" i="4"/>
  <c r="V9" i="4"/>
  <c r="V17" i="4"/>
  <c r="V11" i="4"/>
  <c r="W19" i="4"/>
  <c r="B12" i="2" l="1"/>
  <c r="B50" i="2" s="1"/>
  <c r="B88" i="2" s="1"/>
  <c r="K12" i="2"/>
  <c r="K50" i="2" s="1"/>
  <c r="K88" i="2" s="1"/>
  <c r="B15" i="2"/>
  <c r="B53" i="2" s="1"/>
  <c r="B91" i="2" s="1"/>
  <c r="J12" i="2"/>
  <c r="J50" i="2" s="1"/>
  <c r="J88" i="2" s="1"/>
  <c r="D16" i="2"/>
  <c r="D54" i="2" s="1"/>
  <c r="D92" i="2" s="1"/>
  <c r="C11" i="2"/>
  <c r="C49" i="2" s="1"/>
  <c r="C87" i="2" s="1"/>
  <c r="H12" i="2"/>
  <c r="H50" i="2" s="1"/>
  <c r="H88" i="2" s="1"/>
  <c r="E12" i="2"/>
  <c r="E50" i="2" s="1"/>
  <c r="E88" i="2" s="1"/>
  <c r="E25" i="2"/>
  <c r="E63" i="2" s="1"/>
  <c r="E101" i="2" s="1"/>
  <c r="D21" i="2"/>
  <c r="D59" i="2" s="1"/>
  <c r="D97" i="2" s="1"/>
  <c r="K11" i="2"/>
  <c r="K49" i="2" s="1"/>
  <c r="K87" i="2" s="1"/>
  <c r="E13" i="2"/>
  <c r="E51" i="2" s="1"/>
  <c r="E89" i="2" s="1"/>
  <c r="K51" i="2"/>
  <c r="K89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C14" i="2"/>
  <c r="C52" i="2" s="1"/>
  <c r="C90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D15" i="2"/>
  <c r="D53" i="2" s="1"/>
  <c r="D91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E11" i="2"/>
  <c r="E49" i="2" s="1"/>
  <c r="E87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D11" i="2"/>
  <c r="D49" i="2" s="1"/>
  <c r="D87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E14" i="2"/>
  <c r="E52" i="2" s="1"/>
  <c r="E90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C15" i="2"/>
  <c r="C53" i="2" s="1"/>
  <c r="C91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D13" i="2"/>
  <c r="D51" i="2" s="1"/>
  <c r="D89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U19" i="4"/>
  <c r="S28" i="4"/>
  <c r="U28" i="4"/>
  <c r="S54" i="4"/>
  <c r="S42" i="4"/>
  <c r="V54" i="4"/>
  <c r="V19" i="4"/>
  <c r="T20" i="4"/>
  <c r="S53" i="4"/>
  <c r="S57" i="4"/>
  <c r="W57" i="4"/>
  <c r="T53" i="4"/>
  <c r="T19" i="4"/>
  <c r="S55" i="4"/>
  <c r="S39" i="4"/>
  <c r="S23" i="4"/>
  <c r="S56" i="4"/>
  <c r="S31" i="4"/>
  <c r="W55" i="4"/>
  <c r="V42" i="4"/>
  <c r="V23" i="4"/>
  <c r="U42" i="4"/>
  <c r="T56" i="4"/>
  <c r="T28" i="4"/>
  <c r="S36" i="4"/>
  <c r="S21" i="4"/>
  <c r="S25" i="4"/>
  <c r="S32" i="4"/>
  <c r="U36" i="4"/>
  <c r="U21" i="4"/>
  <c r="S41" i="4"/>
  <c r="W41" i="4"/>
  <c r="W25" i="4"/>
  <c r="V21" i="4"/>
  <c r="S51" i="4"/>
  <c r="T42" i="4"/>
  <c r="V55" i="4"/>
  <c r="U39" i="4"/>
  <c r="V31" i="4"/>
  <c r="V25" i="4"/>
  <c r="V41" i="4"/>
  <c r="W51" i="4"/>
  <c r="V20" i="4"/>
  <c r="S35" i="4"/>
  <c r="S50" i="4"/>
  <c r="S29" i="4"/>
  <c r="S37" i="4"/>
  <c r="W20" i="4"/>
  <c r="U29" i="4"/>
  <c r="S48" i="4"/>
  <c r="S46" i="4"/>
  <c r="W50" i="4"/>
  <c r="S43" i="4"/>
  <c r="W43" i="4" s="1"/>
  <c r="S38" i="4"/>
  <c r="V38" i="4" s="1"/>
  <c r="U38" i="4"/>
  <c r="S30" i="4"/>
  <c r="T30" i="4" s="1"/>
  <c r="S52" i="4"/>
  <c r="W42" i="4"/>
  <c r="T50" i="4"/>
  <c r="U53" i="4"/>
  <c r="U30" i="4"/>
  <c r="V52" i="4"/>
  <c r="U54" i="4"/>
  <c r="T46" i="4"/>
  <c r="U57" i="4"/>
  <c r="S44" i="4"/>
  <c r="S24" i="4"/>
  <c r="S47" i="4"/>
  <c r="V24" i="4"/>
  <c r="S49" i="4"/>
  <c r="S33" i="4"/>
  <c r="U33" i="4" s="1"/>
  <c r="S26" i="4"/>
  <c r="T39" i="4"/>
  <c r="W33" i="4"/>
  <c r="S34" i="4"/>
  <c r="U24" i="4"/>
  <c r="W23" i="4"/>
  <c r="W54" i="4"/>
  <c r="S22" i="4"/>
  <c r="U22" i="4" s="1"/>
  <c r="S40" i="4"/>
  <c r="V46" i="4"/>
  <c r="V28" i="4"/>
  <c r="S45" i="4"/>
  <c r="U47" i="4"/>
  <c r="T57" i="4"/>
  <c r="W28" i="4"/>
  <c r="V49" i="4"/>
  <c r="W48" i="4"/>
  <c r="U46" i="4"/>
  <c r="U23" i="4"/>
  <c r="V33" i="4"/>
  <c r="T31" i="4"/>
  <c r="V34" i="4"/>
  <c r="W22" i="4"/>
  <c r="W46" i="4"/>
  <c r="W45" i="4"/>
  <c r="V57" i="4"/>
  <c r="U20" i="4"/>
  <c r="T29" i="4"/>
  <c r="T43" i="4"/>
  <c r="V43" i="4"/>
  <c r="W56" i="4"/>
  <c r="W53" i="4"/>
  <c r="T54" i="4"/>
  <c r="V51" i="4"/>
  <c r="U41" i="4"/>
  <c r="V22" i="4"/>
  <c r="W36" i="4"/>
  <c r="T45" i="4"/>
  <c r="T38" i="4"/>
  <c r="U49" i="4"/>
  <c r="U44" i="4"/>
  <c r="V44" i="4"/>
  <c r="T55" i="4"/>
  <c r="T24" i="4"/>
  <c r="W39" i="4"/>
  <c r="V39" i="4"/>
  <c r="V47" i="4"/>
  <c r="T49" i="4"/>
  <c r="T33" i="4"/>
  <c r="V56" i="4"/>
  <c r="W26" i="4"/>
  <c r="W31" i="4"/>
  <c r="W34" i="4"/>
  <c r="T22" i="4"/>
  <c r="U40" i="4"/>
  <c r="T36" i="4"/>
  <c r="W21" i="4"/>
  <c r="T25" i="4"/>
  <c r="V32" i="4"/>
  <c r="W32" i="4"/>
  <c r="U51" i="4"/>
  <c r="T41" i="4"/>
  <c r="U43" i="4"/>
  <c r="U34" i="4"/>
  <c r="U37" i="4"/>
  <c r="W37" i="4"/>
  <c r="V48" i="4"/>
  <c r="V53" i="4"/>
  <c r="S27" i="4"/>
  <c r="U31" i="4"/>
  <c r="W38" i="4"/>
  <c r="W47" i="4"/>
  <c r="T26" i="4"/>
  <c r="V26" i="4"/>
  <c r="W30" i="4"/>
  <c r="U25" i="4"/>
  <c r="T32" i="4"/>
  <c r="T44" i="4"/>
  <c r="W44" i="4"/>
  <c r="U55" i="4"/>
  <c r="W24" i="4"/>
  <c r="T47" i="4"/>
  <c r="W49" i="4"/>
  <c r="U56" i="4"/>
  <c r="U26" i="4"/>
  <c r="T34" i="4"/>
  <c r="T40" i="4"/>
  <c r="V36" i="4"/>
  <c r="T21" i="4"/>
  <c r="U32" i="4"/>
  <c r="T51" i="4"/>
  <c r="V30" i="4"/>
  <c r="T52" i="4"/>
  <c r="U35" i="4"/>
  <c r="T35" i="4"/>
  <c r="V35" i="4"/>
  <c r="W35" i="4"/>
  <c r="V50" i="4"/>
  <c r="U50" i="4"/>
  <c r="V29" i="4"/>
  <c r="W29" i="4"/>
  <c r="V37" i="4"/>
  <c r="T37" i="4"/>
  <c r="U48" i="4"/>
  <c r="T48" i="4"/>
  <c r="U52" i="4"/>
  <c r="W52" i="4"/>
  <c r="V40" i="4"/>
  <c r="W40" i="4"/>
  <c r="V45" i="4"/>
  <c r="T27" i="4"/>
  <c r="V27" i="4"/>
  <c r="U27" i="4"/>
  <c r="W27" i="4"/>
  <c r="U45" i="4"/>
  <c r="T23" i="4"/>
</calcChain>
</file>

<file path=xl/sharedStrings.xml><?xml version="1.0" encoding="utf-8"?>
<sst xmlns="http://schemas.openxmlformats.org/spreadsheetml/2006/main" count="482" uniqueCount="268">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</sst>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104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3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22.614254166663" createdVersion="5" refreshedVersion="5" minRefreshableVersion="3" recordCount="257">
  <cacheSource type="worksheet">
    <worksheetSource name="Table1" r:id="rId2"/>
  </cacheSource>
  <cacheFields count="32">
    <cacheField name="//" numFmtId="0">
      <sharedItems containsMixedTypes="1" containsNumber="1" containsInteger="1" minValue="3" maxValue="85" count="24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</sharedItems>
    </cacheField>
    <cacheField name="h_No. Invoice :" numFmtId="0">
      <sharedItems containsMixedTypes="1" containsNumber="1" containsInteger="1" minValue="23070001" maxValue="23070023"/>
    </cacheField>
    <cacheField name="Tgl Invoice :" numFmtId="164">
      <sharedItems containsDate="1" containsMixedTypes="1" minDate="2023-07-04T00:00:00" maxDate="2023-07-16T00:00:00"/>
    </cacheField>
    <cacheField name="H_TGL" numFmtId="1">
      <sharedItems containsString="0" containsBlank="1" containsNumber="1" containsInteger="1" minValue="4" maxValue="15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228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85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57888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9" firstHeaderRow="1" firstDataRow="1" firstDataCol="1"/>
  <pivotFields count="32">
    <pivotField axis="axisRow" showAll="0" sortType="ascending">
      <items count="25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formats count="1">
    <format dxfId="65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0" totalsRowCount="1" headerRowDxfId="102" dataDxfId="101" totalsRowDxfId="100">
  <autoFilter ref="A2:AF259"/>
  <tableColumns count="32">
    <tableColumn id="16" name="//" dataDxfId="99" totalsRowDxfId="32">
      <calculatedColumnFormula>IF(Table1[[#This Row],[No. Invoice :]]="","",ROW())</calculatedColumnFormula>
    </tableColumn>
    <tableColumn id="18" name="h_No. Invoice :" dataDxfId="98" totalsRowDxfId="31">
      <calculatedColumnFormula>IF(Table1[h_Kode Sales :_1]="","",B$1+COUNT(B$2:B2))</calculatedColumnFormula>
    </tableColumn>
    <tableColumn id="2" name="Tgl Invoice :" dataDxfId="97" totalsRowDxfId="30">
      <calculatedColumnFormula>IF(Table1[[#This Row],[H_TGL]]="","",Table1[[#This Row],[H_TGL]]+C$1-1)</calculatedColumnFormula>
    </tableColumn>
    <tableColumn id="32" name="H_TGL" dataDxfId="96" totalsRowDxfId="29"/>
    <tableColumn id="17" name="h_Kode Sales :_1" dataDxfId="95" totalsRowDxfId="28"/>
    <tableColumn id="19" name="h_Kode Sales :_2" dataDxfId="94" totalsRowDxfId="27"/>
    <tableColumn id="20" name="h_toko" dataDxfId="93" totalsRowDxfId="26"/>
    <tableColumn id="1" name="No. Invoice :" dataDxfId="92" totalsRowDxfId="25">
      <calculatedColumnFormula>IF(Table1[[#This Row],[h_No. Invoice :]]="","",CONCATENATE("AM"," ",Table1[[#This Row],[h_No. Invoice :]]))</calculatedColumnFormula>
    </tableColumn>
    <tableColumn id="3" name="Kode Sales :" dataDxfId="91" totalsRowDxfId="24">
      <calculatedColumnFormula>CONCATENATE(UPPER(Table1[[#This Row],[h_Kode Sales :_1]])," ",Table1[[#This Row],[h_Kode Sales :_2]])</calculatedColumnFormula>
    </tableColumn>
    <tableColumn id="4" name="Toko" dataDxfId="90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9" totalsRowDxfId="22"/>
    <tableColumn id="6" name="Unit" dataDxfId="88" totalsRowDxfId="21"/>
    <tableColumn id="7" name="C" dataDxfId="87" totalsRowDxfId="20"/>
    <tableColumn id="8" name="h_Item Description" dataDxfId="86" totalsRowDxfId="19"/>
    <tableColumn id="10" name="Column1" dataDxfId="85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4" totalsRowDxfId="17"/>
    <tableColumn id="11" name="Unit Price" dataDxfId="83" totalsRowDxfId="16"/>
    <tableColumn id="12" name="Disc 1" dataDxfId="82" totalsRowDxfId="15"/>
    <tableColumn id="13" name="Disc 2" dataDxfId="81" totalsRowDxfId="14"/>
    <tableColumn id="23" name="Amount" dataDxfId="80" totalsRowDxfId="13">
      <calculatedColumnFormula>Table1[[#This Row],[h_hargasetelahdiskon]]</calculatedColumnFormula>
    </tableColumn>
    <tableColumn id="14" name="pembuat nota :" dataDxfId="79" totalsRowDxfId="12"/>
    <tableColumn id="15" name="edited :" dataDxfId="78" totalsRowDxfId="11"/>
    <tableColumn id="21" name="h_id" dataDxfId="77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6" totalsRowDxfId="9">
      <calculatedColumnFormula>IF(Table1[[#This Row],[h_id]]="","",COUNTIF(Table1[h_id],Table1[[#This Row],[h_id]]))</calculatedColumnFormula>
    </tableColumn>
    <tableColumn id="24" name="h_hargasebelumdiskon" dataDxfId="75" totalsRowDxfId="8">
      <calculatedColumnFormula>IF(Table1[Item Description]="","",Table1[[#This Row],[Qty]]*Table1[[#This Row],[Unit Price]])</calculatedColumnFormula>
    </tableColumn>
    <tableColumn id="31" name="h_disc 1" dataDxfId="74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3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2" totalsRowDxfId="5">
      <calculatedColumnFormula>IF(Table1[Item Description]="","",Table1[[#This Row],[h_disc 1]]+Table1[[#This Row],[h_disc 2]])</calculatedColumnFormula>
    </tableColumn>
    <tableColumn id="26" name="h_hargasetelahdiskon" dataDxfId="71" totalsRowDxfId="4">
      <calculatedColumnFormula>IF(Table1[Item Description]="","",Table1[[#This Row],[h_hargasebelumdiskon]]-Table1[[#This Row],[h_diskon]])</calculatedColumnFormula>
    </tableColumn>
    <tableColumn id="27" name="Total Invoice" dataDxfId="70" totalsRowDxfId="3">
      <calculatedColumnFormula>IF(Table1[//]="","",SUMIF(Table1[h_id],Table1[h_id],Table1[h_hargasetelahdiskon]))</calculatedColumnFormula>
    </tableColumn>
    <tableColumn id="28" name="KETERANGAN" dataDxfId="69" totalsRowDxfId="2"/>
    <tableColumn id="29" name="H_A1" dataDxfId="68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64">
  <autoFilter ref="C4:O57"/>
  <tableColumns count="13">
    <tableColumn id="1" name="//" totalsRowLabel="Total" dataDxfId="63">
      <calculatedColumnFormula>IF(ROW()-(COUNTBLANK($C$1:$C$3)+1)&lt;=jNota,A5,"")</calculatedColumnFormula>
    </tableColumn>
    <tableColumn id="2" name="No. Invoice :" dataDxfId="62">
      <calculatedColumnFormula>IF(pajak[[#This Row],[//]]="","",INDEX(Table1[No. Invoice :],pajak[//]-offset))</calculatedColumnFormula>
    </tableColumn>
    <tableColumn id="3" name="Tgl Invoice :" dataDxfId="61">
      <calculatedColumnFormula>IF(pajak[[#This Row],[//]]="","",INDEX(Table1[Tgl Invoice :],pajak[//]-offset))</calculatedColumnFormula>
    </tableColumn>
    <tableColumn id="4" name="Kode Sales :" dataDxfId="60">
      <calculatedColumnFormula>IF(pajak[[#This Row],[//]]="","",INDEX(Table1[Kode Sales :],pajak[//]-offset))</calculatedColumnFormula>
    </tableColumn>
    <tableColumn id="5" name="Toko" dataDxfId="59">
      <calculatedColumnFormula>IF(pajak[[#This Row],[//]]="","",INDEX(Table1[Toko],pajak[//]-offset))</calculatedColumnFormula>
    </tableColumn>
    <tableColumn id="6" name="Total" totalsRowFunction="sum" dataDxfId="58" totalsRowDxfId="57">
      <calculatedColumnFormula>IF(pajak[[#This Row],[//]]="","",SUMIF(Table1[h_id],pajak[[#This Row],[//]],Table1[h_hargasebelumdiskon]))</calculatedColumnFormula>
    </tableColumn>
    <tableColumn id="7" name="Diskon" totalsRowFunction="sum" dataDxfId="56" totalsRowDxfId="55">
      <calculatedColumnFormula>IF(pajak[[#This Row],[//]]="","",SUMIF(Table1[h_id],pajak[[#This Row],[//]],Table1[h_diskon]))</calculatedColumnFormula>
    </tableColumn>
    <tableColumn id="8" name="Sub Total" totalsRowFunction="sum" dataDxfId="54" totalsRowDxfId="53">
      <calculatedColumnFormula>IF(pajak[[#This Row],[//]]="","",SUMIF(Table1[h_id],pajak[[#This Row],[//]],Table1[h_hargasetelahdiskon]))</calculatedColumnFormula>
    </tableColumn>
    <tableColumn id="9" name="PPN 11%" totalsRowFunction="sum" dataDxfId="52" totalsRowDxfId="51">
      <calculatedColumnFormula>IF(pajak[//]="","",pajak[[#This Row],[Sub Total]]/1.11*11%)</calculatedColumnFormula>
    </tableColumn>
    <tableColumn id="10" name="Total Invoice" totalsRowFunction="sum" dataDxfId="50" totalsRowDxfId="49">
      <calculatedColumnFormula>pajak[[#This Row],[Sub Total]]</calculatedColumnFormula>
    </tableColumn>
    <tableColumn id="14" name="pembuat nota" dataDxfId="48">
      <calculatedColumnFormula>IF(pajak[[#This Row],[//]]="","",INDEX(Table1[pembuat nota :],pajak[//]-offset))</calculatedColumnFormula>
    </tableColumn>
    <tableColumn id="15" name="edited" dataDxfId="47">
      <calculatedColumnFormula>IF(pajak[[#This Row],[//]]="","",IF(INDEX(Table1[edited :],pajak[//]-offset)="","",INDEX(Table1[edited :],pajak[//]-offset)))</calculatedColumnFormula>
    </tableColumn>
    <tableColumn id="12" name="4" dataDxfId="4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5">
  <autoFilter ref="Q4:W57"/>
  <tableColumns count="7">
    <tableColumn id="8" name="AM" dataDxfId="44">
      <calculatedColumnFormula>Table4[[#Headers],[AM]]</calculatedColumnFormula>
    </tableColumn>
    <tableColumn id="2" name="---" dataDxfId="43">
      <calculatedColumnFormula>R$3+ROW()-5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0"/>
  <sheetViews>
    <sheetView topLeftCell="O64" zoomScale="85" zoomScaleNormal="85" workbookViewId="0">
      <selection activeCell="T85" sqref="T85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>IF(Table1[[#This Row],[No. Invoice :]]="","",ROW())</f>
        <v>3</v>
      </c>
      <c r="B3" s="288">
        <f>IF(Table1[h_Kode Sales :_1]="","",B$1+COUNT(B$2:B2))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>IF(Table1[[#This Row],[No. Invoice :]]="","",ROW())</f>
        <v/>
      </c>
      <c r="B4" s="288" t="str">
        <f>IF(Table1[h_Kode Sales :_1]="","",B$1+COUNT(B$2:B3))</f>
        <v/>
      </c>
      <c r="C4" s="282" t="str">
        <f>IF(Table1[[#This Row],[H_TGL]]="","",Table1[[#This Row],[H_TGL]]+C$1-1)</f>
        <v/>
      </c>
      <c r="H4" s="288" t="str">
        <f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>IF(Table1[[#This Row],[No. Invoice :]]="","",ROW())</f>
        <v/>
      </c>
      <c r="B5" s="288" t="str">
        <f>IF(Table1[h_Kode Sales :_1]="","",B$1+COUNT(B$2:B4))</f>
        <v/>
      </c>
      <c r="C5" s="282" t="str">
        <f>IF(Table1[[#This Row],[H_TGL]]="","",Table1[[#This Row],[H_TGL]]+C$1-1)</f>
        <v/>
      </c>
      <c r="H5" s="288" t="str">
        <f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>IF(Table1[[#This Row],[No. Invoice :]]="","",ROW())</f>
        <v>6</v>
      </c>
      <c r="B6" s="288">
        <f>IF(Table1[h_Kode Sales :_1]="","",B$1+COUNT(B$2:B5))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>IF(Table1[[#This Row],[No. Invoice :]]="","",ROW())</f>
        <v/>
      </c>
      <c r="B7" s="288" t="str">
        <f>IF(Table1[h_Kode Sales :_1]="","",B$1+COUNT(B$2:B6))</f>
        <v/>
      </c>
      <c r="C7" s="282" t="str">
        <f>IF(Table1[[#This Row],[H_TGL]]="","",Table1[[#This Row],[H_TGL]]+C$1-1)</f>
        <v/>
      </c>
      <c r="H7" s="288" t="str">
        <f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>IF(Table1[[#This Row],[No. Invoice :]]="","",ROW())</f>
        <v/>
      </c>
      <c r="B8" s="288" t="str">
        <f>IF(Table1[h_Kode Sales :_1]="","",B$1+COUNT(B$2:B7))</f>
        <v/>
      </c>
      <c r="C8" s="282" t="str">
        <f>IF(Table1[[#This Row],[H_TGL]]="","",Table1[[#This Row],[H_TGL]]+C$1-1)</f>
        <v/>
      </c>
      <c r="H8" s="288" t="str">
        <f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>IF(Table1[[#This Row],[No. Invoice :]]="","",ROW())</f>
        <v>9</v>
      </c>
      <c r="B9" s="288">
        <f>IF(Table1[h_Kode Sales :_1]="","",B$1+COUNT(B$2:B8))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>IF(Table1[[#This Row],[No. Invoice :]]="","",ROW())</f>
        <v/>
      </c>
      <c r="B10" s="288" t="str">
        <f>IF(Table1[h_Kode Sales :_1]="","",B$1+COUNT(B$2:B9))</f>
        <v/>
      </c>
      <c r="C10" s="282" t="str">
        <f>IF(Table1[[#This Row],[H_TGL]]="","",Table1[[#This Row],[H_TGL]]+C$1-1)</f>
        <v/>
      </c>
      <c r="H10" s="288" t="str">
        <f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>IF(Table1[[#This Row],[No. Invoice :]]="","",ROW())</f>
        <v/>
      </c>
      <c r="B11" s="288" t="str">
        <f>IF(Table1[h_Kode Sales :_1]="","",B$1+COUNT(B$2:B10))</f>
        <v/>
      </c>
      <c r="C11" s="282" t="str">
        <f>IF(Table1[[#This Row],[H_TGL]]="","",Table1[[#This Row],[H_TGL]]+C$1-1)</f>
        <v/>
      </c>
      <c r="H11" s="288" t="str">
        <f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>IF(Table1[[#This Row],[No. Invoice :]]="","",ROW())</f>
        <v/>
      </c>
      <c r="B12" s="288" t="str">
        <f>IF(Table1[h_Kode Sales :_1]="","",B$1+COUNT(B$2:B11))</f>
        <v/>
      </c>
      <c r="C12" s="282" t="str">
        <f>IF(Table1[[#This Row],[H_TGL]]="","",Table1[[#This Row],[H_TGL]]+C$1-1)</f>
        <v/>
      </c>
      <c r="H12" s="288" t="str">
        <f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>IF(Table1[[#This Row],[No. Invoice :]]="","",ROW())</f>
        <v>13</v>
      </c>
      <c r="B13" s="288">
        <f>IF(Table1[h_Kode Sales :_1]="","",B$1+COUNT(B$2:B12))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>IF(Table1[[#This Row],[No. Invoice :]]="","",ROW())</f>
        <v/>
      </c>
      <c r="B14" s="288" t="str">
        <f>IF(Table1[h_Kode Sales :_1]="","",B$1+COUNT(B$2:B13))</f>
        <v/>
      </c>
      <c r="C14" s="282" t="str">
        <f>IF(Table1[[#This Row],[H_TGL]]="","",Table1[[#This Row],[H_TGL]]+C$1-1)</f>
        <v/>
      </c>
      <c r="H14" s="288" t="str">
        <f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>IF(Table1[[#This Row],[No. Invoice :]]="","",ROW())</f>
        <v/>
      </c>
      <c r="B15" s="288" t="str">
        <f>IF(Table1[h_Kode Sales :_1]="","",B$1+COUNT(B$2:B14))</f>
        <v/>
      </c>
      <c r="C15" s="282" t="str">
        <f>IF(Table1[[#This Row],[H_TGL]]="","",Table1[[#This Row],[H_TGL]]+C$1-1)</f>
        <v/>
      </c>
      <c r="H15" s="288" t="str">
        <f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>IF(Table1[[#This Row],[No. Invoice :]]="","",ROW())</f>
        <v/>
      </c>
      <c r="B16" s="288" t="str">
        <f>IF(Table1[h_Kode Sales :_1]="","",B$1+COUNT(B$2:B15))</f>
        <v/>
      </c>
      <c r="C16" s="282" t="str">
        <f>IF(Table1[[#This Row],[H_TGL]]="","",Table1[[#This Row],[H_TGL]]+C$1-1)</f>
        <v/>
      </c>
      <c r="H16" s="288" t="str">
        <f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>IF(Table1[[#This Row],[No. Invoice :]]="","",ROW())</f>
        <v/>
      </c>
      <c r="B17" s="288" t="str">
        <f>IF(Table1[h_Kode Sales :_1]="","",B$1+COUNT(B$2:B16))</f>
        <v/>
      </c>
      <c r="C17" s="282" t="str">
        <f>IF(Table1[[#This Row],[H_TGL]]="","",Table1[[#This Row],[H_TGL]]+C$1-1)</f>
        <v/>
      </c>
      <c r="H17" s="288" t="str">
        <f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>IF(Table1[[#This Row],[No. Invoice :]]="","",ROW())</f>
        <v/>
      </c>
      <c r="B18" s="288" t="str">
        <f>IF(Table1[h_Kode Sales :_1]="","",B$1+COUNT(B$2:B17))</f>
        <v/>
      </c>
      <c r="C18" s="282" t="str">
        <f>IF(Table1[[#This Row],[H_TGL]]="","",Table1[[#This Row],[H_TGL]]+C$1-1)</f>
        <v/>
      </c>
      <c r="H18" s="288" t="str">
        <f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>IF(Table1[[#This Row],[No. Invoice :]]="","",ROW())</f>
        <v/>
      </c>
      <c r="B19" s="288" t="str">
        <f>IF(Table1[h_Kode Sales :_1]="","",B$1+COUNT(B$2:B18))</f>
        <v/>
      </c>
      <c r="C19" s="282" t="str">
        <f>IF(Table1[[#This Row],[H_TGL]]="","",Table1[[#This Row],[H_TGL]]+C$1-1)</f>
        <v/>
      </c>
      <c r="H19" s="288" t="str">
        <f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>IF(Table1[[#This Row],[No. Invoice :]]="","",ROW())</f>
        <v>20</v>
      </c>
      <c r="B20" s="288">
        <f>IF(Table1[h_Kode Sales :_1]="","",B$1+COUNT(B$2:B19))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>IF(Table1[[#This Row],[No. Invoice :]]="","",ROW())</f>
        <v/>
      </c>
      <c r="B21" s="288" t="str">
        <f>IF(Table1[h_Kode Sales :_1]="","",B$1+COUNT(B$2:B20))</f>
        <v/>
      </c>
      <c r="C21" s="282" t="str">
        <f>IF(Table1[[#This Row],[H_TGL]]="","",Table1[[#This Row],[H_TGL]]+C$1-1)</f>
        <v/>
      </c>
      <c r="H21" s="288" t="str">
        <f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>IF(Table1[[#This Row],[No. Invoice :]]="","",ROW())</f>
        <v/>
      </c>
      <c r="B22" s="288" t="str">
        <f>IF(Table1[h_Kode Sales :_1]="","",B$1+COUNT(B$2:B21))</f>
        <v/>
      </c>
      <c r="C22" s="282" t="str">
        <f>IF(Table1[[#This Row],[H_TGL]]="","",Table1[[#This Row],[H_TGL]]+C$1-1)</f>
        <v/>
      </c>
      <c r="H22" s="288" t="str">
        <f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>IF(Table1[[#This Row],[No. Invoice :]]="","",ROW())</f>
        <v/>
      </c>
      <c r="B23" s="288" t="str">
        <f>IF(Table1[h_Kode Sales :_1]="","",B$1+COUNT(B$2:B22))</f>
        <v/>
      </c>
      <c r="C23" s="282" t="str">
        <f>IF(Table1[[#This Row],[H_TGL]]="","",Table1[[#This Row],[H_TGL]]+C$1-1)</f>
        <v/>
      </c>
      <c r="H23" s="288" t="str">
        <f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>IF(Table1[[#This Row],[No. Invoice :]]="","",ROW())</f>
        <v/>
      </c>
      <c r="B24" s="288" t="str">
        <f>IF(Table1[h_Kode Sales :_1]="","",B$1+COUNT(B$2:B23))</f>
        <v/>
      </c>
      <c r="C24" s="282" t="str">
        <f>IF(Table1[[#This Row],[H_TGL]]="","",Table1[[#This Row],[H_TGL]]+C$1-1)</f>
        <v/>
      </c>
      <c r="H24" s="288" t="str">
        <f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>IF(Table1[[#This Row],[No. Invoice :]]="","",ROW())</f>
        <v>25</v>
      </c>
      <c r="B25" s="288">
        <f>IF(Table1[h_Kode Sales :_1]="","",B$1+COUNT(B$2:B24))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>IF(Table1[[#This Row],[No. Invoice :]]="","",ROW())</f>
        <v/>
      </c>
      <c r="B26" s="288" t="str">
        <f>IF(Table1[h_Kode Sales :_1]="","",B$1+COUNT(B$2:B25))</f>
        <v/>
      </c>
      <c r="C26" s="282" t="str">
        <f>IF(Table1[[#This Row],[H_TGL]]="","",Table1[[#This Row],[H_TGL]]+C$1-1)</f>
        <v/>
      </c>
      <c r="H26" s="288" t="str">
        <f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>IF(Table1[[#This Row],[No. Invoice :]]="","",ROW())</f>
        <v/>
      </c>
      <c r="B27" s="288" t="str">
        <f>IF(Table1[h_Kode Sales :_1]="","",B$1+COUNT(B$2:B26))</f>
        <v/>
      </c>
      <c r="C27" s="282" t="str">
        <f>IF(Table1[[#This Row],[H_TGL]]="","",Table1[[#This Row],[H_TGL]]+C$1-1)</f>
        <v/>
      </c>
      <c r="H27" s="288" t="str">
        <f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>IF(Table1[[#This Row],[No. Invoice :]]="","",ROW())</f>
        <v>28</v>
      </c>
      <c r="B28" s="288">
        <f>IF(Table1[h_Kode Sales :_1]="","",B$1+COUNT(B$2:B27))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>IF(Table1[[#This Row],[No. Invoice :]]="","",ROW())</f>
        <v/>
      </c>
      <c r="B29" s="288" t="str">
        <f>IF(Table1[h_Kode Sales :_1]="","",B$1+COUNT(B$2:B28))</f>
        <v/>
      </c>
      <c r="C29" s="282" t="str">
        <f>IF(Table1[[#This Row],[H_TGL]]="","",Table1[[#This Row],[H_TGL]]+C$1-1)</f>
        <v/>
      </c>
      <c r="H29" s="288" t="str">
        <f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>IF(Table1[[#This Row],[No. Invoice :]]="","",ROW())</f>
        <v>30</v>
      </c>
      <c r="B30" s="288">
        <f>IF(Table1[h_Kode Sales :_1]="","",B$1+COUNT(B$2:B29))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>IF(Table1[[#This Row],[No. Invoice :]]="","",ROW())</f>
        <v/>
      </c>
      <c r="B31" s="288" t="str">
        <f>IF(Table1[h_Kode Sales :_1]="","",B$1+COUNT(B$2:B30))</f>
        <v/>
      </c>
      <c r="C31" s="282" t="str">
        <f>IF(Table1[[#This Row],[H_TGL]]="","",Table1[[#This Row],[H_TGL]]+C$1-1)</f>
        <v/>
      </c>
      <c r="H31" s="288" t="str">
        <f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>IF(Table1[[#This Row],[No. Invoice :]]="","",ROW())</f>
        <v>32</v>
      </c>
      <c r="B32" s="288">
        <f>IF(Table1[h_Kode Sales :_1]="","",B$1+COUNT(B$2:B31))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>IF(Table1[[#This Row],[No. Invoice :]]="","",ROW())</f>
        <v/>
      </c>
      <c r="B33" s="288" t="str">
        <f>IF(Table1[h_Kode Sales :_1]="","",B$1+COUNT(B$2:B32))</f>
        <v/>
      </c>
      <c r="C33" s="282" t="str">
        <f>IF(Table1[[#This Row],[H_TGL]]="","",Table1[[#This Row],[H_TGL]]+C$1-1)</f>
        <v/>
      </c>
      <c r="H33" s="288" t="str">
        <f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>IF(Table1[[#This Row],[No. Invoice :]]="","",ROW())</f>
        <v>34</v>
      </c>
      <c r="B34" s="288">
        <f>IF(Table1[h_Kode Sales :_1]="","",B$1+COUNT(B$2:B33))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>IF(Table1[[#This Row],[No. Invoice :]]="","",ROW())</f>
        <v/>
      </c>
      <c r="B35" s="288" t="str">
        <f>IF(Table1[h_Kode Sales :_1]="","",B$1+COUNT(B$2:B34))</f>
        <v/>
      </c>
      <c r="C35" s="282" t="str">
        <f>IF(Table1[[#This Row],[H_TGL]]="","",Table1[[#This Row],[H_TGL]]+C$1-1)</f>
        <v/>
      </c>
      <c r="H35" s="288" t="str">
        <f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>IF(Table1[[#This Row],[No. Invoice :]]="","",ROW())</f>
        <v/>
      </c>
      <c r="B36" s="288" t="str">
        <f>IF(Table1[h_Kode Sales :_1]="","",B$1+COUNT(B$2:B35))</f>
        <v/>
      </c>
      <c r="C36" s="282" t="str">
        <f>IF(Table1[[#This Row],[H_TGL]]="","",Table1[[#This Row],[H_TGL]]+C$1-1)</f>
        <v/>
      </c>
      <c r="H36" s="288" t="str">
        <f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>IF(Table1[[#This Row],[No. Invoice :]]="","",ROW())</f>
        <v/>
      </c>
      <c r="B37" s="288" t="str">
        <f>IF(Table1[h_Kode Sales :_1]="","",B$1+COUNT(B$2:B36))</f>
        <v/>
      </c>
      <c r="C37" s="282" t="str">
        <f>IF(Table1[[#This Row],[H_TGL]]="","",Table1[[#This Row],[H_TGL]]+C$1-1)</f>
        <v/>
      </c>
      <c r="H37" s="288" t="str">
        <f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>IF(Table1[[#This Row],[No. Invoice :]]="","",ROW())</f>
        <v/>
      </c>
      <c r="B38" s="288" t="str">
        <f>IF(Table1[h_Kode Sales :_1]="","",B$1+COUNT(B$2:B37))</f>
        <v/>
      </c>
      <c r="C38" s="282" t="str">
        <f>IF(Table1[[#This Row],[H_TGL]]="","",Table1[[#This Row],[H_TGL]]+C$1-1)</f>
        <v/>
      </c>
      <c r="H38" s="288" t="str">
        <f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>IF(Table1[[#This Row],[No. Invoice :]]="","",ROW())</f>
        <v/>
      </c>
      <c r="B39" s="288" t="str">
        <f>IF(Table1[h_Kode Sales :_1]="","",B$1+COUNT(B$2:B38))</f>
        <v/>
      </c>
      <c r="C39" s="282" t="str">
        <f>IF(Table1[[#This Row],[H_TGL]]="","",Table1[[#This Row],[H_TGL]]+C$1-1)</f>
        <v/>
      </c>
      <c r="H39" s="288" t="str">
        <f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>IF(Table1[[#This Row],[No. Invoice :]]="","",ROW())</f>
        <v>40</v>
      </c>
      <c r="B40" s="288">
        <f>IF(Table1[h_Kode Sales :_1]="","",B$1+COUNT(B$2:B39))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>IF(Table1[[#This Row],[No. Invoice :]]="","",ROW())</f>
        <v/>
      </c>
      <c r="B41" s="288" t="str">
        <f>IF(Table1[h_Kode Sales :_1]="","",B$1+COUNT(B$2:B40))</f>
        <v/>
      </c>
      <c r="C41" s="282" t="str">
        <f>IF(Table1[[#This Row],[H_TGL]]="","",Table1[[#This Row],[H_TGL]]+C$1-1)</f>
        <v/>
      </c>
      <c r="H41" s="288" t="str">
        <f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>IF(Table1[[#This Row],[No. Invoice :]]="","",ROW())</f>
        <v>42</v>
      </c>
      <c r="B42" s="288">
        <f>IF(Table1[h_Kode Sales :_1]="","",B$1+COUNT(B$2:B41))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>IF(Table1[[#This Row],[No. Invoice :]]="","",ROW())</f>
        <v/>
      </c>
      <c r="B43" s="288" t="str">
        <f>IF(Table1[h_Kode Sales :_1]="","",B$1+COUNT(B$2:B42))</f>
        <v/>
      </c>
      <c r="C43" s="282" t="str">
        <f>IF(Table1[[#This Row],[H_TGL]]="","",Table1[[#This Row],[H_TGL]]+C$1-1)</f>
        <v/>
      </c>
      <c r="H43" s="288" t="str">
        <f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>IF(Table1[[#This Row],[No. Invoice :]]="","",ROW())</f>
        <v/>
      </c>
      <c r="B44" s="288" t="str">
        <f>IF(Table1[h_Kode Sales :_1]="","",B$1+COUNT(B$2:B43))</f>
        <v/>
      </c>
      <c r="C44" s="282" t="str">
        <f>IF(Table1[[#This Row],[H_TGL]]="","",Table1[[#This Row],[H_TGL]]+C$1-1)</f>
        <v/>
      </c>
      <c r="H44" s="288" t="str">
        <f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>IF(Table1[[#This Row],[No. Invoice :]]="","",ROW())</f>
        <v/>
      </c>
      <c r="B45" s="288" t="str">
        <f>IF(Table1[h_Kode Sales :_1]="","",B$1+COUNT(B$2:B44))</f>
        <v/>
      </c>
      <c r="C45" s="282" t="str">
        <f>IF(Table1[[#This Row],[H_TGL]]="","",Table1[[#This Row],[H_TGL]]+C$1-1)</f>
        <v/>
      </c>
      <c r="H45" s="288" t="str">
        <f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>IF(Table1[[#This Row],[No. Invoice :]]="","",ROW())</f>
        <v/>
      </c>
      <c r="B46" s="288" t="str">
        <f>IF(Table1[h_Kode Sales :_1]="","",B$1+COUNT(B$2:B45))</f>
        <v/>
      </c>
      <c r="C46" s="282" t="str">
        <f>IF(Table1[[#This Row],[H_TGL]]="","",Table1[[#This Row],[H_TGL]]+C$1-1)</f>
        <v/>
      </c>
      <c r="H46" s="288" t="str">
        <f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>IF(Table1[[#This Row],[No. Invoice :]]="","",ROW())</f>
        <v/>
      </c>
      <c r="B47" s="288" t="str">
        <f>IF(Table1[h_Kode Sales :_1]="","",B$1+COUNT(B$2:B46))</f>
        <v/>
      </c>
      <c r="C47" s="282" t="str">
        <f>IF(Table1[[#This Row],[H_TGL]]="","",Table1[[#This Row],[H_TGL]]+C$1-1)</f>
        <v/>
      </c>
      <c r="H47" s="288" t="str">
        <f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>IF(Table1[[#This Row],[No. Invoice :]]="","",ROW())</f>
        <v/>
      </c>
      <c r="B48" s="288" t="str">
        <f>IF(Table1[h_Kode Sales :_1]="","",B$1+COUNT(B$2:B47))</f>
        <v/>
      </c>
      <c r="C48" s="282" t="str">
        <f>IF(Table1[[#This Row],[H_TGL]]="","",Table1[[#This Row],[H_TGL]]+C$1-1)</f>
        <v/>
      </c>
      <c r="H48" s="288" t="str">
        <f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>IF(Table1[[#This Row],[No. Invoice :]]="","",ROW())</f>
        <v>49</v>
      </c>
      <c r="B49" s="288">
        <f>IF(Table1[h_Kode Sales :_1]="","",B$1+COUNT(B$2:B48))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>IF(Table1[[#This Row],[No. Invoice :]]="","",ROW())</f>
        <v/>
      </c>
      <c r="B50" s="288" t="str">
        <f>IF(Table1[h_Kode Sales :_1]="","",B$1+COUNT(B$2:B49))</f>
        <v/>
      </c>
      <c r="C50" s="282" t="str">
        <f>IF(Table1[[#This Row],[H_TGL]]="","",Table1[[#This Row],[H_TGL]]+C$1-1)</f>
        <v/>
      </c>
      <c r="H50" s="288" t="str">
        <f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>IF(Table1[[#This Row],[No. Invoice :]]="","",ROW())</f>
        <v>51</v>
      </c>
      <c r="B51" s="288">
        <f>IF(Table1[h_Kode Sales :_1]="","",B$1+COUNT(B$2:B50))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>IF(Table1[[#This Row],[No. Invoice :]]="","",ROW())</f>
        <v/>
      </c>
      <c r="B52" s="288" t="str">
        <f>IF(Table1[h_Kode Sales :_1]="","",B$1+COUNT(B$2:B51))</f>
        <v/>
      </c>
      <c r="C52" s="282" t="str">
        <f>IF(Table1[[#This Row],[H_TGL]]="","",Table1[[#This Row],[H_TGL]]+C$1-1)</f>
        <v/>
      </c>
      <c r="H52" s="288" t="str">
        <f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>IF(Table1[[#This Row],[No. Invoice :]]="","",ROW())</f>
        <v/>
      </c>
      <c r="B53" s="288" t="str">
        <f>IF(Table1[h_Kode Sales :_1]="","",B$1+COUNT(B$2:B52))</f>
        <v/>
      </c>
      <c r="C53" s="282" t="str">
        <f>IF(Table1[[#This Row],[H_TGL]]="","",Table1[[#This Row],[H_TGL]]+C$1-1)</f>
        <v/>
      </c>
      <c r="H53" s="288" t="str">
        <f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>IF(Table1[[#This Row],[No. Invoice :]]="","",ROW())</f>
        <v>54</v>
      </c>
      <c r="B54" s="288">
        <f>IF(Table1[h_Kode Sales :_1]="","",B$1+COUNT(B$2:B53))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>IF(Table1[[#This Row],[No. Invoice :]]="","",ROW())</f>
        <v/>
      </c>
      <c r="B55" s="288" t="str">
        <f>IF(Table1[h_Kode Sales :_1]="","",B$1+COUNT(B$2:B54))</f>
        <v/>
      </c>
      <c r="C55" s="282" t="str">
        <f>IF(Table1[[#This Row],[H_TGL]]="","",Table1[[#This Row],[H_TGL]]+C$1-1)</f>
        <v/>
      </c>
      <c r="H55" s="288" t="str">
        <f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>IF(Table1[[#This Row],[No. Invoice :]]="","",ROW())</f>
        <v/>
      </c>
      <c r="B56" s="288" t="str">
        <f>IF(Table1[h_Kode Sales :_1]="","",B$1+COUNT(B$2:B55))</f>
        <v/>
      </c>
      <c r="C56" s="282" t="str">
        <f>IF(Table1[[#This Row],[H_TGL]]="","",Table1[[#This Row],[H_TGL]]+C$1-1)</f>
        <v/>
      </c>
      <c r="H56" s="288" t="str">
        <f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>IF(Table1[[#This Row],[No. Invoice :]]="","",ROW())</f>
        <v>57</v>
      </c>
      <c r="B57" s="288">
        <f>IF(Table1[h_Kode Sales :_1]="","",B$1+COUNT(B$2:B56))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>IF(Table1[[#This Row],[No. Invoice :]]="","",ROW())</f>
        <v/>
      </c>
      <c r="B58" s="288" t="str">
        <f>IF(Table1[h_Kode Sales :_1]="","",B$1+COUNT(B$2:B57))</f>
        <v/>
      </c>
      <c r="C58" s="282" t="str">
        <f>IF(Table1[[#This Row],[H_TGL]]="","",Table1[[#This Row],[H_TGL]]+C$1-1)</f>
        <v/>
      </c>
      <c r="H58" s="288" t="str">
        <f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>IF(Table1[[#This Row],[No. Invoice :]]="","",ROW())</f>
        <v>59</v>
      </c>
      <c r="B59" s="288">
        <f>IF(Table1[h_Kode Sales :_1]="","",B$1+COUNT(B$2:B58))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>IF(Table1[[#This Row],[No. Invoice :]]="","",ROW())</f>
        <v/>
      </c>
      <c r="B60" s="288" t="str">
        <f>IF(Table1[h_Kode Sales :_1]="","",B$1+COUNT(B$2:B59))</f>
        <v/>
      </c>
      <c r="C60" s="282" t="str">
        <f>IF(Table1[[#This Row],[H_TGL]]="","",Table1[[#This Row],[H_TGL]]+C$1-1)</f>
        <v/>
      </c>
      <c r="H60" s="288" t="str">
        <f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>IF(Table1[[#This Row],[No. Invoice :]]="","",ROW())</f>
        <v/>
      </c>
      <c r="B61" s="288" t="str">
        <f>IF(Table1[h_Kode Sales :_1]="","",B$1+COUNT(B$2:B60))</f>
        <v/>
      </c>
      <c r="C61" s="282" t="str">
        <f>IF(Table1[[#This Row],[H_TGL]]="","",Table1[[#This Row],[H_TGL]]+C$1-1)</f>
        <v/>
      </c>
      <c r="H61" s="288" t="str">
        <f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>IF(Table1[[#This Row],[No. Invoice :]]="","",ROW())</f>
        <v/>
      </c>
      <c r="B62" s="288" t="str">
        <f>IF(Table1[h_Kode Sales :_1]="","",B$1+COUNT(B$2:B61))</f>
        <v/>
      </c>
      <c r="C62" s="282" t="str">
        <f>IF(Table1[[#This Row],[H_TGL]]="","",Table1[[#This Row],[H_TGL]]+C$1-1)</f>
        <v/>
      </c>
      <c r="H62" s="288" t="str">
        <f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>IF(Table1[[#This Row],[No. Invoice :]]="","",ROW())</f>
        <v/>
      </c>
      <c r="B63" s="288" t="str">
        <f>IF(Table1[h_Kode Sales :_1]="","",B$1+COUNT(B$2:B62))</f>
        <v/>
      </c>
      <c r="C63" s="282" t="str">
        <f>IF(Table1[[#This Row],[H_TGL]]="","",Table1[[#This Row],[H_TGL]]+C$1-1)</f>
        <v/>
      </c>
      <c r="H63" s="288" t="str">
        <f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>IF(Table1[[#This Row],[No. Invoice :]]="","",ROW())</f>
        <v/>
      </c>
      <c r="B64" s="288" t="str">
        <f>IF(Table1[h_Kode Sales :_1]="","",B$1+COUNT(B$2:B63))</f>
        <v/>
      </c>
      <c r="C64" s="282" t="str">
        <f>IF(Table1[[#This Row],[H_TGL]]="","",Table1[[#This Row],[H_TGL]]+C$1-1)</f>
        <v/>
      </c>
      <c r="H64" s="288" t="str">
        <f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>IF(Table1[[#This Row],[No. Invoice :]]="","",ROW())</f>
        <v/>
      </c>
      <c r="B65" s="288" t="str">
        <f>IF(Table1[h_Kode Sales :_1]="","",B$1+COUNT(B$2:B64))</f>
        <v/>
      </c>
      <c r="C65" s="282" t="str">
        <f>IF(Table1[[#This Row],[H_TGL]]="","",Table1[[#This Row],[H_TGL]]+C$1-1)</f>
        <v/>
      </c>
      <c r="H65" s="288" t="str">
        <f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>IF(Table1[[#This Row],[No. Invoice :]]="","",ROW())</f>
        <v>66</v>
      </c>
      <c r="B66" s="288">
        <f>IF(Table1[h_Kode Sales :_1]="","",B$1+COUNT(B$2:B65))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>IF(Table1[[#This Row],[No. Invoice :]]="","",ROW())</f>
        <v/>
      </c>
      <c r="B67" s="288" t="str">
        <f>IF(Table1[h_Kode Sales :_1]="","",B$1+COUNT(B$2:B66))</f>
        <v/>
      </c>
      <c r="C67" s="282" t="str">
        <f>IF(Table1[[#This Row],[H_TGL]]="","",Table1[[#This Row],[H_TGL]]+C$1-1)</f>
        <v/>
      </c>
      <c r="H67" s="288" t="str">
        <f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>IF(Table1[h_Kode Sales :_1]="","",B$1+COUNT(B$2:B67))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>IF(Table1[[#This Row],[No. Invoice :]]="","",ROW())</f>
        <v/>
      </c>
      <c r="B69" s="288" t="str">
        <f>IF(Table1[h_Kode Sales :_1]="","",B$1+COUNT(B$2:B68))</f>
        <v/>
      </c>
      <c r="C69" s="282" t="str">
        <f>IF(Table1[[#This Row],[H_TGL]]="","",Table1[[#This Row],[H_TGL]]+C$1-1)</f>
        <v/>
      </c>
      <c r="H69" s="288" t="str">
        <f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>IF(Table1[[#This Row],[No. Invoice :]]="","",ROW())</f>
        <v/>
      </c>
      <c r="B70" s="288" t="str">
        <f>IF(Table1[h_Kode Sales :_1]="","",B$1+COUNT(B$2:B69))</f>
        <v/>
      </c>
      <c r="C70" s="282" t="str">
        <f>IF(Table1[[#This Row],[H_TGL]]="","",Table1[[#This Row],[H_TGL]]+C$1-1)</f>
        <v/>
      </c>
      <c r="H70" s="288" t="str">
        <f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>IF(Table1[[#This Row],[No. Invoice :]]="","",ROW())</f>
        <v>71</v>
      </c>
      <c r="B71" s="288">
        <f>IF(Table1[h_Kode Sales :_1]="","",B$1+COUNT(B$2:B70))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>IF(Table1[[#This Row],[No. Invoice :]]="","",ROW())</f>
        <v/>
      </c>
      <c r="B72" s="288" t="str">
        <f>IF(Table1[h_Kode Sales :_1]="","",B$1+COUNT(B$2:B71))</f>
        <v/>
      </c>
      <c r="C72" s="282" t="str">
        <f>IF(Table1[[#This Row],[H_TGL]]="","",Table1[[#This Row],[H_TGL]]+C$1-1)</f>
        <v/>
      </c>
      <c r="H72" s="288" t="str">
        <f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>IF(Table1[[#This Row],[No. Invoice :]]="","",ROW())</f>
        <v/>
      </c>
      <c r="B73" s="288" t="str">
        <f>IF(Table1[h_Kode Sales :_1]="","",B$1+COUNT(B$2:B72))</f>
        <v/>
      </c>
      <c r="C73" s="282" t="str">
        <f>IF(Table1[[#This Row],[H_TGL]]="","",Table1[[#This Row],[H_TGL]]+C$1-1)</f>
        <v/>
      </c>
      <c r="H73" s="288" t="str">
        <f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>IF(Table1[[#This Row],[No. Invoice :]]="","",ROW())</f>
        <v>74</v>
      </c>
      <c r="B74" s="288">
        <f>IF(Table1[h_Kode Sales :_1]="","",B$1+COUNT(B$2:B73))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>IF(Table1[[#This Row],[No. Invoice :]]="","",ROW())</f>
        <v/>
      </c>
      <c r="B75" s="288" t="str">
        <f>IF(Table1[h_Kode Sales :_1]="","",B$1+COUNT(B$2:B74))</f>
        <v/>
      </c>
      <c r="C75" s="282" t="str">
        <f>IF(Table1[[#This Row],[H_TGL]]="","",Table1[[#This Row],[H_TGL]]+C$1-1)</f>
        <v/>
      </c>
      <c r="H75" s="288" t="str">
        <f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>IF(Table1[[#This Row],[No. Invoice :]]="","",ROW())</f>
        <v/>
      </c>
      <c r="B76" s="288" t="str">
        <f>IF(Table1[h_Kode Sales :_1]="","",B$1+COUNT(B$2:B75))</f>
        <v/>
      </c>
      <c r="C76" s="282" t="str">
        <f>IF(Table1[[#This Row],[H_TGL]]="","",Table1[[#This Row],[H_TGL]]+C$1-1)</f>
        <v/>
      </c>
      <c r="H76" s="288" t="str">
        <f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>IF(Table1[[#This Row],[No. Invoice :]]="","",ROW())</f>
        <v/>
      </c>
      <c r="B77" s="288" t="str">
        <f>IF(Table1[h_Kode Sales :_1]="","",B$1+COUNT(B$2:B76))</f>
        <v/>
      </c>
      <c r="C77" s="282" t="str">
        <f>IF(Table1[[#This Row],[H_TGL]]="","",Table1[[#This Row],[H_TGL]]+C$1-1)</f>
        <v/>
      </c>
      <c r="H77" s="288" t="str">
        <f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>IF(Table1[[#This Row],[No. Invoice :]]="","",ROW())</f>
        <v>78</v>
      </c>
      <c r="B78" s="288">
        <f>IF(Table1[h_Kode Sales :_1]="","",B$1+COUNT(B$2:B77))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>IF(Table1[[#This Row],[No. Invoice :]]="","",ROW())</f>
        <v/>
      </c>
      <c r="B79" s="288" t="str">
        <f>IF(Table1[h_Kode Sales :_1]="","",B$1+COUNT(B$2:B78))</f>
        <v/>
      </c>
      <c r="C79" s="282" t="str">
        <f>IF(Table1[[#This Row],[H_TGL]]="","",Table1[[#This Row],[H_TGL]]+C$1-1)</f>
        <v/>
      </c>
      <c r="H79" s="288" t="str">
        <f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>IF(Table1[[#This Row],[No. Invoice :]]="","",ROW())</f>
        <v>80</v>
      </c>
      <c r="B80" s="288">
        <f>IF(Table1[h_Kode Sales :_1]="","",B$1+COUNT(B$2:B79))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>IF(Table1[[#This Row],[No. Invoice :]]="","",ROW())</f>
        <v/>
      </c>
      <c r="B81" s="288" t="str">
        <f>IF(Table1[h_Kode Sales :_1]="","",B$1+COUNT(B$2:B80))</f>
        <v/>
      </c>
      <c r="C81" s="282" t="str">
        <f>IF(Table1[[#This Row],[H_TGL]]="","",Table1[[#This Row],[H_TGL]]+C$1-1)</f>
        <v/>
      </c>
      <c r="H81" s="288" t="str">
        <f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>IF(Table1[[#This Row],[No. Invoice :]]="","",ROW())</f>
        <v/>
      </c>
      <c r="B82" s="288" t="str">
        <f>IF(Table1[h_Kode Sales :_1]="","",B$1+COUNT(B$2:B81))</f>
        <v/>
      </c>
      <c r="C82" s="282" t="str">
        <f>IF(Table1[[#This Row],[H_TGL]]="","",Table1[[#This Row],[H_TGL]]+C$1-1)</f>
        <v/>
      </c>
      <c r="H82" s="288" t="str">
        <f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>IF(Table1[[#This Row],[No. Invoice :]]="","",ROW())</f>
        <v/>
      </c>
      <c r="B83" s="288" t="str">
        <f>IF(Table1[h_Kode Sales :_1]="","",B$1+COUNT(B$2:B82))</f>
        <v/>
      </c>
      <c r="C83" s="282" t="str">
        <f>IF(Table1[[#This Row],[H_TGL]]="","",Table1[[#This Row],[H_TGL]]+C$1-1)</f>
        <v/>
      </c>
      <c r="H83" s="288" t="str">
        <f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>IF(Table1[[#This Row],[No. Invoice :]]="","",ROW())</f>
        <v/>
      </c>
      <c r="B84" s="288" t="str">
        <f>IF(Table1[h_Kode Sales :_1]="","",B$1+COUNT(B$2:B83))</f>
        <v/>
      </c>
      <c r="C84" s="282" t="str">
        <f>IF(Table1[[#This Row],[H_TGL]]="","",Table1[[#This Row],[H_TGL]]+C$1-1)</f>
        <v/>
      </c>
      <c r="H84" s="288" t="str">
        <f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>IF(Table1[[#This Row],[No. Invoice :]]="","",ROW())</f>
        <v>85</v>
      </c>
      <c r="B85" s="288">
        <f>IF(Table1[h_Kode Sales :_1]="","",B$1+COUNT(B$2:B84))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>IF(Table1[[#This Row],[No. Invoice :]]="","",ROW())</f>
        <v/>
      </c>
      <c r="B86" s="288" t="str">
        <f>IF(Table1[h_Kode Sales :_1]="","",B$1+COUNT(B$2:B85))</f>
        <v/>
      </c>
      <c r="C86" s="282" t="str">
        <f>IF(Table1[[#This Row],[H_TGL]]="","",Table1[[#This Row],[H_TGL]]+C$1-1)</f>
        <v/>
      </c>
      <c r="H86" s="288" t="str">
        <f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 t="str">
        <f>IF(Table1[[#This Row],[No. Invoice :]]="","",ROW())</f>
        <v/>
      </c>
      <c r="B87" s="288" t="str">
        <f>IF(Table1[h_Kode Sales :_1]="","",B$1+COUNT(B$2:B86))</f>
        <v/>
      </c>
      <c r="C87" s="282" t="str">
        <f>IF(Table1[[#This Row],[H_TGL]]="","",Table1[[#This Row],[H_TGL]]+C$1-1)</f>
        <v/>
      </c>
      <c r="H87" s="288" t="str">
        <f>IF(Table1[[#This Row],[h_No. Invoice :]]="","",CONCATENATE("AM"," ",Table1[[#This Row],[h_No. Invoice :]]))</f>
        <v/>
      </c>
      <c r="I87" s="289" t="str">
        <f>CONCATENATE(UPPER(Table1[[#This Row],[h_Kode Sales :_1]])," ",Table1[[#This Row],[h_Kode Sales :_2]])</f>
        <v xml:space="preserve"> </v>
      </c>
      <c r="J87" s="288" t="str">
        <f>IF(Table1[[#This Row],[h_toko]]="","",INDEX(Table2[e],IF(Table1[[#This Row],[h_toko]]="","",MATCH(Table1[[#This Row],[h_toko]],Table2[a],0)),))</f>
        <v/>
      </c>
      <c r="O87" s="288" t="str">
        <f>IF(Table1[[#This Row],[h_Item Description]]="","",INDEX([1]!db[NB PAJAK],MATCH(Table1[[#This Row],[h_Item Description]],[1]!db[kode],0)))</f>
        <v/>
      </c>
      <c r="Q87" s="284"/>
      <c r="R87" s="285"/>
      <c r="T87" s="284" t="str">
        <f>Table1[[#This Row],[h_hargasetelahdiskon]]</f>
        <v/>
      </c>
      <c r="W87" s="288" t="str">
        <f ca="1">IF(Table1[[#This Row],[Item Description]]="","",IF(Table1[[#This Row],[//]]="",INDIRECT(ADDRESS(ROW()-1,COLUMN())),Table1[[#This Row],[//]]))</f>
        <v/>
      </c>
      <c r="X87" s="288" t="str">
        <f ca="1">IF(Table1[[#This Row],[h_id]]="","",COUNTIF(Table1[h_id],Table1[[#This Row],[h_id]]))</f>
        <v/>
      </c>
      <c r="Y87" s="284" t="str">
        <f>IF(Table1[Item Description]="","",Table1[[#This Row],[Qty]]*Table1[[#This Row],[Unit Price]])</f>
        <v/>
      </c>
      <c r="Z87" s="284" t="str">
        <f>IF(Table1[[#This Row],[h_hargasebelumdiskon]]="","",IF(Table1[[#This Row],[Disc 1]]="",0,Table1[[#This Row],[h_hargasebelumdiskon]]*Table1[[#This Row],[Disc 1]]))</f>
        <v/>
      </c>
      <c r="AA87" s="284" t="str">
        <f>IF(Table1[[#This Row],[h_hargasebelumdiskon]]="","",IF(Table1[[#This Row],[Disc 2]]="",0,(Table1[[#This Row],[h_hargasebelumdiskon]]-Table1[[#This Row],[h_disc 1]])*Table1[[#This Row],[Disc 2]]))</f>
        <v/>
      </c>
      <c r="AB87" s="284" t="str">
        <f>IF(Table1[Item Description]="","",Table1[[#This Row],[h_disc 1]]+Table1[[#This Row],[h_disc 2]])</f>
        <v/>
      </c>
      <c r="AC87" s="284" t="str">
        <f>IF(Table1[Item Description]="","",Table1[[#This Row],[h_hargasebelumdiskon]]-Table1[[#This Row],[h_diskon]])</f>
        <v/>
      </c>
      <c r="AD87" s="284" t="str">
        <f>IF(Table1[//]="","",SUMIF(Table1[h_id],Table1[h_id],Table1[h_hargasetelahdiskon]))</f>
        <v/>
      </c>
      <c r="AE87" s="284"/>
      <c r="AF87" s="284" t="str">
        <f>Table1[[#This Row],[Item Description]]&amp;Table1[[#This Row],[Unit]]&amp;Table1[[#This Row],[Unit Price]]</f>
        <v/>
      </c>
    </row>
    <row r="88" spans="1:32" x14ac:dyDescent="0.25">
      <c r="A88" s="288" t="str">
        <f>IF(Table1[[#This Row],[No. Invoice :]]="","",ROW())</f>
        <v/>
      </c>
      <c r="B88" s="288" t="str">
        <f>IF(Table1[h_Kode Sales :_1]="","",B$1+COUNT(B$2:B87))</f>
        <v/>
      </c>
      <c r="C88" s="282" t="str">
        <f>IF(Table1[[#This Row],[H_TGL]]="","",Table1[[#This Row],[H_TGL]]+C$1-1)</f>
        <v/>
      </c>
      <c r="H88" s="288" t="str">
        <f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 t="str">
        <f>IF(Table1[[#This Row],[No. Invoice :]]="","",ROW())</f>
        <v/>
      </c>
      <c r="B89" s="288" t="str">
        <f>IF(Table1[h_Kode Sales :_1]="","",B$1+COUNT(B$2:B88))</f>
        <v/>
      </c>
      <c r="C89" s="282" t="str">
        <f>IF(Table1[[#This Row],[H_TGL]]="","",Table1[[#This Row],[H_TGL]]+C$1-1)</f>
        <v/>
      </c>
      <c r="H89" s="288" t="str">
        <f>IF(Table1[[#This Row],[h_No. Invoice :]]="","",CONCATENATE("AM"," ",Table1[[#This Row],[h_No. Invoice :]]))</f>
        <v/>
      </c>
      <c r="I89" s="289" t="str">
        <f>CONCATENATE(UPPER(Table1[[#This Row],[h_Kode Sales :_1]])," ",Table1[[#This Row],[h_Kode Sales :_2]])</f>
        <v xml:space="preserve"> </v>
      </c>
      <c r="J89" s="288" t="str">
        <f>IF(Table1[[#This Row],[h_toko]]="","",INDEX(Table2[e],IF(Table1[[#This Row],[h_toko]]="","",MATCH(Table1[[#This Row],[h_toko]],Table2[a],0)),))</f>
        <v/>
      </c>
      <c r="O89" s="288" t="str">
        <f>IF(Table1[[#This Row],[h_Item Description]]="","",INDEX([1]!db[NB PAJAK],MATCH(Table1[[#This Row],[h_Item Description]],[1]!db[kode],0)))</f>
        <v/>
      </c>
      <c r="Q89" s="284"/>
      <c r="R89" s="285"/>
      <c r="T89" s="284" t="str">
        <f>Table1[[#This Row],[h_hargasetelahdiskon]]</f>
        <v/>
      </c>
      <c r="W89" s="288" t="str">
        <f ca="1">IF(Table1[[#This Row],[Item Description]]="","",IF(Table1[[#This Row],[//]]="",INDIRECT(ADDRESS(ROW()-1,COLUMN())),Table1[[#This Row],[//]]))</f>
        <v/>
      </c>
      <c r="X89" s="288" t="str">
        <f ca="1">IF(Table1[[#This Row],[h_id]]="","",COUNTIF(Table1[h_id],Table1[[#This Row],[h_id]]))</f>
        <v/>
      </c>
      <c r="Y89" s="284" t="str">
        <f>IF(Table1[Item Description]="","",Table1[[#This Row],[Qty]]*Table1[[#This Row],[Unit Price]])</f>
        <v/>
      </c>
      <c r="Z89" s="284" t="str">
        <f>IF(Table1[[#This Row],[h_hargasebelumdiskon]]="","",IF(Table1[[#This Row],[Disc 1]]="",0,Table1[[#This Row],[h_hargasebelumdiskon]]*Table1[[#This Row],[Disc 1]]))</f>
        <v/>
      </c>
      <c r="AA89" s="284" t="str">
        <f>IF(Table1[[#This Row],[h_hargasebelumdiskon]]="","",IF(Table1[[#This Row],[Disc 2]]="",0,(Table1[[#This Row],[h_hargasebelumdiskon]]-Table1[[#This Row],[h_disc 1]])*Table1[[#This Row],[Disc 2]]))</f>
        <v/>
      </c>
      <c r="AB89" s="284" t="str">
        <f>IF(Table1[Item Description]="","",Table1[[#This Row],[h_disc 1]]+Table1[[#This Row],[h_disc 2]])</f>
        <v/>
      </c>
      <c r="AC89" s="284" t="str">
        <f>IF(Table1[Item Description]="","",Table1[[#This Row],[h_hargasebelumdiskon]]-Table1[[#This Row],[h_diskon]])</f>
        <v/>
      </c>
      <c r="AD89" s="284" t="str">
        <f>IF(Table1[//]="","",SUMIF(Table1[h_id],Table1[h_id],Table1[h_hargasetelahdiskon]))</f>
        <v/>
      </c>
      <c r="AE89" s="284"/>
      <c r="AF89" s="284" t="str">
        <f>Table1[[#This Row],[Item Description]]&amp;Table1[[#This Row],[Unit]]&amp;Table1[[#This Row],[Unit Price]]</f>
        <v/>
      </c>
    </row>
    <row r="90" spans="1:32" x14ac:dyDescent="0.25">
      <c r="A90" s="288" t="str">
        <f>IF(Table1[[#This Row],[No. Invoice :]]="","",ROW())</f>
        <v/>
      </c>
      <c r="B90" s="288" t="str">
        <f>IF(Table1[h_Kode Sales :_1]="","",B$1+COUNT(B$2:B89))</f>
        <v/>
      </c>
      <c r="C90" s="282" t="str">
        <f>IF(Table1[[#This Row],[H_TGL]]="","",Table1[[#This Row],[H_TGL]]+C$1-1)</f>
        <v/>
      </c>
      <c r="H90" s="288" t="str">
        <f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O90" s="288" t="str">
        <f>IF(Table1[[#This Row],[h_Item Description]]="","",INDEX([1]!db[NB PAJAK],MATCH(Table1[[#This Row],[h_Item Description]],[1]!db[kode],0)))</f>
        <v/>
      </c>
      <c r="Q90" s="284"/>
      <c r="R90" s="285"/>
      <c r="T90" s="284" t="str">
        <f>Table1[[#This Row],[h_hargasetelahdiskon]]</f>
        <v/>
      </c>
      <c r="W90" s="288" t="str">
        <f ca="1">IF(Table1[[#This Row],[Item Description]]="","",IF(Table1[[#This Row],[//]]="",INDIRECT(ADDRESS(ROW()-1,COLUMN())),Table1[[#This Row],[//]]))</f>
        <v/>
      </c>
      <c r="X90" s="288" t="str">
        <f ca="1">IF(Table1[[#This Row],[h_id]]="","",COUNTIF(Table1[h_id],Table1[[#This Row],[h_id]]))</f>
        <v/>
      </c>
      <c r="Y90" s="284" t="str">
        <f>IF(Table1[Item Description]="","",Table1[[#This Row],[Qty]]*Table1[[#This Row],[Unit Price]])</f>
        <v/>
      </c>
      <c r="Z90" s="284" t="str">
        <f>IF(Table1[[#This Row],[h_hargasebelumdiskon]]="","",IF(Table1[[#This Row],[Disc 1]]="",0,Table1[[#This Row],[h_hargasebelumdiskon]]*Table1[[#This Row],[Disc 1]]))</f>
        <v/>
      </c>
      <c r="AA90" s="284" t="str">
        <f>IF(Table1[[#This Row],[h_hargasebelumdiskon]]="","",IF(Table1[[#This Row],[Disc 2]]="",0,(Table1[[#This Row],[h_hargasebelumdiskon]]-Table1[[#This Row],[h_disc 1]])*Table1[[#This Row],[Disc 2]]))</f>
        <v/>
      </c>
      <c r="AB90" s="284" t="str">
        <f>IF(Table1[Item Description]="","",Table1[[#This Row],[h_disc 1]]+Table1[[#This Row],[h_disc 2]])</f>
        <v/>
      </c>
      <c r="AC90" s="284" t="str">
        <f>IF(Table1[Item Description]="","",Table1[[#This Row],[h_hargasebelumdiskon]]-Table1[[#This Row],[h_diskon]])</f>
        <v/>
      </c>
      <c r="AD90" s="284" t="str">
        <f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/>
      </c>
    </row>
    <row r="91" spans="1:32" x14ac:dyDescent="0.25">
      <c r="A91" s="288" t="str">
        <f>IF(Table1[[#This Row],[No. Invoice :]]="","",ROW())</f>
        <v/>
      </c>
      <c r="B91" s="288" t="str">
        <f>IF(Table1[h_Kode Sales :_1]="","",B$1+COUNT(B$2:B90))</f>
        <v/>
      </c>
      <c r="C91" s="282" t="str">
        <f>IF(Table1[[#This Row],[H_TGL]]="","",Table1[[#This Row],[H_TGL]]+C$1-1)</f>
        <v/>
      </c>
      <c r="H91" s="288" t="str">
        <f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 t="str">
        <f>IF(Table1[[#This Row],[No. Invoice :]]="","",ROW())</f>
        <v/>
      </c>
      <c r="B92" s="288" t="str">
        <f>IF(Table1[h_Kode Sales :_1]="","",B$1+COUNT(B$2:B91))</f>
        <v/>
      </c>
      <c r="C92" s="282" t="str">
        <f>IF(Table1[[#This Row],[H_TGL]]="","",Table1[[#This Row],[H_TGL]]+C$1-1)</f>
        <v/>
      </c>
      <c r="H92" s="288" t="str">
        <f>IF(Table1[[#This Row],[h_No. Invoice :]]="","",CONCATENATE("AM"," ",Table1[[#This Row],[h_No. Invoice :]]))</f>
        <v/>
      </c>
      <c r="I92" s="289" t="str">
        <f>CONCATENATE(UPPER(Table1[[#This Row],[h_Kode Sales :_1]])," ",Table1[[#This Row],[h_Kode Sales :_2]])</f>
        <v xml:space="preserve"> </v>
      </c>
      <c r="J92" s="288" t="str">
        <f>IF(Table1[[#This Row],[h_toko]]="","",INDEX(Table2[e],IF(Table1[[#This Row],[h_toko]]="","",MATCH(Table1[[#This Row],[h_toko]],Table2[a],0)),))</f>
        <v/>
      </c>
      <c r="O92" s="288" t="str">
        <f>IF(Table1[[#This Row],[h_Item Description]]="","",INDEX([1]!db[NB PAJAK],MATCH(Table1[[#This Row],[h_Item Description]],[1]!db[kode],0)))</f>
        <v/>
      </c>
      <c r="Q92" s="284"/>
      <c r="R92" s="285"/>
      <c r="T92" s="284" t="str">
        <f>Table1[[#This Row],[h_hargasetelahdiskon]]</f>
        <v/>
      </c>
      <c r="W92" s="288" t="str">
        <f ca="1">IF(Table1[[#This Row],[Item Description]]="","",IF(Table1[[#This Row],[//]]="",INDIRECT(ADDRESS(ROW()-1,COLUMN())),Table1[[#This Row],[//]]))</f>
        <v/>
      </c>
      <c r="X92" s="288" t="str">
        <f ca="1">IF(Table1[[#This Row],[h_id]]="","",COUNTIF(Table1[h_id],Table1[[#This Row],[h_id]]))</f>
        <v/>
      </c>
      <c r="Y92" s="284" t="str">
        <f>IF(Table1[Item Description]="","",Table1[[#This Row],[Qty]]*Table1[[#This Row],[Unit Price]])</f>
        <v/>
      </c>
      <c r="Z92" s="284" t="str">
        <f>IF(Table1[[#This Row],[h_hargasebelumdiskon]]="","",IF(Table1[[#This Row],[Disc 1]]="",0,Table1[[#This Row],[h_hargasebelumdiskon]]*Table1[[#This Row],[Disc 1]]))</f>
        <v/>
      </c>
      <c r="AA92" s="284" t="str">
        <f>IF(Table1[[#This Row],[h_hargasebelumdiskon]]="","",IF(Table1[[#This Row],[Disc 2]]="",0,(Table1[[#This Row],[h_hargasebelumdiskon]]-Table1[[#This Row],[h_disc 1]])*Table1[[#This Row],[Disc 2]]))</f>
        <v/>
      </c>
      <c r="AB92" s="284" t="str">
        <f>IF(Table1[Item Description]="","",Table1[[#This Row],[h_disc 1]]+Table1[[#This Row],[h_disc 2]])</f>
        <v/>
      </c>
      <c r="AC92" s="284" t="str">
        <f>IF(Table1[Item Description]="","",Table1[[#This Row],[h_hargasebelumdiskon]]-Table1[[#This Row],[h_diskon]])</f>
        <v/>
      </c>
      <c r="AD92" s="284" t="str">
        <f>IF(Table1[//]="","",SUMIF(Table1[h_id],Table1[h_id],Table1[h_hargasetelahdiskon]))</f>
        <v/>
      </c>
      <c r="AE92" s="284"/>
      <c r="AF92" s="284" t="str">
        <f>Table1[[#This Row],[Item Description]]&amp;Table1[[#This Row],[Unit]]&amp;Table1[[#This Row],[Unit Price]]</f>
        <v/>
      </c>
    </row>
    <row r="93" spans="1:32" x14ac:dyDescent="0.25">
      <c r="A93" s="288" t="str">
        <f>IF(Table1[[#This Row],[No. Invoice :]]="","",ROW())</f>
        <v/>
      </c>
      <c r="B93" s="288" t="str">
        <f>IF(Table1[h_Kode Sales :_1]="","",B$1+COUNT(B$2:B92))</f>
        <v/>
      </c>
      <c r="C93" s="282" t="str">
        <f>IF(Table1[[#This Row],[H_TGL]]="","",Table1[[#This Row],[H_TGL]]+C$1-1)</f>
        <v/>
      </c>
      <c r="H93" s="288" t="str">
        <f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O93" s="288" t="str">
        <f>IF(Table1[[#This Row],[h_Item Description]]="","",INDEX([1]!db[NB PAJAK],MATCH(Table1[[#This Row],[h_Item Description]],[1]!db[kode],0)))</f>
        <v/>
      </c>
      <c r="Q93" s="284"/>
      <c r="R93" s="285"/>
      <c r="T93" s="284" t="str">
        <f>Table1[[#This Row],[h_hargasetelahdiskon]]</f>
        <v/>
      </c>
      <c r="W93" s="288" t="str">
        <f ca="1">IF(Table1[[#This Row],[Item Description]]="","",IF(Table1[[#This Row],[//]]="",INDIRECT(ADDRESS(ROW()-1,COLUMN())),Table1[[#This Row],[//]]))</f>
        <v/>
      </c>
      <c r="X93" s="288" t="str">
        <f ca="1">IF(Table1[[#This Row],[h_id]]="","",COUNTIF(Table1[h_id],Table1[[#This Row],[h_id]]))</f>
        <v/>
      </c>
      <c r="Y93" s="284" t="str">
        <f>IF(Table1[Item Description]="","",Table1[[#This Row],[Qty]]*Table1[[#This Row],[Unit Price]])</f>
        <v/>
      </c>
      <c r="Z93" s="284" t="str">
        <f>IF(Table1[[#This Row],[h_hargasebelumdiskon]]="","",IF(Table1[[#This Row],[Disc 1]]="",0,Table1[[#This Row],[h_hargasebelumdiskon]]*Table1[[#This Row],[Disc 1]]))</f>
        <v/>
      </c>
      <c r="AA93" s="284" t="str">
        <f>IF(Table1[[#This Row],[h_hargasebelumdiskon]]="","",IF(Table1[[#This Row],[Disc 2]]="",0,(Table1[[#This Row],[h_hargasebelumdiskon]]-Table1[[#This Row],[h_disc 1]])*Table1[[#This Row],[Disc 2]]))</f>
        <v/>
      </c>
      <c r="AB93" s="284" t="str">
        <f>IF(Table1[Item Description]="","",Table1[[#This Row],[h_disc 1]]+Table1[[#This Row],[h_disc 2]])</f>
        <v/>
      </c>
      <c r="AC93" s="284" t="str">
        <f>IF(Table1[Item Description]="","",Table1[[#This Row],[h_hargasebelumdiskon]]-Table1[[#This Row],[h_diskon]])</f>
        <v/>
      </c>
      <c r="AD93" s="284" t="str">
        <f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/>
      </c>
    </row>
    <row r="94" spans="1:32" x14ac:dyDescent="0.25">
      <c r="A94" s="288" t="str">
        <f>IF(Table1[[#This Row],[No. Invoice :]]="","",ROW())</f>
        <v/>
      </c>
      <c r="B94" s="288" t="str">
        <f>IF(Table1[h_Kode Sales :_1]="","",B$1+COUNT(B$2:B93))</f>
        <v/>
      </c>
      <c r="C94" s="282" t="str">
        <f>IF(Table1[[#This Row],[H_TGL]]="","",Table1[[#This Row],[H_TGL]]+C$1-1)</f>
        <v/>
      </c>
      <c r="H94" s="288" t="str">
        <f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 t="str">
        <f>IF(Table1[[#This Row],[No. Invoice :]]="","",ROW())</f>
        <v/>
      </c>
      <c r="B95" s="288" t="str">
        <f>IF(Table1[h_Kode Sales :_1]="","",B$1+COUNT(B$2:B94))</f>
        <v/>
      </c>
      <c r="C95" s="282" t="str">
        <f>IF(Table1[[#This Row],[H_TGL]]="","",Table1[[#This Row],[H_TGL]]+C$1-1)</f>
        <v/>
      </c>
      <c r="H95" s="288" t="str">
        <f>IF(Table1[[#This Row],[h_No. Invoice :]]="","",CONCATENATE("AM"," ",Table1[[#This Row],[h_No. Invoice :]]))</f>
        <v/>
      </c>
      <c r="I95" s="289" t="str">
        <f>CONCATENATE(UPPER(Table1[[#This Row],[h_Kode Sales :_1]])," ",Table1[[#This Row],[h_Kode Sales :_2]])</f>
        <v xml:space="preserve"> </v>
      </c>
      <c r="J95" s="288" t="str">
        <f>IF(Table1[[#This Row],[h_toko]]="","",INDEX(Table2[e],IF(Table1[[#This Row],[h_toko]]="","",MATCH(Table1[[#This Row],[h_toko]],Table2[a],0)),))</f>
        <v/>
      </c>
      <c r="O95" s="288" t="str">
        <f>IF(Table1[[#This Row],[h_Item Description]]="","",INDEX([1]!db[NB PAJAK],MATCH(Table1[[#This Row],[h_Item Description]],[1]!db[kode],0)))</f>
        <v/>
      </c>
      <c r="Q95" s="284"/>
      <c r="R95" s="285"/>
      <c r="T95" s="284" t="str">
        <f>Table1[[#This Row],[h_hargasetelahdiskon]]</f>
        <v/>
      </c>
      <c r="W95" s="288" t="str">
        <f ca="1">IF(Table1[[#This Row],[Item Description]]="","",IF(Table1[[#This Row],[//]]="",INDIRECT(ADDRESS(ROW()-1,COLUMN())),Table1[[#This Row],[//]]))</f>
        <v/>
      </c>
      <c r="X95" s="288" t="str">
        <f ca="1">IF(Table1[[#This Row],[h_id]]="","",COUNTIF(Table1[h_id],Table1[[#This Row],[h_id]]))</f>
        <v/>
      </c>
      <c r="Y95" s="284" t="str">
        <f>IF(Table1[Item Description]="","",Table1[[#This Row],[Qty]]*Table1[[#This Row],[Unit Price]])</f>
        <v/>
      </c>
      <c r="Z95" s="284" t="str">
        <f>IF(Table1[[#This Row],[h_hargasebelumdiskon]]="","",IF(Table1[[#This Row],[Disc 1]]="",0,Table1[[#This Row],[h_hargasebelumdiskon]]*Table1[[#This Row],[Disc 1]]))</f>
        <v/>
      </c>
      <c r="AA95" s="284" t="str">
        <f>IF(Table1[[#This Row],[h_hargasebelumdiskon]]="","",IF(Table1[[#This Row],[Disc 2]]="",0,(Table1[[#This Row],[h_hargasebelumdiskon]]-Table1[[#This Row],[h_disc 1]])*Table1[[#This Row],[Disc 2]]))</f>
        <v/>
      </c>
      <c r="AB95" s="284" t="str">
        <f>IF(Table1[Item Description]="","",Table1[[#This Row],[h_disc 1]]+Table1[[#This Row],[h_disc 2]])</f>
        <v/>
      </c>
      <c r="AC95" s="284" t="str">
        <f>IF(Table1[Item Description]="","",Table1[[#This Row],[h_hargasebelumdiskon]]-Table1[[#This Row],[h_diskon]])</f>
        <v/>
      </c>
      <c r="AD95" s="284" t="str">
        <f>IF(Table1[//]="","",SUMIF(Table1[h_id],Table1[h_id],Table1[h_hargasetelahdiskon]))</f>
        <v/>
      </c>
      <c r="AE95" s="284"/>
      <c r="AF95" s="284" t="str">
        <f>Table1[[#This Row],[Item Description]]&amp;Table1[[#This Row],[Unit]]&amp;Table1[[#This Row],[Unit Price]]</f>
        <v/>
      </c>
    </row>
    <row r="96" spans="1:32" x14ac:dyDescent="0.25">
      <c r="A96" s="288" t="str">
        <f>IF(Table1[[#This Row],[No. Invoice :]]="","",ROW())</f>
        <v/>
      </c>
      <c r="B96" s="288" t="str">
        <f>IF(Table1[h_Kode Sales :_1]="","",B$1+COUNT(B$2:B95))</f>
        <v/>
      </c>
      <c r="C96" s="282" t="str">
        <f>IF(Table1[[#This Row],[H_TGL]]="","",Table1[[#This Row],[H_TGL]]+C$1-1)</f>
        <v/>
      </c>
      <c r="H96" s="288" t="str">
        <f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O96" s="288" t="str">
        <f>IF(Table1[[#This Row],[h_Item Description]]="","",INDEX([1]!db[NB PAJAK],MATCH(Table1[[#This Row],[h_Item Description]],[1]!db[kode],0)))</f>
        <v/>
      </c>
      <c r="Q96" s="284"/>
      <c r="R96" s="285"/>
      <c r="T96" s="284" t="str">
        <f>Table1[[#This Row],[h_hargasetelahdiskon]]</f>
        <v/>
      </c>
      <c r="W96" s="288" t="str">
        <f ca="1">IF(Table1[[#This Row],[Item Description]]="","",IF(Table1[[#This Row],[//]]="",INDIRECT(ADDRESS(ROW()-1,COLUMN())),Table1[[#This Row],[//]]))</f>
        <v/>
      </c>
      <c r="X96" s="288" t="str">
        <f ca="1">IF(Table1[[#This Row],[h_id]]="","",COUNTIF(Table1[h_id],Table1[[#This Row],[h_id]]))</f>
        <v/>
      </c>
      <c r="Y96" s="284" t="str">
        <f>IF(Table1[Item Description]="","",Table1[[#This Row],[Qty]]*Table1[[#This Row],[Unit Price]])</f>
        <v/>
      </c>
      <c r="Z96" s="284" t="str">
        <f>IF(Table1[[#This Row],[h_hargasebelumdiskon]]="","",IF(Table1[[#This Row],[Disc 1]]="",0,Table1[[#This Row],[h_hargasebelumdiskon]]*Table1[[#This Row],[Disc 1]]))</f>
        <v/>
      </c>
      <c r="AA96" s="284" t="str">
        <f>IF(Table1[[#This Row],[h_hargasebelumdiskon]]="","",IF(Table1[[#This Row],[Disc 2]]="",0,(Table1[[#This Row],[h_hargasebelumdiskon]]-Table1[[#This Row],[h_disc 1]])*Table1[[#This Row],[Disc 2]]))</f>
        <v/>
      </c>
      <c r="AB96" s="284" t="str">
        <f>IF(Table1[Item Description]="","",Table1[[#This Row],[h_disc 1]]+Table1[[#This Row],[h_disc 2]])</f>
        <v/>
      </c>
      <c r="AC96" s="284" t="str">
        <f>IF(Table1[Item Description]="","",Table1[[#This Row],[h_hargasebelumdiskon]]-Table1[[#This Row],[h_diskon]])</f>
        <v/>
      </c>
      <c r="AD96" s="284" t="str">
        <f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/>
      </c>
    </row>
    <row r="97" spans="1:32" x14ac:dyDescent="0.25">
      <c r="A97" s="288" t="str">
        <f>IF(Table1[[#This Row],[No. Invoice :]]="","",ROW())</f>
        <v/>
      </c>
      <c r="B97" s="288" t="str">
        <f>IF(Table1[h_Kode Sales :_1]="","",B$1+COUNT(B$2:B96))</f>
        <v/>
      </c>
      <c r="C97" s="282" t="str">
        <f>IF(Table1[[#This Row],[H_TGL]]="","",Table1[[#This Row],[H_TGL]]+C$1-1)</f>
        <v/>
      </c>
      <c r="H97" s="288" t="str">
        <f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 t="str">
        <f>IF(Table1[[#This Row],[No. Invoice :]]="","",ROW())</f>
        <v/>
      </c>
      <c r="B98" s="288" t="str">
        <f>IF(Table1[h_Kode Sales :_1]="","",B$1+COUNT(B$2:B97))</f>
        <v/>
      </c>
      <c r="C98" s="282" t="str">
        <f>IF(Table1[[#This Row],[H_TGL]]="","",Table1[[#This Row],[H_TGL]]+C$1-1)</f>
        <v/>
      </c>
      <c r="H98" s="288" t="str">
        <f>IF(Table1[[#This Row],[h_No. Invoice :]]="","",CONCATENATE("AM"," ",Table1[[#This Row],[h_No. Invoice :]]))</f>
        <v/>
      </c>
      <c r="I98" s="289" t="str">
        <f>CONCATENATE(UPPER(Table1[[#This Row],[h_Kode Sales :_1]])," ",Table1[[#This Row],[h_Kode Sales :_2]])</f>
        <v xml:space="preserve"> </v>
      </c>
      <c r="J98" s="288" t="str">
        <f>IF(Table1[[#This Row],[h_toko]]="","",INDEX(Table2[e],IF(Table1[[#This Row],[h_toko]]="","",MATCH(Table1[[#This Row],[h_toko]],Table2[a],0)),))</f>
        <v/>
      </c>
      <c r="O98" s="288" t="str">
        <f>IF(Table1[[#This Row],[h_Item Description]]="","",INDEX([1]!db[NB PAJAK],MATCH(Table1[[#This Row],[h_Item Description]],[1]!db[kode],0)))</f>
        <v/>
      </c>
      <c r="Q98" s="284"/>
      <c r="R98" s="285"/>
      <c r="T98" s="284" t="str">
        <f>Table1[[#This Row],[h_hargasetelahdiskon]]</f>
        <v/>
      </c>
      <c r="W98" s="288" t="str">
        <f ca="1">IF(Table1[[#This Row],[Item Description]]="","",IF(Table1[[#This Row],[//]]="",INDIRECT(ADDRESS(ROW()-1,COLUMN())),Table1[[#This Row],[//]]))</f>
        <v/>
      </c>
      <c r="X98" s="288" t="str">
        <f ca="1">IF(Table1[[#This Row],[h_id]]="","",COUNTIF(Table1[h_id],Table1[[#This Row],[h_id]]))</f>
        <v/>
      </c>
      <c r="Y98" s="284" t="str">
        <f>IF(Table1[Item Description]="","",Table1[[#This Row],[Qty]]*Table1[[#This Row],[Unit Price]])</f>
        <v/>
      </c>
      <c r="Z98" s="284" t="str">
        <f>IF(Table1[[#This Row],[h_hargasebelumdiskon]]="","",IF(Table1[[#This Row],[Disc 1]]="",0,Table1[[#This Row],[h_hargasebelumdiskon]]*Table1[[#This Row],[Disc 1]]))</f>
        <v/>
      </c>
      <c r="AA98" s="284" t="str">
        <f>IF(Table1[[#This Row],[h_hargasebelumdiskon]]="","",IF(Table1[[#This Row],[Disc 2]]="",0,(Table1[[#This Row],[h_hargasebelumdiskon]]-Table1[[#This Row],[h_disc 1]])*Table1[[#This Row],[Disc 2]]))</f>
        <v/>
      </c>
      <c r="AB98" s="284" t="str">
        <f>IF(Table1[Item Description]="","",Table1[[#This Row],[h_disc 1]]+Table1[[#This Row],[h_disc 2]])</f>
        <v/>
      </c>
      <c r="AC98" s="284" t="str">
        <f>IF(Table1[Item Description]="","",Table1[[#This Row],[h_hargasebelumdiskon]]-Table1[[#This Row],[h_diskon]])</f>
        <v/>
      </c>
      <c r="AD98" s="284" t="str">
        <f>IF(Table1[//]="","",SUMIF(Table1[h_id],Table1[h_id],Table1[h_hargasetelahdiskon]))</f>
        <v/>
      </c>
      <c r="AE98" s="284"/>
      <c r="AF98" s="284" t="str">
        <f>Table1[[#This Row],[Item Description]]&amp;Table1[[#This Row],[Unit]]&amp;Table1[[#This Row],[Unit Price]]</f>
        <v/>
      </c>
    </row>
    <row r="99" spans="1:32" x14ac:dyDescent="0.25">
      <c r="A99" s="288" t="str">
        <f>IF(Table1[[#This Row],[No. Invoice :]]="","",ROW())</f>
        <v/>
      </c>
      <c r="B99" s="288" t="str">
        <f>IF(Table1[h_Kode Sales :_1]="","",B$1+COUNT(B$2:B98))</f>
        <v/>
      </c>
      <c r="C99" s="282" t="str">
        <f>IF(Table1[[#This Row],[H_TGL]]="","",Table1[[#This Row],[H_TGL]]+C$1-1)</f>
        <v/>
      </c>
      <c r="H99" s="288" t="str">
        <f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 t="str">
        <f>IF(Table1[[#This Row],[No. Invoice :]]="","",ROW())</f>
        <v/>
      </c>
      <c r="B100" s="288" t="str">
        <f>IF(Table1[h_Kode Sales :_1]="","",B$1+COUNT(B$2:B99))</f>
        <v/>
      </c>
      <c r="C100" s="282" t="str">
        <f>IF(Table1[[#This Row],[H_TGL]]="","",Table1[[#This Row],[H_TGL]]+C$1-1)</f>
        <v/>
      </c>
      <c r="H100" s="288" t="str">
        <f>IF(Table1[[#This Row],[h_No. Invoice :]]="","",CONCATENATE("AM"," ",Table1[[#This Row],[h_No. Invoice :]]))</f>
        <v/>
      </c>
      <c r="I100" s="289" t="str">
        <f>CONCATENATE(UPPER(Table1[[#This Row],[h_Kode Sales :_1]])," ",Table1[[#This Row],[h_Kode Sales :_2]])</f>
        <v xml:space="preserve"> </v>
      </c>
      <c r="J100" s="288" t="str">
        <f>IF(Table1[[#This Row],[h_toko]]="","",INDEX(Table2[e],IF(Table1[[#This Row],[h_toko]]="","",MATCH(Table1[[#This Row],[h_toko]],Table2[a],0)),))</f>
        <v/>
      </c>
      <c r="O100" s="288" t="str">
        <f>IF(Table1[[#This Row],[h_Item Description]]="","",INDEX([1]!db[NB PAJAK],MATCH(Table1[[#This Row],[h_Item Description]],[1]!db[kode],0)))</f>
        <v/>
      </c>
      <c r="Q100" s="284"/>
      <c r="R100" s="285"/>
      <c r="T100" s="284" t="str">
        <f>Table1[[#This Row],[h_hargasetelahdiskon]]</f>
        <v/>
      </c>
      <c r="W100" s="288" t="str">
        <f ca="1">IF(Table1[[#This Row],[Item Description]]="","",IF(Table1[[#This Row],[//]]="",INDIRECT(ADDRESS(ROW()-1,COLUMN())),Table1[[#This Row],[//]]))</f>
        <v/>
      </c>
      <c r="X100" s="288" t="str">
        <f ca="1">IF(Table1[[#This Row],[h_id]]="","",COUNTIF(Table1[h_id],Table1[[#This Row],[h_id]]))</f>
        <v/>
      </c>
      <c r="Y100" s="284" t="str">
        <f>IF(Table1[Item Description]="","",Table1[[#This Row],[Qty]]*Table1[[#This Row],[Unit Price]])</f>
        <v/>
      </c>
      <c r="Z100" s="284" t="str">
        <f>IF(Table1[[#This Row],[h_hargasebelumdiskon]]="","",IF(Table1[[#This Row],[Disc 1]]="",0,Table1[[#This Row],[h_hargasebelumdiskon]]*Table1[[#This Row],[Disc 1]]))</f>
        <v/>
      </c>
      <c r="AA100" s="284" t="str">
        <f>IF(Table1[[#This Row],[h_hargasebelumdiskon]]="","",IF(Table1[[#This Row],[Disc 2]]="",0,(Table1[[#This Row],[h_hargasebelumdiskon]]-Table1[[#This Row],[h_disc 1]])*Table1[[#This Row],[Disc 2]]))</f>
        <v/>
      </c>
      <c r="AB100" s="284" t="str">
        <f>IF(Table1[Item Description]="","",Table1[[#This Row],[h_disc 1]]+Table1[[#This Row],[h_disc 2]])</f>
        <v/>
      </c>
      <c r="AC100" s="284" t="str">
        <f>IF(Table1[Item Description]="","",Table1[[#This Row],[h_hargasebelumdiskon]]-Table1[[#This Row],[h_diskon]])</f>
        <v/>
      </c>
      <c r="AD100" s="284" t="str">
        <f>IF(Table1[//]="","",SUMIF(Table1[h_id],Table1[h_id],Table1[h_hargasetelahdiskon]))</f>
        <v/>
      </c>
      <c r="AE100" s="284"/>
      <c r="AF100" s="284" t="str">
        <f>Table1[[#This Row],[Item Description]]&amp;Table1[[#This Row],[Unit]]&amp;Table1[[#This Row],[Unit Price]]</f>
        <v/>
      </c>
    </row>
    <row r="101" spans="1:32" x14ac:dyDescent="0.25">
      <c r="A101" s="288" t="str">
        <f>IF(Table1[[#This Row],[No. Invoice :]]="","",ROW())</f>
        <v/>
      </c>
      <c r="B101" s="288" t="str">
        <f>IF(Table1[h_Kode Sales :_1]="","",B$1+COUNT(B$2:B100))</f>
        <v/>
      </c>
      <c r="C101" s="282" t="str">
        <f>IF(Table1[[#This Row],[H_TGL]]="","",Table1[[#This Row],[H_TGL]]+C$1-1)</f>
        <v/>
      </c>
      <c r="H101" s="288" t="str">
        <f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O101" s="288" t="str">
        <f>IF(Table1[[#This Row],[h_Item Description]]="","",INDEX([1]!db[NB PAJAK],MATCH(Table1[[#This Row],[h_Item Description]],[1]!db[kode],0)))</f>
        <v/>
      </c>
      <c r="Q101" s="284"/>
      <c r="R101" s="285"/>
      <c r="T101" s="284" t="str">
        <f>Table1[[#This Row],[h_hargasetelahdiskon]]</f>
        <v/>
      </c>
      <c r="W101" s="288" t="str">
        <f ca="1">IF(Table1[[#This Row],[Item Description]]="","",IF(Table1[[#This Row],[//]]="",INDIRECT(ADDRESS(ROW()-1,COLUMN())),Table1[[#This Row],[//]]))</f>
        <v/>
      </c>
      <c r="X101" s="288" t="str">
        <f ca="1">IF(Table1[[#This Row],[h_id]]="","",COUNTIF(Table1[h_id],Table1[[#This Row],[h_id]]))</f>
        <v/>
      </c>
      <c r="Y101" s="284" t="str">
        <f>IF(Table1[Item Description]="","",Table1[[#This Row],[Qty]]*Table1[[#This Row],[Unit Price]])</f>
        <v/>
      </c>
      <c r="Z101" s="284" t="str">
        <f>IF(Table1[[#This Row],[h_hargasebelumdiskon]]="","",IF(Table1[[#This Row],[Disc 1]]="",0,Table1[[#This Row],[h_hargasebelumdiskon]]*Table1[[#This Row],[Disc 1]]))</f>
        <v/>
      </c>
      <c r="AA101" s="284" t="str">
        <f>IF(Table1[[#This Row],[h_hargasebelumdiskon]]="","",IF(Table1[[#This Row],[Disc 2]]="",0,(Table1[[#This Row],[h_hargasebelumdiskon]]-Table1[[#This Row],[h_disc 1]])*Table1[[#This Row],[Disc 2]]))</f>
        <v/>
      </c>
      <c r="AB101" s="284" t="str">
        <f>IF(Table1[Item Description]="","",Table1[[#This Row],[h_disc 1]]+Table1[[#This Row],[h_disc 2]])</f>
        <v/>
      </c>
      <c r="AC101" s="284" t="str">
        <f>IF(Table1[Item Description]="","",Table1[[#This Row],[h_hargasebelumdiskon]]-Table1[[#This Row],[h_diskon]])</f>
        <v/>
      </c>
      <c r="AD101" s="284" t="str">
        <f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/>
      </c>
    </row>
    <row r="102" spans="1:32" x14ac:dyDescent="0.25">
      <c r="A102" s="288" t="str">
        <f>IF(Table1[[#This Row],[No. Invoice :]]="","",ROW())</f>
        <v/>
      </c>
      <c r="B102" s="288" t="str">
        <f>IF(Table1[h_Kode Sales :_1]="","",B$1+COUNT(B$2:B101))</f>
        <v/>
      </c>
      <c r="C102" s="282" t="str">
        <f>IF(Table1[[#This Row],[H_TGL]]="","",Table1[[#This Row],[H_TGL]]+C$1-1)</f>
        <v/>
      </c>
      <c r="H102" s="288" t="str">
        <f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P102" s="288"/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>IF(Table1[[#This Row],[No. Invoice :]]="","",ROW())</f>
        <v/>
      </c>
      <c r="B103" s="288" t="str">
        <f>IF(Table1[h_Kode Sales :_1]="","",B$1+COUNT(B$2:B102))</f>
        <v/>
      </c>
      <c r="C103" s="282" t="str">
        <f>IF(Table1[[#This Row],[H_TGL]]="","",Table1[[#This Row],[H_TGL]]+C$1-1)</f>
        <v/>
      </c>
      <c r="H103" s="288" t="str">
        <f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 t="str">
        <f>IF(Table1[[#This Row],[No. Invoice :]]="","",ROW())</f>
        <v/>
      </c>
      <c r="B104" s="288" t="str">
        <f>IF(Table1[h_Kode Sales :_1]="","",B$1+COUNT(B$2:B103))</f>
        <v/>
      </c>
      <c r="C104" s="282" t="str">
        <f>IF(Table1[[#This Row],[H_TGL]]="","",Table1[[#This Row],[H_TGL]]+C$1-1)</f>
        <v/>
      </c>
      <c r="H104" s="288" t="str">
        <f>IF(Table1[[#This Row],[h_No. Invoice :]]="","",CONCATENATE("AM"," ",Table1[[#This Row],[h_No. Invoice :]]))</f>
        <v/>
      </c>
      <c r="I104" s="289" t="str">
        <f>CONCATENATE(UPPER(Table1[[#This Row],[h_Kode Sales :_1]])," ",Table1[[#This Row],[h_Kode Sales :_2]])</f>
        <v xml:space="preserve"> </v>
      </c>
      <c r="J104" s="288" t="str">
        <f>IF(Table1[[#This Row],[h_toko]]="","",INDEX(Table2[e],IF(Table1[[#This Row],[h_toko]]="","",MATCH(Table1[[#This Row],[h_toko]],Table2[a],0)),))</f>
        <v/>
      </c>
      <c r="O104" s="288" t="str">
        <f>IF(Table1[[#This Row],[h_Item Description]]="","",INDEX([1]!db[NB PAJAK],MATCH(Table1[[#This Row],[h_Item Description]],[1]!db[kode],0)))</f>
        <v/>
      </c>
      <c r="Q104" s="284"/>
      <c r="R104" s="285"/>
      <c r="T104" s="284" t="str">
        <f>Table1[[#This Row],[h_hargasetelahdiskon]]</f>
        <v/>
      </c>
      <c r="W104" s="288" t="str">
        <f ca="1">IF(Table1[[#This Row],[Item Description]]="","",IF(Table1[[#This Row],[//]]="",INDIRECT(ADDRESS(ROW()-1,COLUMN())),Table1[[#This Row],[//]]))</f>
        <v/>
      </c>
      <c r="X104" s="288" t="str">
        <f ca="1">IF(Table1[[#This Row],[h_id]]="","",COUNTIF(Table1[h_id],Table1[[#This Row],[h_id]]))</f>
        <v/>
      </c>
      <c r="Y104" s="284" t="str">
        <f>IF(Table1[Item Description]="","",Table1[[#This Row],[Qty]]*Table1[[#This Row],[Unit Price]])</f>
        <v/>
      </c>
      <c r="Z104" s="284" t="str">
        <f>IF(Table1[[#This Row],[h_hargasebelumdiskon]]="","",IF(Table1[[#This Row],[Disc 1]]="",0,Table1[[#This Row],[h_hargasebelumdiskon]]*Table1[[#This Row],[Disc 1]]))</f>
        <v/>
      </c>
      <c r="AA104" s="284" t="str">
        <f>IF(Table1[[#This Row],[h_hargasebelumdiskon]]="","",IF(Table1[[#This Row],[Disc 2]]="",0,(Table1[[#This Row],[h_hargasebelumdiskon]]-Table1[[#This Row],[h_disc 1]])*Table1[[#This Row],[Disc 2]]))</f>
        <v/>
      </c>
      <c r="AB104" s="284" t="str">
        <f>IF(Table1[Item Description]="","",Table1[[#This Row],[h_disc 1]]+Table1[[#This Row],[h_disc 2]])</f>
        <v/>
      </c>
      <c r="AC104" s="284" t="str">
        <f>IF(Table1[Item Description]="","",Table1[[#This Row],[h_hargasebelumdiskon]]-Table1[[#This Row],[h_diskon]])</f>
        <v/>
      </c>
      <c r="AD104" s="284" t="str">
        <f>IF(Table1[//]="","",SUMIF(Table1[h_id],Table1[h_id],Table1[h_hargasetelahdiskon]))</f>
        <v/>
      </c>
      <c r="AE104" s="284"/>
      <c r="AF104" s="284" t="str">
        <f>Table1[[#This Row],[Item Description]]&amp;Table1[[#This Row],[Unit]]&amp;Table1[[#This Row],[Unit Price]]</f>
        <v/>
      </c>
    </row>
    <row r="105" spans="1:32" x14ac:dyDescent="0.25">
      <c r="A105" s="288" t="str">
        <f>IF(Table1[[#This Row],[No. Invoice :]]="","",ROW())</f>
        <v/>
      </c>
      <c r="B105" s="288" t="str">
        <f>IF(Table1[h_Kode Sales :_1]="","",B$1+COUNT(B$2:B104))</f>
        <v/>
      </c>
      <c r="C105" s="282" t="str">
        <f>IF(Table1[[#This Row],[H_TGL]]="","",Table1[[#This Row],[H_TGL]]+C$1-1)</f>
        <v/>
      </c>
      <c r="H105" s="288" t="str">
        <f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O105" s="288" t="str">
        <f>IF(Table1[[#This Row],[h_Item Description]]="","",INDEX([1]!db[NB PAJAK],MATCH(Table1[[#This Row],[h_Item Description]],[1]!db[kode],0)))</f>
        <v/>
      </c>
      <c r="Q105" s="284"/>
      <c r="R105" s="285"/>
      <c r="T105" s="284" t="str">
        <f>Table1[[#This Row],[h_hargasetelahdiskon]]</f>
        <v/>
      </c>
      <c r="W105" s="288" t="str">
        <f ca="1">IF(Table1[[#This Row],[Item Description]]="","",IF(Table1[[#This Row],[//]]="",INDIRECT(ADDRESS(ROW()-1,COLUMN())),Table1[[#This Row],[//]]))</f>
        <v/>
      </c>
      <c r="X105" s="288" t="str">
        <f ca="1">IF(Table1[[#This Row],[h_id]]="","",COUNTIF(Table1[h_id],Table1[[#This Row],[h_id]]))</f>
        <v/>
      </c>
      <c r="Y105" s="284" t="str">
        <f>IF(Table1[Item Description]="","",Table1[[#This Row],[Qty]]*Table1[[#This Row],[Unit Price]])</f>
        <v/>
      </c>
      <c r="Z105" s="284" t="str">
        <f>IF(Table1[[#This Row],[h_hargasebelumdiskon]]="","",IF(Table1[[#This Row],[Disc 1]]="",0,Table1[[#This Row],[h_hargasebelumdiskon]]*Table1[[#This Row],[Disc 1]]))</f>
        <v/>
      </c>
      <c r="AA105" s="284" t="str">
        <f>IF(Table1[[#This Row],[h_hargasebelumdiskon]]="","",IF(Table1[[#This Row],[Disc 2]]="",0,(Table1[[#This Row],[h_hargasebelumdiskon]]-Table1[[#This Row],[h_disc 1]])*Table1[[#This Row],[Disc 2]]))</f>
        <v/>
      </c>
      <c r="AB105" s="284" t="str">
        <f>IF(Table1[Item Description]="","",Table1[[#This Row],[h_disc 1]]+Table1[[#This Row],[h_disc 2]])</f>
        <v/>
      </c>
      <c r="AC105" s="284" t="str">
        <f>IF(Table1[Item Description]="","",Table1[[#This Row],[h_hargasebelumdiskon]]-Table1[[#This Row],[h_diskon]])</f>
        <v/>
      </c>
      <c r="AD105" s="284" t="str">
        <f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/>
      </c>
    </row>
    <row r="106" spans="1:32" x14ac:dyDescent="0.25">
      <c r="A106" s="288" t="str">
        <f>IF(Table1[[#This Row],[No. Invoice :]]="","",ROW())</f>
        <v/>
      </c>
      <c r="B106" s="288" t="str">
        <f>IF(Table1[h_Kode Sales :_1]="","",B$1+COUNT(B$2:B105))</f>
        <v/>
      </c>
      <c r="C106" s="282" t="str">
        <f>IF(Table1[[#This Row],[H_TGL]]="","",Table1[[#This Row],[H_TGL]]+C$1-1)</f>
        <v/>
      </c>
      <c r="H106" s="288" t="str">
        <f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 t="str">
        <f>IF(Table1[[#This Row],[No. Invoice :]]="","",ROW())</f>
        <v/>
      </c>
      <c r="B107" s="288" t="str">
        <f>IF(Table1[h_Kode Sales :_1]="","",B$1+COUNT(B$2:B106))</f>
        <v/>
      </c>
      <c r="C107" s="282" t="str">
        <f>IF(Table1[[#This Row],[H_TGL]]="","",Table1[[#This Row],[H_TGL]]+C$1-1)</f>
        <v/>
      </c>
      <c r="H107" s="288" t="str">
        <f>IF(Table1[[#This Row],[h_No. Invoice :]]="","",CONCATENATE("AM"," ",Table1[[#This Row],[h_No. Invoice :]]))</f>
        <v/>
      </c>
      <c r="I107" s="289" t="str">
        <f>CONCATENATE(UPPER(Table1[[#This Row],[h_Kode Sales :_1]])," ",Table1[[#This Row],[h_Kode Sales :_2]])</f>
        <v xml:space="preserve"> </v>
      </c>
      <c r="J107" s="288" t="str">
        <f>IF(Table1[[#This Row],[h_toko]]="","",INDEX(Table2[e],IF(Table1[[#This Row],[h_toko]]="","",MATCH(Table1[[#This Row],[h_toko]],Table2[a],0)),))</f>
        <v/>
      </c>
      <c r="O107" s="288" t="str">
        <f>IF(Table1[[#This Row],[h_Item Description]]="","",INDEX([1]!db[NB PAJAK],MATCH(Table1[[#This Row],[h_Item Description]],[1]!db[kode],0)))</f>
        <v/>
      </c>
      <c r="Q107" s="284"/>
      <c r="R107" s="285"/>
      <c r="T107" s="284" t="str">
        <f>Table1[[#This Row],[h_hargasetelahdiskon]]</f>
        <v/>
      </c>
      <c r="W107" s="288" t="str">
        <f ca="1">IF(Table1[[#This Row],[Item Description]]="","",IF(Table1[[#This Row],[//]]="",INDIRECT(ADDRESS(ROW()-1,COLUMN())),Table1[[#This Row],[//]]))</f>
        <v/>
      </c>
      <c r="X107" s="288" t="str">
        <f ca="1">IF(Table1[[#This Row],[h_id]]="","",COUNTIF(Table1[h_id],Table1[[#This Row],[h_id]]))</f>
        <v/>
      </c>
      <c r="Y107" s="284" t="str">
        <f>IF(Table1[Item Description]="","",Table1[[#This Row],[Qty]]*Table1[[#This Row],[Unit Price]])</f>
        <v/>
      </c>
      <c r="Z107" s="284" t="str">
        <f>IF(Table1[[#This Row],[h_hargasebelumdiskon]]="","",IF(Table1[[#This Row],[Disc 1]]="",0,Table1[[#This Row],[h_hargasebelumdiskon]]*Table1[[#This Row],[Disc 1]]))</f>
        <v/>
      </c>
      <c r="AA107" s="284" t="str">
        <f>IF(Table1[[#This Row],[h_hargasebelumdiskon]]="","",IF(Table1[[#This Row],[Disc 2]]="",0,(Table1[[#This Row],[h_hargasebelumdiskon]]-Table1[[#This Row],[h_disc 1]])*Table1[[#This Row],[Disc 2]]))</f>
        <v/>
      </c>
      <c r="AB107" s="284" t="str">
        <f>IF(Table1[Item Description]="","",Table1[[#This Row],[h_disc 1]]+Table1[[#This Row],[h_disc 2]])</f>
        <v/>
      </c>
      <c r="AC107" s="284" t="str">
        <f>IF(Table1[Item Description]="","",Table1[[#This Row],[h_hargasebelumdiskon]]-Table1[[#This Row],[h_diskon]])</f>
        <v/>
      </c>
      <c r="AD107" s="284" t="str">
        <f>IF(Table1[//]="","",SUMIF(Table1[h_id],Table1[h_id],Table1[h_hargasetelahdiskon]))</f>
        <v/>
      </c>
      <c r="AE107" s="284"/>
      <c r="AF107" s="284" t="str">
        <f>Table1[[#This Row],[Item Description]]&amp;Table1[[#This Row],[Unit]]&amp;Table1[[#This Row],[Unit Price]]</f>
        <v/>
      </c>
    </row>
    <row r="108" spans="1:32" x14ac:dyDescent="0.25">
      <c r="A108" s="288" t="str">
        <f>IF(Table1[[#This Row],[No. Invoice :]]="","",ROW())</f>
        <v/>
      </c>
      <c r="B108" s="288" t="str">
        <f>IF(Table1[h_Kode Sales :_1]="","",B$1+COUNT(B$2:B107))</f>
        <v/>
      </c>
      <c r="C108" s="282" t="str">
        <f>IF(Table1[[#This Row],[H_TGL]]="","",Table1[[#This Row],[H_TGL]]+C$1-1)</f>
        <v/>
      </c>
      <c r="H108" s="288" t="str">
        <f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O108" s="288" t="str">
        <f>IF(Table1[[#This Row],[h_Item Description]]="","",INDEX([1]!db[NB PAJAK],MATCH(Table1[[#This Row],[h_Item Description]],[1]!db[kode],0)))</f>
        <v/>
      </c>
      <c r="Q108" s="284"/>
      <c r="R108" s="285"/>
      <c r="T108" s="284" t="str">
        <f>Table1[[#This Row],[h_hargasetelahdiskon]]</f>
        <v/>
      </c>
      <c r="W108" s="288" t="str">
        <f ca="1">IF(Table1[[#This Row],[Item Description]]="","",IF(Table1[[#This Row],[//]]="",INDIRECT(ADDRESS(ROW()-1,COLUMN())),Table1[[#This Row],[//]]))</f>
        <v/>
      </c>
      <c r="X108" s="288" t="str">
        <f ca="1">IF(Table1[[#This Row],[h_id]]="","",COUNTIF(Table1[h_id],Table1[[#This Row],[h_id]]))</f>
        <v/>
      </c>
      <c r="Y108" s="284" t="str">
        <f>IF(Table1[Item Description]="","",Table1[[#This Row],[Qty]]*Table1[[#This Row],[Unit Price]])</f>
        <v/>
      </c>
      <c r="Z108" s="284" t="str">
        <f>IF(Table1[[#This Row],[h_hargasebelumdiskon]]="","",IF(Table1[[#This Row],[Disc 1]]="",0,Table1[[#This Row],[h_hargasebelumdiskon]]*Table1[[#This Row],[Disc 1]]))</f>
        <v/>
      </c>
      <c r="AA108" s="284" t="str">
        <f>IF(Table1[[#This Row],[h_hargasebelumdiskon]]="","",IF(Table1[[#This Row],[Disc 2]]="",0,(Table1[[#This Row],[h_hargasebelumdiskon]]-Table1[[#This Row],[h_disc 1]])*Table1[[#This Row],[Disc 2]]))</f>
        <v/>
      </c>
      <c r="AB108" s="284" t="str">
        <f>IF(Table1[Item Description]="","",Table1[[#This Row],[h_disc 1]]+Table1[[#This Row],[h_disc 2]])</f>
        <v/>
      </c>
      <c r="AC108" s="284" t="str">
        <f>IF(Table1[Item Description]="","",Table1[[#This Row],[h_hargasebelumdiskon]]-Table1[[#This Row],[h_diskon]])</f>
        <v/>
      </c>
      <c r="AD108" s="284" t="str">
        <f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/>
      </c>
    </row>
    <row r="109" spans="1:32" x14ac:dyDescent="0.25">
      <c r="A109" s="288" t="str">
        <f>IF(Table1[[#This Row],[No. Invoice :]]="","",ROW())</f>
        <v/>
      </c>
      <c r="B109" s="288" t="str">
        <f>IF(Table1[h_Kode Sales :_1]="","",B$1+COUNT(B$2:B108))</f>
        <v/>
      </c>
      <c r="C109" s="282" t="str">
        <f>IF(Table1[[#This Row],[H_TGL]]="","",Table1[[#This Row],[H_TGL]]+C$1-1)</f>
        <v/>
      </c>
      <c r="H109" s="288" t="str">
        <f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 t="str">
        <f>IF(Table1[[#This Row],[No. Invoice :]]="","",ROW())</f>
        <v/>
      </c>
      <c r="B110" s="288" t="str">
        <f>IF(Table1[h_Kode Sales :_1]="","",B$1+COUNT(B$2:B109))</f>
        <v/>
      </c>
      <c r="C110" s="282" t="str">
        <f>IF(Table1[[#This Row],[H_TGL]]="","",Table1[[#This Row],[H_TGL]]+C$1-1)</f>
        <v/>
      </c>
      <c r="H110" s="288" t="str">
        <f>IF(Table1[[#This Row],[h_No. Invoice :]]="","",CONCATENATE("AM"," ",Table1[[#This Row],[h_No. Invoice :]]))</f>
        <v/>
      </c>
      <c r="I110" s="289" t="str">
        <f>CONCATENATE(UPPER(Table1[[#This Row],[h_Kode Sales :_1]])," ",Table1[[#This Row],[h_Kode Sales :_2]])</f>
        <v xml:space="preserve"> </v>
      </c>
      <c r="J110" s="288" t="str">
        <f>IF(Table1[[#This Row],[h_toko]]="","",INDEX(Table2[e],IF(Table1[[#This Row],[h_toko]]="","",MATCH(Table1[[#This Row],[h_toko]],Table2[a],0)),))</f>
        <v/>
      </c>
      <c r="O110" s="288" t="str">
        <f>IF(Table1[[#This Row],[h_Item Description]]="","",INDEX([1]!db[NB PAJAK],MATCH(Table1[[#This Row],[h_Item Description]],[1]!db[kode],0)))</f>
        <v/>
      </c>
      <c r="Q110" s="284"/>
      <c r="R110" s="285"/>
      <c r="T110" s="284" t="str">
        <f>Table1[[#This Row],[h_hargasetelahdiskon]]</f>
        <v/>
      </c>
      <c r="W110" s="288" t="str">
        <f ca="1">IF(Table1[[#This Row],[Item Description]]="","",IF(Table1[[#This Row],[//]]="",INDIRECT(ADDRESS(ROW()-1,COLUMN())),Table1[[#This Row],[//]]))</f>
        <v/>
      </c>
      <c r="X110" s="288" t="str">
        <f ca="1">IF(Table1[[#This Row],[h_id]]="","",COUNTIF(Table1[h_id],Table1[[#This Row],[h_id]]))</f>
        <v/>
      </c>
      <c r="Y110" s="284" t="str">
        <f>IF(Table1[Item Description]="","",Table1[[#This Row],[Qty]]*Table1[[#This Row],[Unit Price]])</f>
        <v/>
      </c>
      <c r="Z110" s="284" t="str">
        <f>IF(Table1[[#This Row],[h_hargasebelumdiskon]]="","",IF(Table1[[#This Row],[Disc 1]]="",0,Table1[[#This Row],[h_hargasebelumdiskon]]*Table1[[#This Row],[Disc 1]]))</f>
        <v/>
      </c>
      <c r="AA110" s="284" t="str">
        <f>IF(Table1[[#This Row],[h_hargasebelumdiskon]]="","",IF(Table1[[#This Row],[Disc 2]]="",0,(Table1[[#This Row],[h_hargasebelumdiskon]]-Table1[[#This Row],[h_disc 1]])*Table1[[#This Row],[Disc 2]]))</f>
        <v/>
      </c>
      <c r="AB110" s="284" t="str">
        <f>IF(Table1[Item Description]="","",Table1[[#This Row],[h_disc 1]]+Table1[[#This Row],[h_disc 2]])</f>
        <v/>
      </c>
      <c r="AC110" s="284" t="str">
        <f>IF(Table1[Item Description]="","",Table1[[#This Row],[h_hargasebelumdiskon]]-Table1[[#This Row],[h_diskon]])</f>
        <v/>
      </c>
      <c r="AD110" s="284" t="str">
        <f>IF(Table1[//]="","",SUMIF(Table1[h_id],Table1[h_id],Table1[h_hargasetelahdiskon]))</f>
        <v/>
      </c>
      <c r="AE110" s="284"/>
      <c r="AF110" s="284" t="str">
        <f>Table1[[#This Row],[Item Description]]&amp;Table1[[#This Row],[Unit]]&amp;Table1[[#This Row],[Unit Price]]</f>
        <v/>
      </c>
    </row>
    <row r="111" spans="1:32" x14ac:dyDescent="0.25">
      <c r="A111" s="288" t="str">
        <f>IF(Table1[[#This Row],[No. Invoice :]]="","",ROW())</f>
        <v/>
      </c>
      <c r="B111" s="288" t="str">
        <f>IF(Table1[h_Kode Sales :_1]="","",B$1+COUNT(B$2:B110))</f>
        <v/>
      </c>
      <c r="C111" s="282" t="str">
        <f>IF(Table1[[#This Row],[H_TGL]]="","",Table1[[#This Row],[H_TGL]]+C$1-1)</f>
        <v/>
      </c>
      <c r="H111" s="288" t="str">
        <f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O111" s="288" t="str">
        <f>IF(Table1[[#This Row],[h_Item Description]]="","",INDEX([1]!db[NB PAJAK],MATCH(Table1[[#This Row],[h_Item Description]],[1]!db[kode],0)))</f>
        <v/>
      </c>
      <c r="Q111" s="284"/>
      <c r="R111" s="285"/>
      <c r="T111" s="284" t="str">
        <f>Table1[[#This Row],[h_hargasetelahdiskon]]</f>
        <v/>
      </c>
      <c r="W111" s="288" t="str">
        <f ca="1">IF(Table1[[#This Row],[Item Description]]="","",IF(Table1[[#This Row],[//]]="",INDIRECT(ADDRESS(ROW()-1,COLUMN())),Table1[[#This Row],[//]]))</f>
        <v/>
      </c>
      <c r="X111" s="288" t="str">
        <f ca="1">IF(Table1[[#This Row],[h_id]]="","",COUNTIF(Table1[h_id],Table1[[#This Row],[h_id]]))</f>
        <v/>
      </c>
      <c r="Y111" s="284" t="str">
        <f>IF(Table1[Item Description]="","",Table1[[#This Row],[Qty]]*Table1[[#This Row],[Unit Price]])</f>
        <v/>
      </c>
      <c r="Z111" s="284" t="str">
        <f>IF(Table1[[#This Row],[h_hargasebelumdiskon]]="","",IF(Table1[[#This Row],[Disc 1]]="",0,Table1[[#This Row],[h_hargasebelumdiskon]]*Table1[[#This Row],[Disc 1]]))</f>
        <v/>
      </c>
      <c r="AA111" s="284" t="str">
        <f>IF(Table1[[#This Row],[h_hargasebelumdiskon]]="","",IF(Table1[[#This Row],[Disc 2]]="",0,(Table1[[#This Row],[h_hargasebelumdiskon]]-Table1[[#This Row],[h_disc 1]])*Table1[[#This Row],[Disc 2]]))</f>
        <v/>
      </c>
      <c r="AB111" s="284" t="str">
        <f>IF(Table1[Item Description]="","",Table1[[#This Row],[h_disc 1]]+Table1[[#This Row],[h_disc 2]])</f>
        <v/>
      </c>
      <c r="AC111" s="284" t="str">
        <f>IF(Table1[Item Description]="","",Table1[[#This Row],[h_hargasebelumdiskon]]-Table1[[#This Row],[h_diskon]])</f>
        <v/>
      </c>
      <c r="AD111" s="284" t="str">
        <f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/>
      </c>
    </row>
    <row r="112" spans="1:32" x14ac:dyDescent="0.25">
      <c r="A112" s="288" t="str">
        <f>IF(Table1[[#This Row],[No. Invoice :]]="","",ROW())</f>
        <v/>
      </c>
      <c r="B112" s="288" t="str">
        <f>IF(Table1[h_Kode Sales :_1]="","",B$1+COUNT(B$2:B111))</f>
        <v/>
      </c>
      <c r="C112" s="282" t="str">
        <f>IF(Table1[[#This Row],[H_TGL]]="","",Table1[[#This Row],[H_TGL]]+C$1-1)</f>
        <v/>
      </c>
      <c r="H112" s="288" t="str">
        <f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 t="str">
        <f>IF(Table1[[#This Row],[No. Invoice :]]="","",ROW())</f>
        <v/>
      </c>
      <c r="B113" s="288" t="str">
        <f>IF(Table1[h_Kode Sales :_1]="","",B$1+COUNT(B$2:B112))</f>
        <v/>
      </c>
      <c r="C113" s="282" t="str">
        <f>IF(Table1[[#This Row],[H_TGL]]="","",Table1[[#This Row],[H_TGL]]+C$1-1)</f>
        <v/>
      </c>
      <c r="H113" s="288" t="str">
        <f>IF(Table1[[#This Row],[h_No. Invoice :]]="","",CONCATENATE("AM"," ",Table1[[#This Row],[h_No. Invoice :]]))</f>
        <v/>
      </c>
      <c r="I113" s="289" t="str">
        <f>CONCATENATE(UPPER(Table1[[#This Row],[h_Kode Sales :_1]])," ",Table1[[#This Row],[h_Kode Sales :_2]])</f>
        <v xml:space="preserve"> </v>
      </c>
      <c r="J113" s="288" t="str">
        <f>IF(Table1[[#This Row],[h_toko]]="","",INDEX(Table2[e],IF(Table1[[#This Row],[h_toko]]="","",MATCH(Table1[[#This Row],[h_toko]],Table2[a],0)),))</f>
        <v/>
      </c>
      <c r="O113" s="288" t="str">
        <f>IF(Table1[[#This Row],[h_Item Description]]="","",INDEX([1]!db[NB PAJAK],MATCH(Table1[[#This Row],[h_Item Description]],[1]!db[kode],0)))</f>
        <v/>
      </c>
      <c r="Q113" s="284"/>
      <c r="R113" s="285"/>
      <c r="T113" s="284" t="str">
        <f>Table1[[#This Row],[h_hargasetelahdiskon]]</f>
        <v/>
      </c>
      <c r="W113" s="288" t="str">
        <f ca="1">IF(Table1[[#This Row],[Item Description]]="","",IF(Table1[[#This Row],[//]]="",INDIRECT(ADDRESS(ROW()-1,COLUMN())),Table1[[#This Row],[//]]))</f>
        <v/>
      </c>
      <c r="X113" s="288" t="str">
        <f ca="1">IF(Table1[[#This Row],[h_id]]="","",COUNTIF(Table1[h_id],Table1[[#This Row],[h_id]]))</f>
        <v/>
      </c>
      <c r="Y113" s="284" t="str">
        <f>IF(Table1[Item Description]="","",Table1[[#This Row],[Qty]]*Table1[[#This Row],[Unit Price]])</f>
        <v/>
      </c>
      <c r="Z113" s="284" t="str">
        <f>IF(Table1[[#This Row],[h_hargasebelumdiskon]]="","",IF(Table1[[#This Row],[Disc 1]]="",0,Table1[[#This Row],[h_hargasebelumdiskon]]*Table1[[#This Row],[Disc 1]]))</f>
        <v/>
      </c>
      <c r="AA113" s="284" t="str">
        <f>IF(Table1[[#This Row],[h_hargasebelumdiskon]]="","",IF(Table1[[#This Row],[Disc 2]]="",0,(Table1[[#This Row],[h_hargasebelumdiskon]]-Table1[[#This Row],[h_disc 1]])*Table1[[#This Row],[Disc 2]]))</f>
        <v/>
      </c>
      <c r="AB113" s="284" t="str">
        <f>IF(Table1[Item Description]="","",Table1[[#This Row],[h_disc 1]]+Table1[[#This Row],[h_disc 2]])</f>
        <v/>
      </c>
      <c r="AC113" s="284" t="str">
        <f>IF(Table1[Item Description]="","",Table1[[#This Row],[h_hargasebelumdiskon]]-Table1[[#This Row],[h_diskon]])</f>
        <v/>
      </c>
      <c r="AD113" s="284" t="str">
        <f>IF(Table1[//]="","",SUMIF(Table1[h_id],Table1[h_id],Table1[h_hargasetelahdiskon]))</f>
        <v/>
      </c>
      <c r="AE113" s="284"/>
      <c r="AF113" s="284" t="str">
        <f>Table1[[#This Row],[Item Description]]&amp;Table1[[#This Row],[Unit]]&amp;Table1[[#This Row],[Unit Price]]</f>
        <v/>
      </c>
    </row>
    <row r="114" spans="1:32" x14ac:dyDescent="0.25">
      <c r="A114" s="288" t="str">
        <f>IF(Table1[[#This Row],[No. Invoice :]]="","",ROW())</f>
        <v/>
      </c>
      <c r="B114" s="288" t="str">
        <f>IF(Table1[h_Kode Sales :_1]="","",B$1+COUNT(B$2:B113))</f>
        <v/>
      </c>
      <c r="C114" s="282" t="str">
        <f>IF(Table1[[#This Row],[H_TGL]]="","",Table1[[#This Row],[H_TGL]]+C$1-1)</f>
        <v/>
      </c>
      <c r="H114" s="288" t="str">
        <f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O114" s="288" t="str">
        <f>IF(Table1[[#This Row],[h_Item Description]]="","",INDEX([1]!db[NB PAJAK],MATCH(Table1[[#This Row],[h_Item Description]],[1]!db[kode],0)))</f>
        <v/>
      </c>
      <c r="Q114" s="284"/>
      <c r="R114" s="285"/>
      <c r="T114" s="284" t="str">
        <f>Table1[[#This Row],[h_hargasetelahdiskon]]</f>
        <v/>
      </c>
      <c r="W114" s="288" t="str">
        <f ca="1">IF(Table1[[#This Row],[Item Description]]="","",IF(Table1[[#This Row],[//]]="",INDIRECT(ADDRESS(ROW()-1,COLUMN())),Table1[[#This Row],[//]]))</f>
        <v/>
      </c>
      <c r="X114" s="288" t="str">
        <f ca="1">IF(Table1[[#This Row],[h_id]]="","",COUNTIF(Table1[h_id],Table1[[#This Row],[h_id]]))</f>
        <v/>
      </c>
      <c r="Y114" s="284" t="str">
        <f>IF(Table1[Item Description]="","",Table1[[#This Row],[Qty]]*Table1[[#This Row],[Unit Price]])</f>
        <v/>
      </c>
      <c r="Z114" s="284" t="str">
        <f>IF(Table1[[#This Row],[h_hargasebelumdiskon]]="","",IF(Table1[[#This Row],[Disc 1]]="",0,Table1[[#This Row],[h_hargasebelumdiskon]]*Table1[[#This Row],[Disc 1]]))</f>
        <v/>
      </c>
      <c r="AA114" s="284" t="str">
        <f>IF(Table1[[#This Row],[h_hargasebelumdiskon]]="","",IF(Table1[[#This Row],[Disc 2]]="",0,(Table1[[#This Row],[h_hargasebelumdiskon]]-Table1[[#This Row],[h_disc 1]])*Table1[[#This Row],[Disc 2]]))</f>
        <v/>
      </c>
      <c r="AB114" s="284" t="str">
        <f>IF(Table1[Item Description]="","",Table1[[#This Row],[h_disc 1]]+Table1[[#This Row],[h_disc 2]])</f>
        <v/>
      </c>
      <c r="AC114" s="284" t="str">
        <f>IF(Table1[Item Description]="","",Table1[[#This Row],[h_hargasebelumdiskon]]-Table1[[#This Row],[h_diskon]])</f>
        <v/>
      </c>
      <c r="AD114" s="284" t="str">
        <f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/>
      </c>
    </row>
    <row r="115" spans="1:32" x14ac:dyDescent="0.25">
      <c r="A115" s="288" t="str">
        <f>IF(Table1[[#This Row],[No. Invoice :]]="","",ROW())</f>
        <v/>
      </c>
      <c r="B115" s="288" t="str">
        <f>IF(Table1[h_Kode Sales :_1]="","",B$1+COUNT(B$2:B114))</f>
        <v/>
      </c>
      <c r="C115" s="282" t="str">
        <f>IF(Table1[[#This Row],[H_TGL]]="","",Table1[[#This Row],[H_TGL]]+C$1-1)</f>
        <v/>
      </c>
      <c r="H115" s="288" t="str">
        <f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O115" s="288" t="str">
        <f>IF(Table1[[#This Row],[h_Item Description]]="","",INDEX([1]!db[NB PAJAK],MATCH(Table1[[#This Row],[h_Item Description]],[1]!db[kode],0)))</f>
        <v/>
      </c>
      <c r="Q115" s="284"/>
      <c r="R115" s="285"/>
      <c r="T115" s="284" t="str">
        <f>Table1[[#This Row],[h_hargasetelahdiskon]]</f>
        <v/>
      </c>
      <c r="W115" s="288" t="str">
        <f ca="1">IF(Table1[[#This Row],[Item Description]]="","",IF(Table1[[#This Row],[//]]="",INDIRECT(ADDRESS(ROW()-1,COLUMN())),Table1[[#This Row],[//]]))</f>
        <v/>
      </c>
      <c r="X115" s="288" t="str">
        <f ca="1">IF(Table1[[#This Row],[h_id]]="","",COUNTIF(Table1[h_id],Table1[[#This Row],[h_id]]))</f>
        <v/>
      </c>
      <c r="Y115" s="284" t="str">
        <f>IF(Table1[Item Description]="","",Table1[[#This Row],[Qty]]*Table1[[#This Row],[Unit Price]])</f>
        <v/>
      </c>
      <c r="Z115" s="284" t="str">
        <f>IF(Table1[[#This Row],[h_hargasebelumdiskon]]="","",IF(Table1[[#This Row],[Disc 1]]="",0,Table1[[#This Row],[h_hargasebelumdiskon]]*Table1[[#This Row],[Disc 1]]))</f>
        <v/>
      </c>
      <c r="AA115" s="284" t="str">
        <f>IF(Table1[[#This Row],[h_hargasebelumdiskon]]="","",IF(Table1[[#This Row],[Disc 2]]="",0,(Table1[[#This Row],[h_hargasebelumdiskon]]-Table1[[#This Row],[h_disc 1]])*Table1[[#This Row],[Disc 2]]))</f>
        <v/>
      </c>
      <c r="AB115" s="284" t="str">
        <f>IF(Table1[Item Description]="","",Table1[[#This Row],[h_disc 1]]+Table1[[#This Row],[h_disc 2]])</f>
        <v/>
      </c>
      <c r="AC115" s="284" t="str">
        <f>IF(Table1[Item Description]="","",Table1[[#This Row],[h_hargasebelumdiskon]]-Table1[[#This Row],[h_diskon]])</f>
        <v/>
      </c>
      <c r="AD115" s="284" t="str">
        <f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/>
      </c>
    </row>
    <row r="116" spans="1:32" x14ac:dyDescent="0.25">
      <c r="A116" s="288" t="str">
        <f>IF(Table1[[#This Row],[No. Invoice :]]="","",ROW())</f>
        <v/>
      </c>
      <c r="B116" s="288" t="str">
        <f>IF(Table1[h_Kode Sales :_1]="","",B$1+COUNT(B$2:B115))</f>
        <v/>
      </c>
      <c r="C116" s="282" t="str">
        <f>IF(Table1[[#This Row],[H_TGL]]="","",Table1[[#This Row],[H_TGL]]+C$1-1)</f>
        <v/>
      </c>
      <c r="H116" s="288" t="str">
        <f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O116" s="288" t="str">
        <f>IF(Table1[[#This Row],[h_Item Description]]="","",INDEX([1]!db[NB PAJAK],MATCH(Table1[[#This Row],[h_Item Description]],[1]!db[kode],0)))</f>
        <v/>
      </c>
      <c r="Q116" s="284"/>
      <c r="R116" s="285"/>
      <c r="T116" s="284" t="str">
        <f>Table1[[#This Row],[h_hargasetelahdiskon]]</f>
        <v/>
      </c>
      <c r="W116" s="288" t="str">
        <f ca="1">IF(Table1[[#This Row],[Item Description]]="","",IF(Table1[[#This Row],[//]]="",INDIRECT(ADDRESS(ROW()-1,COLUMN())),Table1[[#This Row],[//]]))</f>
        <v/>
      </c>
      <c r="X116" s="288" t="str">
        <f ca="1">IF(Table1[[#This Row],[h_id]]="","",COUNTIF(Table1[h_id],Table1[[#This Row],[h_id]]))</f>
        <v/>
      </c>
      <c r="Y116" s="284" t="str">
        <f>IF(Table1[Item Description]="","",Table1[[#This Row],[Qty]]*Table1[[#This Row],[Unit Price]])</f>
        <v/>
      </c>
      <c r="Z116" s="284" t="str">
        <f>IF(Table1[[#This Row],[h_hargasebelumdiskon]]="","",IF(Table1[[#This Row],[Disc 1]]="",0,Table1[[#This Row],[h_hargasebelumdiskon]]*Table1[[#This Row],[Disc 1]]))</f>
        <v/>
      </c>
      <c r="AA116" s="284" t="str">
        <f>IF(Table1[[#This Row],[h_hargasebelumdiskon]]="","",IF(Table1[[#This Row],[Disc 2]]="",0,(Table1[[#This Row],[h_hargasebelumdiskon]]-Table1[[#This Row],[h_disc 1]])*Table1[[#This Row],[Disc 2]]))</f>
        <v/>
      </c>
      <c r="AB116" s="284" t="str">
        <f>IF(Table1[Item Description]="","",Table1[[#This Row],[h_disc 1]]+Table1[[#This Row],[h_disc 2]])</f>
        <v/>
      </c>
      <c r="AC116" s="284" t="str">
        <f>IF(Table1[Item Description]="","",Table1[[#This Row],[h_hargasebelumdiskon]]-Table1[[#This Row],[h_diskon]])</f>
        <v/>
      </c>
      <c r="AD116" s="284" t="str">
        <f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/>
      </c>
    </row>
    <row r="117" spans="1:32" x14ac:dyDescent="0.25">
      <c r="A117" s="288" t="str">
        <f>IF(Table1[[#This Row],[No. Invoice :]]="","",ROW())</f>
        <v/>
      </c>
      <c r="B117" s="288" t="str">
        <f>IF(Table1[h_Kode Sales :_1]="","",B$1+COUNT(B$2:B116))</f>
        <v/>
      </c>
      <c r="C117" s="282" t="str">
        <f>IF(Table1[[#This Row],[H_TGL]]="","",Table1[[#This Row],[H_TGL]]+C$1-1)</f>
        <v/>
      </c>
      <c r="H117" s="288" t="str">
        <f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O117" s="288" t="str">
        <f>IF(Table1[[#This Row],[h_Item Description]]="","",INDEX([1]!db[NB PAJAK],MATCH(Table1[[#This Row],[h_Item Description]],[1]!db[kode],0)))</f>
        <v/>
      </c>
      <c r="Q117" s="284"/>
      <c r="R117" s="285"/>
      <c r="T117" s="284" t="str">
        <f>Table1[[#This Row],[h_hargasetelahdiskon]]</f>
        <v/>
      </c>
      <c r="W117" s="288" t="str">
        <f ca="1">IF(Table1[[#This Row],[Item Description]]="","",IF(Table1[[#This Row],[//]]="",INDIRECT(ADDRESS(ROW()-1,COLUMN())),Table1[[#This Row],[//]]))</f>
        <v/>
      </c>
      <c r="X117" s="288" t="str">
        <f ca="1">IF(Table1[[#This Row],[h_id]]="","",COUNTIF(Table1[h_id],Table1[[#This Row],[h_id]]))</f>
        <v/>
      </c>
      <c r="Y117" s="284" t="str">
        <f>IF(Table1[Item Description]="","",Table1[[#This Row],[Qty]]*Table1[[#This Row],[Unit Price]])</f>
        <v/>
      </c>
      <c r="Z117" s="284" t="str">
        <f>IF(Table1[[#This Row],[h_hargasebelumdiskon]]="","",IF(Table1[[#This Row],[Disc 1]]="",0,Table1[[#This Row],[h_hargasebelumdiskon]]*Table1[[#This Row],[Disc 1]]))</f>
        <v/>
      </c>
      <c r="AA117" s="284" t="str">
        <f>IF(Table1[[#This Row],[h_hargasebelumdiskon]]="","",IF(Table1[[#This Row],[Disc 2]]="",0,(Table1[[#This Row],[h_hargasebelumdiskon]]-Table1[[#This Row],[h_disc 1]])*Table1[[#This Row],[Disc 2]]))</f>
        <v/>
      </c>
      <c r="AB117" s="284" t="str">
        <f>IF(Table1[Item Description]="","",Table1[[#This Row],[h_disc 1]]+Table1[[#This Row],[h_disc 2]])</f>
        <v/>
      </c>
      <c r="AC117" s="284" t="str">
        <f>IF(Table1[Item Description]="","",Table1[[#This Row],[h_hargasebelumdiskon]]-Table1[[#This Row],[h_diskon]])</f>
        <v/>
      </c>
      <c r="AD117" s="284" t="str">
        <f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/>
      </c>
    </row>
    <row r="118" spans="1:32" x14ac:dyDescent="0.25">
      <c r="A118" s="288" t="str">
        <f>IF(Table1[[#This Row],[No. Invoice :]]="","",ROW())</f>
        <v/>
      </c>
      <c r="B118" s="288" t="str">
        <f>IF(Table1[h_Kode Sales :_1]="","",B$1+COUNT(B$2:B117))</f>
        <v/>
      </c>
      <c r="C118" s="282" t="str">
        <f>IF(Table1[[#This Row],[H_TGL]]="","",Table1[[#This Row],[H_TGL]]+C$1-1)</f>
        <v/>
      </c>
      <c r="H118" s="288" t="str">
        <f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O118" s="288" t="str">
        <f>IF(Table1[[#This Row],[h_Item Description]]="","",INDEX([1]!db[NB PAJAK],MATCH(Table1[[#This Row],[h_Item Description]],[1]!db[kode],0)))</f>
        <v/>
      </c>
      <c r="Q118" s="284"/>
      <c r="R118" s="285"/>
      <c r="T118" s="284" t="str">
        <f>Table1[[#This Row],[h_hargasetelahdiskon]]</f>
        <v/>
      </c>
      <c r="W118" s="288" t="str">
        <f ca="1">IF(Table1[[#This Row],[Item Description]]="","",IF(Table1[[#This Row],[//]]="",INDIRECT(ADDRESS(ROW()-1,COLUMN())),Table1[[#This Row],[//]]))</f>
        <v/>
      </c>
      <c r="X118" s="288" t="str">
        <f ca="1">IF(Table1[[#This Row],[h_id]]="","",COUNTIF(Table1[h_id],Table1[[#This Row],[h_id]]))</f>
        <v/>
      </c>
      <c r="Y118" s="284" t="str">
        <f>IF(Table1[Item Description]="","",Table1[[#This Row],[Qty]]*Table1[[#This Row],[Unit Price]])</f>
        <v/>
      </c>
      <c r="Z118" s="284" t="str">
        <f>IF(Table1[[#This Row],[h_hargasebelumdiskon]]="","",IF(Table1[[#This Row],[Disc 1]]="",0,Table1[[#This Row],[h_hargasebelumdiskon]]*Table1[[#This Row],[Disc 1]]))</f>
        <v/>
      </c>
      <c r="AA118" s="284" t="str">
        <f>IF(Table1[[#This Row],[h_hargasebelumdiskon]]="","",IF(Table1[[#This Row],[Disc 2]]="",0,(Table1[[#This Row],[h_hargasebelumdiskon]]-Table1[[#This Row],[h_disc 1]])*Table1[[#This Row],[Disc 2]]))</f>
        <v/>
      </c>
      <c r="AB118" s="284" t="str">
        <f>IF(Table1[Item Description]="","",Table1[[#This Row],[h_disc 1]]+Table1[[#This Row],[h_disc 2]])</f>
        <v/>
      </c>
      <c r="AC118" s="284" t="str">
        <f>IF(Table1[Item Description]="","",Table1[[#This Row],[h_hargasebelumdiskon]]-Table1[[#This Row],[h_diskon]])</f>
        <v/>
      </c>
      <c r="AD118" s="284" t="str">
        <f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/>
      </c>
    </row>
    <row r="119" spans="1:32" x14ac:dyDescent="0.25">
      <c r="A119" s="288" t="str">
        <f>IF(Table1[[#This Row],[No. Invoice :]]="","",ROW())</f>
        <v/>
      </c>
      <c r="B119" s="288" t="str">
        <f>IF(Table1[h_Kode Sales :_1]="","",B$1+COUNT(B$2:B118))</f>
        <v/>
      </c>
      <c r="C119" s="282" t="str">
        <f>IF(Table1[[#This Row],[H_TGL]]="","",Table1[[#This Row],[H_TGL]]+C$1-1)</f>
        <v/>
      </c>
      <c r="H119" s="288" t="str">
        <f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 t="str">
        <f>IF(Table1[[#This Row],[No. Invoice :]]="","",ROW())</f>
        <v/>
      </c>
      <c r="B120" s="288" t="str">
        <f>IF(Table1[h_Kode Sales :_1]="","",B$1+COUNT(B$2:B119))</f>
        <v/>
      </c>
      <c r="C120" s="282" t="str">
        <f>IF(Table1[[#This Row],[H_TGL]]="","",Table1[[#This Row],[H_TGL]]+C$1-1)</f>
        <v/>
      </c>
      <c r="H120" s="288" t="str">
        <f>IF(Table1[[#This Row],[h_No. Invoice :]]="","",CONCATENATE("AM"," ",Table1[[#This Row],[h_No. Invoice :]]))</f>
        <v/>
      </c>
      <c r="I120" s="289" t="str">
        <f>CONCATENATE(UPPER(Table1[[#This Row],[h_Kode Sales :_1]])," ",Table1[[#This Row],[h_Kode Sales :_2]])</f>
        <v xml:space="preserve"> </v>
      </c>
      <c r="J120" s="288" t="str">
        <f>IF(Table1[[#This Row],[h_toko]]="","",INDEX(Table2[e],IF(Table1[[#This Row],[h_toko]]="","",MATCH(Table1[[#This Row],[h_toko]],Table2[a],0)),))</f>
        <v/>
      </c>
      <c r="O120" s="288" t="str">
        <f>IF(Table1[[#This Row],[h_Item Description]]="","",INDEX([1]!db[NB PAJAK],MATCH(Table1[[#This Row],[h_Item Description]],[1]!db[kode],0)))</f>
        <v/>
      </c>
      <c r="Q120" s="284"/>
      <c r="R120" s="285"/>
      <c r="T120" s="284" t="str">
        <f>Table1[[#This Row],[h_hargasetelahdiskon]]</f>
        <v/>
      </c>
      <c r="W120" s="288" t="str">
        <f ca="1">IF(Table1[[#This Row],[Item Description]]="","",IF(Table1[[#This Row],[//]]="",INDIRECT(ADDRESS(ROW()-1,COLUMN())),Table1[[#This Row],[//]]))</f>
        <v/>
      </c>
      <c r="X120" s="288" t="str">
        <f ca="1">IF(Table1[[#This Row],[h_id]]="","",COUNTIF(Table1[h_id],Table1[[#This Row],[h_id]]))</f>
        <v/>
      </c>
      <c r="Y120" s="284" t="str">
        <f>IF(Table1[Item Description]="","",Table1[[#This Row],[Qty]]*Table1[[#This Row],[Unit Price]])</f>
        <v/>
      </c>
      <c r="Z120" s="284" t="str">
        <f>IF(Table1[[#This Row],[h_hargasebelumdiskon]]="","",IF(Table1[[#This Row],[Disc 1]]="",0,Table1[[#This Row],[h_hargasebelumdiskon]]*Table1[[#This Row],[Disc 1]]))</f>
        <v/>
      </c>
      <c r="AA120" s="284" t="str">
        <f>IF(Table1[[#This Row],[h_hargasebelumdiskon]]="","",IF(Table1[[#This Row],[Disc 2]]="",0,(Table1[[#This Row],[h_hargasebelumdiskon]]-Table1[[#This Row],[h_disc 1]])*Table1[[#This Row],[Disc 2]]))</f>
        <v/>
      </c>
      <c r="AB120" s="284" t="str">
        <f>IF(Table1[Item Description]="","",Table1[[#This Row],[h_disc 1]]+Table1[[#This Row],[h_disc 2]])</f>
        <v/>
      </c>
      <c r="AC120" s="284" t="str">
        <f>IF(Table1[Item Description]="","",Table1[[#This Row],[h_hargasebelumdiskon]]-Table1[[#This Row],[h_diskon]])</f>
        <v/>
      </c>
      <c r="AD120" s="284" t="str">
        <f>IF(Table1[//]="","",SUMIF(Table1[h_id],Table1[h_id],Table1[h_hargasetelahdiskon]))</f>
        <v/>
      </c>
      <c r="AE120" s="284"/>
      <c r="AF120" s="284" t="str">
        <f>Table1[[#This Row],[Item Description]]&amp;Table1[[#This Row],[Unit]]&amp;Table1[[#This Row],[Unit Price]]</f>
        <v/>
      </c>
    </row>
    <row r="121" spans="1:32" x14ac:dyDescent="0.25">
      <c r="A121" s="288" t="str">
        <f>IF(Table1[[#This Row],[No. Invoice :]]="","",ROW())</f>
        <v/>
      </c>
      <c r="B121" s="288" t="str">
        <f>IF(Table1[h_Kode Sales :_1]="","",B$1+COUNT(B$2:B106))</f>
        <v/>
      </c>
      <c r="C121" s="282" t="str">
        <f>IF(Table1[[#This Row],[H_TGL]]="","",Table1[[#This Row],[H_TGL]]+C$1-1)</f>
        <v/>
      </c>
      <c r="H121" s="288" t="str">
        <f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 t="str">
        <f>IF(Table1[[#This Row],[No. Invoice :]]="","",ROW())</f>
        <v/>
      </c>
      <c r="B122" s="288" t="str">
        <f>IF(Table1[h_Kode Sales :_1]="","",B$1+COUNT(B$2:B121))</f>
        <v/>
      </c>
      <c r="C122" s="282" t="str">
        <f>IF(Table1[[#This Row],[H_TGL]]="","",Table1[[#This Row],[H_TGL]]+C$1-1)</f>
        <v/>
      </c>
      <c r="H122" s="288" t="str">
        <f>IF(Table1[[#This Row],[h_No. Invoice :]]="","",CONCATENATE("AM"," ",Table1[[#This Row],[h_No. Invoice :]]))</f>
        <v/>
      </c>
      <c r="I122" s="289" t="str">
        <f>CONCATENATE(UPPER(Table1[[#This Row],[h_Kode Sales :_1]])," ",Table1[[#This Row],[h_Kode Sales :_2]])</f>
        <v xml:space="preserve"> </v>
      </c>
      <c r="J122" s="288" t="str">
        <f>IF(Table1[[#This Row],[h_toko]]="","",INDEX(Table2[e],IF(Table1[[#This Row],[h_toko]]="","",MATCH(Table1[[#This Row],[h_toko]],Table2[a],0)),))</f>
        <v/>
      </c>
      <c r="O122" s="288" t="str">
        <f>IF(Table1[[#This Row],[h_Item Description]]="","",INDEX([1]!db[NB PAJAK],MATCH(Table1[[#This Row],[h_Item Description]],[1]!db[kode],0)))</f>
        <v/>
      </c>
      <c r="Q122" s="284"/>
      <c r="R122" s="285"/>
      <c r="T122" s="284" t="str">
        <f>Table1[[#This Row],[h_hargasetelahdiskon]]</f>
        <v/>
      </c>
      <c r="W122" s="288" t="str">
        <f ca="1">IF(Table1[[#This Row],[Item Description]]="","",IF(Table1[[#This Row],[//]]="",INDIRECT(ADDRESS(ROW()-1,COLUMN())),Table1[[#This Row],[//]]))</f>
        <v/>
      </c>
      <c r="X122" s="288" t="str">
        <f ca="1">IF(Table1[[#This Row],[h_id]]="","",COUNTIF(Table1[h_id],Table1[[#This Row],[h_id]]))</f>
        <v/>
      </c>
      <c r="Y122" s="284" t="str">
        <f>IF(Table1[Item Description]="","",Table1[[#This Row],[Qty]]*Table1[[#This Row],[Unit Price]])</f>
        <v/>
      </c>
      <c r="Z122" s="284" t="str">
        <f>IF(Table1[[#This Row],[h_hargasebelumdiskon]]="","",IF(Table1[[#This Row],[Disc 1]]="",0,Table1[[#This Row],[h_hargasebelumdiskon]]*Table1[[#This Row],[Disc 1]]))</f>
        <v/>
      </c>
      <c r="AA122" s="284" t="str">
        <f>IF(Table1[[#This Row],[h_hargasebelumdiskon]]="","",IF(Table1[[#This Row],[Disc 2]]="",0,(Table1[[#This Row],[h_hargasebelumdiskon]]-Table1[[#This Row],[h_disc 1]])*Table1[[#This Row],[Disc 2]]))</f>
        <v/>
      </c>
      <c r="AB122" s="284" t="str">
        <f>IF(Table1[Item Description]="","",Table1[[#This Row],[h_disc 1]]+Table1[[#This Row],[h_disc 2]])</f>
        <v/>
      </c>
      <c r="AC122" s="284" t="str">
        <f>IF(Table1[Item Description]="","",Table1[[#This Row],[h_hargasebelumdiskon]]-Table1[[#This Row],[h_diskon]])</f>
        <v/>
      </c>
      <c r="AD122" s="284" t="str">
        <f>IF(Table1[//]="","",SUMIF(Table1[h_id],Table1[h_id],Table1[h_hargasetelahdiskon]))</f>
        <v/>
      </c>
      <c r="AE122" s="284"/>
      <c r="AF122" s="284" t="str">
        <f>Table1[[#This Row],[Item Description]]&amp;Table1[[#This Row],[Unit]]&amp;Table1[[#This Row],[Unit Price]]</f>
        <v/>
      </c>
    </row>
    <row r="123" spans="1:32" x14ac:dyDescent="0.25">
      <c r="A123" s="288" t="str">
        <f>IF(Table1[[#This Row],[No. Invoice :]]="","",ROW())</f>
        <v/>
      </c>
      <c r="B123" s="288" t="str">
        <f>IF(Table1[h_Kode Sales :_1]="","",B$1+COUNT(B$2:B122))</f>
        <v/>
      </c>
      <c r="C123" s="282" t="str">
        <f>IF(Table1[[#This Row],[H_TGL]]="","",Table1[[#This Row],[H_TGL]]+C$1-1)</f>
        <v/>
      </c>
      <c r="H123" s="288" t="str">
        <f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O123" s="288" t="str">
        <f>IF(Table1[[#This Row],[h_Item Description]]="","",INDEX([1]!db[NB PAJAK],MATCH(Table1[[#This Row],[h_Item Description]],[1]!db[kode],0)))</f>
        <v/>
      </c>
      <c r="Q123" s="284"/>
      <c r="R123" s="285"/>
      <c r="T123" s="284" t="str">
        <f>Table1[[#This Row],[h_hargasetelahdiskon]]</f>
        <v/>
      </c>
      <c r="W123" s="288" t="str">
        <f ca="1">IF(Table1[[#This Row],[Item Description]]="","",IF(Table1[[#This Row],[//]]="",INDIRECT(ADDRESS(ROW()-1,COLUMN())),Table1[[#This Row],[//]]))</f>
        <v/>
      </c>
      <c r="X123" s="288" t="str">
        <f ca="1">IF(Table1[[#This Row],[h_id]]="","",COUNTIF(Table1[h_id],Table1[[#This Row],[h_id]]))</f>
        <v/>
      </c>
      <c r="Y123" s="284" t="str">
        <f>IF(Table1[Item Description]="","",Table1[[#This Row],[Qty]]*Table1[[#This Row],[Unit Price]])</f>
        <v/>
      </c>
      <c r="Z123" s="284" t="str">
        <f>IF(Table1[[#This Row],[h_hargasebelumdiskon]]="","",IF(Table1[[#This Row],[Disc 1]]="",0,Table1[[#This Row],[h_hargasebelumdiskon]]*Table1[[#This Row],[Disc 1]]))</f>
        <v/>
      </c>
      <c r="AA123" s="284" t="str">
        <f>IF(Table1[[#This Row],[h_hargasebelumdiskon]]="","",IF(Table1[[#This Row],[Disc 2]]="",0,(Table1[[#This Row],[h_hargasebelumdiskon]]-Table1[[#This Row],[h_disc 1]])*Table1[[#This Row],[Disc 2]]))</f>
        <v/>
      </c>
      <c r="AB123" s="284" t="str">
        <f>IF(Table1[Item Description]="","",Table1[[#This Row],[h_disc 1]]+Table1[[#This Row],[h_disc 2]])</f>
        <v/>
      </c>
      <c r="AC123" s="284" t="str">
        <f>IF(Table1[Item Description]="","",Table1[[#This Row],[h_hargasebelumdiskon]]-Table1[[#This Row],[h_diskon]])</f>
        <v/>
      </c>
      <c r="AD123" s="284" t="str">
        <f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/>
      </c>
    </row>
    <row r="124" spans="1:32" x14ac:dyDescent="0.25">
      <c r="A124" s="288" t="str">
        <f>IF(Table1[[#This Row],[No. Invoice :]]="","",ROW())</f>
        <v/>
      </c>
      <c r="B124" s="288" t="str">
        <f>IF(Table1[h_Kode Sales :_1]="","",B$1+COUNT(B$2:B121))</f>
        <v/>
      </c>
      <c r="C124" s="282" t="str">
        <f>IF(Table1[[#This Row],[H_TGL]]="","",Table1[[#This Row],[H_TGL]]+C$1-1)</f>
        <v/>
      </c>
      <c r="H124" s="288" t="str">
        <f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O124" s="288" t="str">
        <f>IF(Table1[[#This Row],[h_Item Description]]="","",INDEX([1]!db[NB PAJAK],MATCH(Table1[[#This Row],[h_Item Description]],[1]!db[kode],0)))</f>
        <v/>
      </c>
      <c r="Q124" s="284"/>
      <c r="R124" s="285"/>
      <c r="T124" s="284" t="str">
        <f>Table1[[#This Row],[h_hargasetelahdiskon]]</f>
        <v/>
      </c>
      <c r="W124" s="288" t="str">
        <f ca="1">IF(Table1[[#This Row],[Item Description]]="","",IF(Table1[[#This Row],[//]]="",INDIRECT(ADDRESS(ROW()-1,COLUMN())),Table1[[#This Row],[//]]))</f>
        <v/>
      </c>
      <c r="X124" s="288" t="str">
        <f ca="1">IF(Table1[[#This Row],[h_id]]="","",COUNTIF(Table1[h_id],Table1[[#This Row],[h_id]]))</f>
        <v/>
      </c>
      <c r="Y124" s="284" t="str">
        <f>IF(Table1[Item Description]="","",Table1[[#This Row],[Qty]]*Table1[[#This Row],[Unit Price]])</f>
        <v/>
      </c>
      <c r="Z124" s="284" t="str">
        <f>IF(Table1[[#This Row],[h_hargasebelumdiskon]]="","",IF(Table1[[#This Row],[Disc 1]]="",0,Table1[[#This Row],[h_hargasebelumdiskon]]*Table1[[#This Row],[Disc 1]]))</f>
        <v/>
      </c>
      <c r="AA124" s="284" t="str">
        <f>IF(Table1[[#This Row],[h_hargasebelumdiskon]]="","",IF(Table1[[#This Row],[Disc 2]]="",0,(Table1[[#This Row],[h_hargasebelumdiskon]]-Table1[[#This Row],[h_disc 1]])*Table1[[#This Row],[Disc 2]]))</f>
        <v/>
      </c>
      <c r="AB124" s="284" t="str">
        <f>IF(Table1[Item Description]="","",Table1[[#This Row],[h_disc 1]]+Table1[[#This Row],[h_disc 2]])</f>
        <v/>
      </c>
      <c r="AC124" s="284" t="str">
        <f>IF(Table1[Item Description]="","",Table1[[#This Row],[h_hargasebelumdiskon]]-Table1[[#This Row],[h_diskon]])</f>
        <v/>
      </c>
      <c r="AD124" s="284" t="str">
        <f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/>
      </c>
    </row>
    <row r="125" spans="1:32" x14ac:dyDescent="0.25">
      <c r="A125" s="288" t="str">
        <f>IF(Table1[[#This Row],[No. Invoice :]]="","",ROW())</f>
        <v/>
      </c>
      <c r="B125" s="288" t="str">
        <f>IF(Table1[h_Kode Sales :_1]="","",B$1+COUNT(B$2:B124))</f>
        <v/>
      </c>
      <c r="C125" s="282" t="str">
        <f>IF(Table1[[#This Row],[H_TGL]]="","",Table1[[#This Row],[H_TGL]]+C$1-1)</f>
        <v/>
      </c>
      <c r="H125" s="288" t="str">
        <f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O125" s="288" t="str">
        <f>IF(Table1[[#This Row],[h_Item Description]]="","",INDEX([1]!db[NB PAJAK],MATCH(Table1[[#This Row],[h_Item Description]],[1]!db[kode],0)))</f>
        <v/>
      </c>
      <c r="Q125" s="284"/>
      <c r="R125" s="285"/>
      <c r="T125" s="284" t="str">
        <f>Table1[[#This Row],[h_hargasetelahdiskon]]</f>
        <v/>
      </c>
      <c r="W125" s="288" t="str">
        <f ca="1">IF(Table1[[#This Row],[Item Description]]="","",IF(Table1[[#This Row],[//]]="",INDIRECT(ADDRESS(ROW()-1,COLUMN())),Table1[[#This Row],[//]]))</f>
        <v/>
      </c>
      <c r="X125" s="288" t="str">
        <f ca="1">IF(Table1[[#This Row],[h_id]]="","",COUNTIF(Table1[h_id],Table1[[#This Row],[h_id]]))</f>
        <v/>
      </c>
      <c r="Y125" s="284" t="str">
        <f>IF(Table1[Item Description]="","",Table1[[#This Row],[Qty]]*Table1[[#This Row],[Unit Price]])</f>
        <v/>
      </c>
      <c r="Z125" s="284" t="str">
        <f>IF(Table1[[#This Row],[h_hargasebelumdiskon]]="","",IF(Table1[[#This Row],[Disc 1]]="",0,Table1[[#This Row],[h_hargasebelumdiskon]]*Table1[[#This Row],[Disc 1]]))</f>
        <v/>
      </c>
      <c r="AA125" s="284" t="str">
        <f>IF(Table1[[#This Row],[h_hargasebelumdiskon]]="","",IF(Table1[[#This Row],[Disc 2]]="",0,(Table1[[#This Row],[h_hargasebelumdiskon]]-Table1[[#This Row],[h_disc 1]])*Table1[[#This Row],[Disc 2]]))</f>
        <v/>
      </c>
      <c r="AB125" s="284" t="str">
        <f>IF(Table1[Item Description]="","",Table1[[#This Row],[h_disc 1]]+Table1[[#This Row],[h_disc 2]])</f>
        <v/>
      </c>
      <c r="AC125" s="284" t="str">
        <f>IF(Table1[Item Description]="","",Table1[[#This Row],[h_hargasebelumdiskon]]-Table1[[#This Row],[h_diskon]])</f>
        <v/>
      </c>
      <c r="AD125" s="284" t="str">
        <f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/>
      </c>
    </row>
    <row r="126" spans="1:32" x14ac:dyDescent="0.25">
      <c r="A126" s="288" t="str">
        <f>IF(Table1[[#This Row],[No. Invoice :]]="","",ROW())</f>
        <v/>
      </c>
      <c r="B126" s="288" t="str">
        <f>IF(Table1[h_Kode Sales :_1]="","",B$1+COUNT(B$2:B125))</f>
        <v/>
      </c>
      <c r="C126" s="282" t="str">
        <f>IF(Table1[[#This Row],[H_TGL]]="","",Table1[[#This Row],[H_TGL]]+C$1-1)</f>
        <v/>
      </c>
      <c r="H126" s="288" t="str">
        <f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>IF(Table1[[#This Row],[No. Invoice :]]="","",ROW())</f>
        <v/>
      </c>
      <c r="B127" s="288" t="str">
        <f>IF(Table1[h_Kode Sales :_1]="","",B$1+COUNT(B$2:B126))</f>
        <v/>
      </c>
      <c r="C127" s="282" t="str">
        <f>IF(Table1[[#This Row],[H_TGL]]="","",Table1[[#This Row],[H_TGL]]+C$1-1)</f>
        <v/>
      </c>
      <c r="H127" s="288" t="str">
        <f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>IF(Table1[[#This Row],[No. Invoice :]]="","",ROW())</f>
        <v/>
      </c>
      <c r="B128" s="288" t="str">
        <f>IF(Table1[h_Kode Sales :_1]="","",B$1+COUNT(B$2:B127))</f>
        <v/>
      </c>
      <c r="C128" s="282" t="str">
        <f>IF(Table1[[#This Row],[H_TGL]]="","",Table1[[#This Row],[H_TGL]]+C$1-1)</f>
        <v/>
      </c>
      <c r="H128" s="288" t="str">
        <f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>IF(Table1[[#This Row],[No. Invoice :]]="","",ROW())</f>
        <v/>
      </c>
      <c r="B129" s="288" t="str">
        <f>IF(Table1[h_Kode Sales :_1]="","",B$1+COUNT(B$2:B124))</f>
        <v/>
      </c>
      <c r="C129" s="282" t="str">
        <f>IF(Table1[[#This Row],[H_TGL]]="","",Table1[[#This Row],[H_TGL]]+C$1-1)</f>
        <v/>
      </c>
      <c r="H129" s="288" t="str">
        <f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>IF(Table1[[#This Row],[No. Invoice :]]="","",ROW())</f>
        <v/>
      </c>
      <c r="B130" s="288" t="str">
        <f>IF(Table1[h_Kode Sales :_1]="","",B$1+COUNT(B$2:B129))</f>
        <v/>
      </c>
      <c r="C130" s="282" t="str">
        <f>IF(Table1[[#This Row],[H_TGL]]="","",Table1[[#This Row],[H_TGL]]+C$1-1)</f>
        <v/>
      </c>
      <c r="H130" s="288" t="str">
        <f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>IF(Table1[[#This Row],[No. Invoice :]]="","",ROW())</f>
        <v/>
      </c>
      <c r="B131" s="288" t="str">
        <f>IF(Table1[h_Kode Sales :_1]="","",B$1+COUNT(B$2:B130))</f>
        <v/>
      </c>
      <c r="C131" s="282" t="str">
        <f>IF(Table1[[#This Row],[H_TGL]]="","",Table1[[#This Row],[H_TGL]]+C$1-1)</f>
        <v/>
      </c>
      <c r="H131" s="288" t="str">
        <f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>IF(Table1[[#This Row],[No. Invoice :]]="","",ROW())</f>
        <v/>
      </c>
      <c r="B132" s="288" t="str">
        <f>IF(Table1[h_Kode Sales :_1]="","",B$1+COUNT(B$2:B129))</f>
        <v/>
      </c>
      <c r="C132" s="282" t="str">
        <f>IF(Table1[[#This Row],[H_TGL]]="","",Table1[[#This Row],[H_TGL]]+C$1-1)</f>
        <v/>
      </c>
      <c r="H132" s="288" t="str">
        <f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>IF(Table1[[#This Row],[No. Invoice :]]="","",ROW())</f>
        <v/>
      </c>
      <c r="B133" s="288" t="str">
        <f>IF(Table1[h_Kode Sales :_1]="","",B$1+COUNT(B$2:B132))</f>
        <v/>
      </c>
      <c r="C133" s="282" t="str">
        <f>IF(Table1[[#This Row],[H_TGL]]="","",Table1[[#This Row],[H_TGL]]+C$1-1)</f>
        <v/>
      </c>
      <c r="H133" s="288" t="str">
        <f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>IF(Table1[[#This Row],[No. Invoice :]]="","",ROW())</f>
        <v/>
      </c>
      <c r="B134" s="288" t="str">
        <f>IF(Table1[h_Kode Sales :_1]="","",B$1+COUNT(B$2:B132))</f>
        <v/>
      </c>
      <c r="C134" s="282" t="str">
        <f>IF(Table1[[#This Row],[H_TGL]]="","",Table1[[#This Row],[H_TGL]]+C$1-1)</f>
        <v/>
      </c>
      <c r="H134" s="288" t="str">
        <f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>IF(Table1[[#This Row],[No. Invoice :]]="","",ROW())</f>
        <v/>
      </c>
      <c r="B135" s="288" t="str">
        <f>IF(Table1[h_Kode Sales :_1]="","",B$1+COUNT(B$2:B134))</f>
        <v/>
      </c>
      <c r="C135" s="282" t="str">
        <f>IF(Table1[[#This Row],[H_TGL]]="","",Table1[[#This Row],[H_TGL]]+C$1-1)</f>
        <v/>
      </c>
      <c r="H135" s="288" t="str">
        <f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>IF(Table1[[#This Row],[No. Invoice :]]="","",ROW())</f>
        <v/>
      </c>
      <c r="B136" s="288" t="str">
        <f>IF(Table1[h_Kode Sales :_1]="","",B$1+COUNT(B$2:B135))</f>
        <v/>
      </c>
      <c r="C136" s="282" t="str">
        <f>IF(Table1[[#This Row],[H_TGL]]="","",Table1[[#This Row],[H_TGL]]+C$1-1)</f>
        <v/>
      </c>
      <c r="H136" s="288" t="str">
        <f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>IF(Table1[[#This Row],[No. Invoice :]]="","",ROW())</f>
        <v/>
      </c>
      <c r="B137" s="288" t="str">
        <f>IF(Table1[h_Kode Sales :_1]="","",B$1+COUNT(B$2:B135))</f>
        <v/>
      </c>
      <c r="C137" s="282" t="str">
        <f>IF(Table1[[#This Row],[H_TGL]]="","",Table1[[#This Row],[H_TGL]]+C$1-1)</f>
        <v/>
      </c>
      <c r="H137" s="288" t="str">
        <f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>IF(Table1[[#This Row],[No. Invoice :]]="","",ROW())</f>
        <v/>
      </c>
      <c r="B138" s="288" t="str">
        <f>IF(Table1[h_Kode Sales :_1]="","",B$1+COUNT(B$2:B137))</f>
        <v/>
      </c>
      <c r="C138" s="282" t="str">
        <f>IF(Table1[[#This Row],[H_TGL]]="","",Table1[[#This Row],[H_TGL]]+C$1-1)</f>
        <v/>
      </c>
      <c r="H138" s="288" t="str">
        <f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>IF(Table1[[#This Row],[No. Invoice :]]="","",ROW())</f>
        <v/>
      </c>
      <c r="B139" s="288" t="str">
        <f>IF(Table1[h_Kode Sales :_1]="","",B$1+COUNT(B$2:B138))</f>
        <v/>
      </c>
      <c r="C139" s="282" t="str">
        <f>IF(Table1[[#This Row],[H_TGL]]="","",Table1[[#This Row],[H_TGL]]+C$1-1)</f>
        <v/>
      </c>
      <c r="H139" s="288" t="str">
        <f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>IF(Table1[[#This Row],[No. Invoice :]]="","",ROW())</f>
        <v/>
      </c>
      <c r="B140" s="288" t="str">
        <f>IF(Table1[h_Kode Sales :_1]="","",B$1+COUNT(B$2:B139))</f>
        <v/>
      </c>
      <c r="C140" s="282" t="str">
        <f>IF(Table1[[#This Row],[H_TGL]]="","",Table1[[#This Row],[H_TGL]]+C$1-1)</f>
        <v/>
      </c>
      <c r="H140" s="288" t="str">
        <f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>IF(Table1[[#This Row],[No. Invoice :]]="","",ROW())</f>
        <v/>
      </c>
      <c r="B141" s="288" t="str">
        <f>IF(Table1[h_Kode Sales :_1]="","",B$1+COUNT(B$2:B140))</f>
        <v/>
      </c>
      <c r="C141" s="282" t="str">
        <f>IF(Table1[[#This Row],[H_TGL]]="","",Table1[[#This Row],[H_TGL]]+C$1-1)</f>
        <v/>
      </c>
      <c r="H141" s="288" t="str">
        <f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>IF(Table1[[#This Row],[No. Invoice :]]="","",ROW())</f>
        <v/>
      </c>
      <c r="B142" s="288" t="str">
        <f>IF(Table1[h_Kode Sales :_1]="","",B$1+COUNT(B$2:B141))</f>
        <v/>
      </c>
      <c r="C142" s="282" t="str">
        <f>IF(Table1[[#This Row],[H_TGL]]="","",Table1[[#This Row],[H_TGL]]+C$1-1)</f>
        <v/>
      </c>
      <c r="H142" s="288" t="str">
        <f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>IF(Table1[[#This Row],[No. Invoice :]]="","",ROW())</f>
        <v/>
      </c>
      <c r="B143" s="288" t="str">
        <f>IF(Table1[h_Kode Sales :_1]="","",B$1+COUNT(B$2:B142))</f>
        <v/>
      </c>
      <c r="C143" s="282" t="str">
        <f>IF(Table1[[#This Row],[H_TGL]]="","",Table1[[#This Row],[H_TGL]]+C$1-1)</f>
        <v/>
      </c>
      <c r="H143" s="288" t="str">
        <f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>IF(Table1[[#This Row],[No. Invoice :]]="","",ROW())</f>
        <v/>
      </c>
      <c r="B144" s="288" t="str">
        <f>IF(Table1[h_Kode Sales :_1]="","",B$1+COUNT(B$2:B143))</f>
        <v/>
      </c>
      <c r="C144" s="282" t="str">
        <f>IF(Table1[[#This Row],[H_TGL]]="","",Table1[[#This Row],[H_TGL]]+C$1-1)</f>
        <v/>
      </c>
      <c r="H144" s="288" t="str">
        <f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>IF(Table1[[#This Row],[No. Invoice :]]="","",ROW())</f>
        <v/>
      </c>
      <c r="B145" s="288" t="str">
        <f>IF(Table1[h_Kode Sales :_1]="","",B$1+COUNT(B$2:B144))</f>
        <v/>
      </c>
      <c r="C145" s="282" t="str">
        <f>IF(Table1[[#This Row],[H_TGL]]="","",Table1[[#This Row],[H_TGL]]+C$1-1)</f>
        <v/>
      </c>
      <c r="H145" s="288" t="str">
        <f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>IF(Table1[[#This Row],[No. Invoice :]]="","",ROW())</f>
        <v/>
      </c>
      <c r="B146" s="288" t="str">
        <f>IF(Table1[h_Kode Sales :_1]="","",B$1+COUNT(B$2:B144))</f>
        <v/>
      </c>
      <c r="C146" s="282" t="str">
        <f>IF(Table1[[#This Row],[H_TGL]]="","",Table1[[#This Row],[H_TGL]]+C$1-1)</f>
        <v/>
      </c>
      <c r="H146" s="288" t="str">
        <f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>IF(Table1[[#This Row],[No. Invoice :]]="","",ROW())</f>
        <v/>
      </c>
      <c r="B147" s="288" t="str">
        <f>IF(Table1[h_Kode Sales :_1]="","",B$1+COUNT(B$2:B146))</f>
        <v/>
      </c>
      <c r="C147" s="282" t="str">
        <f>IF(Table1[[#This Row],[H_TGL]]="","",Table1[[#This Row],[H_TGL]]+C$1-1)</f>
        <v/>
      </c>
      <c r="H147" s="288" t="str">
        <f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>IF(Table1[[#This Row],[No. Invoice :]]="","",ROW())</f>
        <v/>
      </c>
      <c r="B148" s="288" t="str">
        <f>IF(Table1[h_Kode Sales :_1]="","",B$1+COUNT(B$2:B147))</f>
        <v/>
      </c>
      <c r="C148" s="282" t="str">
        <f>IF(Table1[[#This Row],[H_TGL]]="","",Table1[[#This Row],[H_TGL]]+C$1-1)</f>
        <v/>
      </c>
      <c r="H148" s="288" t="str">
        <f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>IF(Table1[[#This Row],[No. Invoice :]]="","",ROW())</f>
        <v/>
      </c>
      <c r="B149" s="288" t="str">
        <f>IF(Table1[h_Kode Sales :_1]="","",B$1+COUNT(B$2:B148))</f>
        <v/>
      </c>
      <c r="C149" s="282" t="str">
        <f>IF(Table1[[#This Row],[H_TGL]]="","",Table1[[#This Row],[H_TGL]]+C$1-1)</f>
        <v/>
      </c>
      <c r="H149" s="288" t="str">
        <f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>IF(Table1[[#This Row],[No. Invoice :]]="","",ROW())</f>
        <v/>
      </c>
      <c r="B150" s="288" t="str">
        <f>IF(Table1[h_Kode Sales :_1]="","",B$1+COUNT(B$2:B149))</f>
        <v/>
      </c>
      <c r="C150" s="282" t="str">
        <f>IF(Table1[[#This Row],[H_TGL]]="","",Table1[[#This Row],[H_TGL]]+C$1-1)</f>
        <v/>
      </c>
      <c r="H150" s="288" t="str">
        <f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>IF(Table1[[#This Row],[No. Invoice :]]="","",ROW())</f>
        <v/>
      </c>
      <c r="B151" s="288" t="str">
        <f>IF(Table1[h_Kode Sales :_1]="","",B$1+COUNT(B$2:B150))</f>
        <v/>
      </c>
      <c r="C151" s="282" t="str">
        <f>IF(Table1[[#This Row],[H_TGL]]="","",Table1[[#This Row],[H_TGL]]+C$1-1)</f>
        <v/>
      </c>
      <c r="H151" s="288" t="str">
        <f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>IF(Table1[[#This Row],[No. Invoice :]]="","",ROW())</f>
        <v/>
      </c>
      <c r="B152" s="288" t="str">
        <f>IF(Table1[h_Kode Sales :_1]="","",B$1+COUNT(B$2:B150))</f>
        <v/>
      </c>
      <c r="C152" s="282" t="str">
        <f>IF(Table1[[#This Row],[H_TGL]]="","",Table1[[#This Row],[H_TGL]]+C$1-1)</f>
        <v/>
      </c>
      <c r="H152" s="288" t="str">
        <f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>IF(Table1[[#This Row],[No. Invoice :]]="","",ROW())</f>
        <v/>
      </c>
      <c r="B153" s="288" t="str">
        <f>IF(Table1[h_Kode Sales :_1]="","",B$1+COUNT(B$2:B152))</f>
        <v/>
      </c>
      <c r="C153" s="282" t="str">
        <f>IF(Table1[[#This Row],[H_TGL]]="","",Table1[[#This Row],[H_TGL]]+C$1-1)</f>
        <v/>
      </c>
      <c r="H153" s="288" t="str">
        <f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>IF(Table1[[#This Row],[No. Invoice :]]="","",ROW())</f>
        <v/>
      </c>
      <c r="B154" s="288" t="str">
        <f>IF(Table1[h_Kode Sales :_1]="","",B$1+COUNT(B$2:B153))</f>
        <v/>
      </c>
      <c r="C154" s="282" t="str">
        <f>IF(Table1[[#This Row],[H_TGL]]="","",Table1[[#This Row],[H_TGL]]+C$1-1)</f>
        <v/>
      </c>
      <c r="H154" s="288" t="str">
        <f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>IF(Table1[[#This Row],[No. Invoice :]]="","",ROW())</f>
        <v/>
      </c>
      <c r="B155" s="288" t="str">
        <f>IF(Table1[h_Kode Sales :_1]="","",B$1+COUNT(B$2:B154))</f>
        <v/>
      </c>
      <c r="C155" s="282" t="str">
        <f>IF(Table1[[#This Row],[H_TGL]]="","",Table1[[#This Row],[H_TGL]]+C$1-1)</f>
        <v/>
      </c>
      <c r="H155" s="288" t="str">
        <f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>IF(Table1[[#This Row],[No. Invoice :]]="","",ROW())</f>
        <v/>
      </c>
      <c r="B156" s="288" t="str">
        <f>IF(Table1[h_Kode Sales :_1]="","",B$1+COUNT(B$2:B155))</f>
        <v/>
      </c>
      <c r="C156" s="282" t="str">
        <f>IF(Table1[[#This Row],[H_TGL]]="","",Table1[[#This Row],[H_TGL]]+C$1-1)</f>
        <v/>
      </c>
      <c r="H156" s="288" t="str">
        <f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>IF(Table1[[#This Row],[No. Invoice :]]="","",ROW())</f>
        <v/>
      </c>
      <c r="B157" s="288" t="str">
        <f>IF(Table1[h_Kode Sales :_1]="","",B$1+COUNT(B$2:B156))</f>
        <v/>
      </c>
      <c r="C157" s="282" t="str">
        <f>IF(Table1[[#This Row],[H_TGL]]="","",Table1[[#This Row],[H_TGL]]+C$1-1)</f>
        <v/>
      </c>
      <c r="H157" s="288" t="str">
        <f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>IF(Table1[[#This Row],[No. Invoice :]]="","",ROW())</f>
        <v/>
      </c>
      <c r="B158" s="288" t="str">
        <f>IF(Table1[h_Kode Sales :_1]="","",B$1+COUNT(B$2:B157))</f>
        <v/>
      </c>
      <c r="C158" s="282" t="str">
        <f>IF(Table1[[#This Row],[H_TGL]]="","",Table1[[#This Row],[H_TGL]]+C$1-1)</f>
        <v/>
      </c>
      <c r="H158" s="288" t="str">
        <f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>IF(Table1[[#This Row],[No. Invoice :]]="","",ROW())</f>
        <v/>
      </c>
      <c r="B159" s="288" t="str">
        <f>IF(Table1[h_Kode Sales :_1]="","",B$1+COUNT(B$2:B158))</f>
        <v/>
      </c>
      <c r="C159" s="282" t="str">
        <f>IF(Table1[[#This Row],[H_TGL]]="","",Table1[[#This Row],[H_TGL]]+C$1-1)</f>
        <v/>
      </c>
      <c r="H159" s="288" t="str">
        <f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>IF(Table1[[#This Row],[No. Invoice :]]="","",ROW())</f>
        <v/>
      </c>
      <c r="B160" s="288" t="str">
        <f>IF(Table1[h_Kode Sales :_1]="","",B$1+COUNT(B$2:B159))</f>
        <v/>
      </c>
      <c r="C160" s="282" t="str">
        <f>IF(Table1[[#This Row],[H_TGL]]="","",Table1[[#This Row],[H_TGL]]+C$1-1)</f>
        <v/>
      </c>
      <c r="H160" s="288" t="str">
        <f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>IF(Table1[[#This Row],[No. Invoice :]]="","",ROW())</f>
        <v/>
      </c>
      <c r="B161" s="288" t="str">
        <f>IF(Table1[h_Kode Sales :_1]="","",B$1+COUNT(B$2:B160))</f>
        <v/>
      </c>
      <c r="C161" s="282" t="str">
        <f>IF(Table1[[#This Row],[H_TGL]]="","",Table1[[#This Row],[H_TGL]]+C$1-1)</f>
        <v/>
      </c>
      <c r="H161" s="288" t="str">
        <f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>IF(Table1[[#This Row],[No. Invoice :]]="","",ROW())</f>
        <v/>
      </c>
      <c r="B162" s="288" t="str">
        <f>IF(Table1[h_Kode Sales :_1]="","",B$1+COUNT(B$2:B161))</f>
        <v/>
      </c>
      <c r="C162" s="282" t="str">
        <f>IF(Table1[[#This Row],[H_TGL]]="","",Table1[[#This Row],[H_TGL]]+C$1-1)</f>
        <v/>
      </c>
      <c r="H162" s="288" t="str">
        <f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>IF(Table1[[#This Row],[No. Invoice :]]="","",ROW())</f>
        <v/>
      </c>
      <c r="B163" s="288" t="str">
        <f>IF(Table1[h_Kode Sales :_1]="","",B$1+COUNT(B$2:B162))</f>
        <v/>
      </c>
      <c r="C163" s="282" t="str">
        <f>IF(Table1[[#This Row],[H_TGL]]="","",Table1[[#This Row],[H_TGL]]+C$1-1)</f>
        <v/>
      </c>
      <c r="H163" s="288" t="str">
        <f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ht="16.5" x14ac:dyDescent="0.25">
      <c r="A164" s="288" t="str">
        <f>IF(Table1[[#This Row],[No. Invoice :]]="","",ROW())</f>
        <v/>
      </c>
      <c r="B164" s="288" t="str">
        <f>IF(Table1[h_Kode Sales :_1]="","",B$1+COUNT(B$2:B163))</f>
        <v/>
      </c>
      <c r="C164" s="282" t="str">
        <f>IF(Table1[[#This Row],[H_TGL]]="","",Table1[[#This Row],[H_TGL]]+C$1-1)</f>
        <v/>
      </c>
      <c r="H164" s="288" t="str">
        <f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P164" s="291"/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>IF(Table1[[#This Row],[No. Invoice :]]="","",ROW())</f>
        <v/>
      </c>
      <c r="B165" s="288" t="str">
        <f>IF(Table1[h_Kode Sales :_1]="","",B$1+COUNT(B$2:B164))</f>
        <v/>
      </c>
      <c r="C165" s="282" t="str">
        <f>IF(Table1[[#This Row],[H_TGL]]="","",Table1[[#This Row],[H_TGL]]+C$1-1)</f>
        <v/>
      </c>
      <c r="H165" s="288" t="str">
        <f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>IF(Table1[[#This Row],[No. Invoice :]]="","",ROW())</f>
        <v/>
      </c>
      <c r="B166" s="288" t="str">
        <f>IF(Table1[h_Kode Sales :_1]="","",B$1+COUNT(B$2:B165))</f>
        <v/>
      </c>
      <c r="C166" s="282" t="str">
        <f>IF(Table1[[#This Row],[H_TGL]]="","",Table1[[#This Row],[H_TGL]]+C$1-1)</f>
        <v/>
      </c>
      <c r="H166" s="288" t="str">
        <f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x14ac:dyDescent="0.25">
      <c r="A167" s="288" t="str">
        <f>IF(Table1[[#This Row],[No. Invoice :]]="","",ROW())</f>
        <v/>
      </c>
      <c r="B167" s="288" t="str">
        <f>IF(Table1[h_Kode Sales :_1]="","",B$1+COUNT(B$2:B166))</f>
        <v/>
      </c>
      <c r="C167" s="282" t="str">
        <f>IF(Table1[[#This Row],[H_TGL]]="","",Table1[[#This Row],[H_TGL]]+C$1-1)</f>
        <v/>
      </c>
      <c r="H167" s="288" t="str">
        <f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x14ac:dyDescent="0.25">
      <c r="A168" s="288" t="str">
        <f>IF(Table1[[#This Row],[No. Invoice :]]="","",ROW())</f>
        <v/>
      </c>
      <c r="B168" s="288" t="str">
        <f>IF(Table1[h_Kode Sales :_1]="","",B$1+COUNT(B$2:B167))</f>
        <v/>
      </c>
      <c r="C168" s="282" t="str">
        <f>IF(Table1[[#This Row],[H_TGL]]="","",Table1[[#This Row],[H_TGL]]+C$1-1)</f>
        <v/>
      </c>
      <c r="H168" s="288" t="str">
        <f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>IF(Table1[[#This Row],[No. Invoice :]]="","",ROW())</f>
        <v/>
      </c>
      <c r="B169" s="288" t="str">
        <f>IF(Table1[h_Kode Sales :_1]="","",B$1+COUNT(B$2:B168))</f>
        <v/>
      </c>
      <c r="C169" s="282" t="str">
        <f>IF(Table1[[#This Row],[H_TGL]]="","",Table1[[#This Row],[H_TGL]]+C$1-1)</f>
        <v/>
      </c>
      <c r="H169" s="288" t="str">
        <f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>IF(Table1[[#This Row],[No. Invoice :]]="","",ROW())</f>
        <v/>
      </c>
      <c r="B170" s="288" t="str">
        <f>IF(Table1[h_Kode Sales :_1]="","",B$1+COUNT(B$2:B169))</f>
        <v/>
      </c>
      <c r="C170" s="282" t="str">
        <f>IF(Table1[[#This Row],[H_TGL]]="","",Table1[[#This Row],[H_TGL]]+C$1-1)</f>
        <v/>
      </c>
      <c r="H170" s="288" t="str">
        <f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>IF(Table1[[#This Row],[No. Invoice :]]="","",ROW())</f>
        <v/>
      </c>
      <c r="B171" s="288" t="str">
        <f>IF(Table1[h_Kode Sales :_1]="","",B$1+COUNT(B$2:B170))</f>
        <v/>
      </c>
      <c r="C171" s="282" t="str">
        <f>IF(Table1[[#This Row],[H_TGL]]="","",Table1[[#This Row],[H_TGL]]+C$1-1)</f>
        <v/>
      </c>
      <c r="H171" s="288" t="str">
        <f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>IF(Table1[[#This Row],[No. Invoice :]]="","",ROW())</f>
        <v/>
      </c>
      <c r="B172" s="288" t="str">
        <f>IF(Table1[h_Kode Sales :_1]="","",B$1+COUNT(B$2:B171))</f>
        <v/>
      </c>
      <c r="C172" s="282" t="str">
        <f>IF(Table1[[#This Row],[H_TGL]]="","",Table1[[#This Row],[H_TGL]]+C$1-1)</f>
        <v/>
      </c>
      <c r="H172" s="288" t="str">
        <f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>IF(Table1[[#This Row],[No. Invoice :]]="","",ROW())</f>
        <v/>
      </c>
      <c r="B173" s="288" t="str">
        <f>IF(Table1[h_Kode Sales :_1]="","",B$1+COUNT(B$2:B172))</f>
        <v/>
      </c>
      <c r="C173" s="282" t="str">
        <f>IF(Table1[[#This Row],[H_TGL]]="","",Table1[[#This Row],[H_TGL]]+C$1-1)</f>
        <v/>
      </c>
      <c r="H173" s="288" t="str">
        <f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>IF(Table1[[#This Row],[No. Invoice :]]="","",ROW())</f>
        <v/>
      </c>
      <c r="B174" s="288" t="str">
        <f>IF(Table1[h_Kode Sales :_1]="","",B$1+COUNT(B$2:B173))</f>
        <v/>
      </c>
      <c r="C174" s="282" t="str">
        <f>IF(Table1[[#This Row],[H_TGL]]="","",Table1[[#This Row],[H_TGL]]+C$1-1)</f>
        <v/>
      </c>
      <c r="H174" s="288" t="str">
        <f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>IF(Table1[[#This Row],[No. Invoice :]]="","",ROW())</f>
        <v/>
      </c>
      <c r="B175" s="288" t="str">
        <f>IF(Table1[h_Kode Sales :_1]="","",B$1+COUNT(B$2:B173))</f>
        <v/>
      </c>
      <c r="C175" s="282" t="str">
        <f>IF(Table1[[#This Row],[H_TGL]]="","",Table1[[#This Row],[H_TGL]]+C$1-1)</f>
        <v/>
      </c>
      <c r="H175" s="288" t="str">
        <f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>IF(Table1[[#This Row],[No. Invoice :]]="","",ROW())</f>
        <v/>
      </c>
      <c r="B176" s="288" t="str">
        <f>IF(Table1[h_Kode Sales :_1]="","",B$1+COUNT(B$2:B175))</f>
        <v/>
      </c>
      <c r="C176" s="282" t="str">
        <f>IF(Table1[[#This Row],[H_TGL]]="","",Table1[[#This Row],[H_TGL]]+C$1-1)</f>
        <v/>
      </c>
      <c r="H176" s="288" t="str">
        <f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>IF(Table1[[#This Row],[No. Invoice :]]="","",ROW())</f>
        <v/>
      </c>
      <c r="B177" s="288" t="str">
        <f>IF(Table1[h_Kode Sales :_1]="","",B$1+COUNT(B$2:B176))</f>
        <v/>
      </c>
      <c r="C177" s="282" t="str">
        <f>IF(Table1[[#This Row],[H_TGL]]="","",Table1[[#This Row],[H_TGL]]+C$1-1)</f>
        <v/>
      </c>
      <c r="H177" s="288" t="str">
        <f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>IF(Table1[[#This Row],[No. Invoice :]]="","",ROW())</f>
        <v/>
      </c>
      <c r="B178" s="288" t="str">
        <f>IF(Table1[h_Kode Sales :_1]="","",B$1+COUNT(B$2:B177))</f>
        <v/>
      </c>
      <c r="C178" s="282" t="str">
        <f>IF(Table1[[#This Row],[H_TGL]]="","",Table1[[#This Row],[H_TGL]]+C$1-1)</f>
        <v/>
      </c>
      <c r="H178" s="288" t="str">
        <f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>IF(Table1[[#This Row],[No. Invoice :]]="","",ROW())</f>
        <v/>
      </c>
      <c r="B179" s="288" t="str">
        <f>IF(Table1[h_Kode Sales :_1]="","",B$1+COUNT(B$2:B178))</f>
        <v/>
      </c>
      <c r="C179" s="282" t="str">
        <f>IF(Table1[[#This Row],[H_TGL]]="","",Table1[[#This Row],[H_TGL]]+C$1-1)</f>
        <v/>
      </c>
      <c r="H179" s="288" t="str">
        <f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>IF(Table1[[#This Row],[No. Invoice :]]="","",ROW())</f>
        <v/>
      </c>
      <c r="B180" s="288" t="str">
        <f>IF(Table1[h_Kode Sales :_1]="","",B$1+COUNT(B$2:B179))</f>
        <v/>
      </c>
      <c r="C180" s="282" t="str">
        <f>IF(Table1[[#This Row],[H_TGL]]="","",Table1[[#This Row],[H_TGL]]+C$1-1)</f>
        <v/>
      </c>
      <c r="H180" s="288" t="str">
        <f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>IF(Table1[[#This Row],[No. Invoice :]]="","",ROW())</f>
        <v/>
      </c>
      <c r="B181" s="288" t="str">
        <f>IF(Table1[h_Kode Sales :_1]="","",B$1+COUNT(B$2:B180))</f>
        <v/>
      </c>
      <c r="C181" s="282" t="str">
        <f>IF(Table1[[#This Row],[H_TGL]]="","",Table1[[#This Row],[H_TGL]]+C$1-1)</f>
        <v/>
      </c>
      <c r="H181" s="288" t="str">
        <f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>IF(Table1[[#This Row],[No. Invoice :]]="","",ROW())</f>
        <v/>
      </c>
      <c r="B182" s="288" t="str">
        <f>IF(Table1[h_Kode Sales :_1]="","",B$1+COUNT(B$2:B181))</f>
        <v/>
      </c>
      <c r="C182" s="282" t="str">
        <f>IF(Table1[[#This Row],[H_TGL]]="","",Table1[[#This Row],[H_TGL]]+C$1-1)</f>
        <v/>
      </c>
      <c r="H182" s="288" t="str">
        <f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>IF(Table1[[#This Row],[No. Invoice :]]="","",ROW())</f>
        <v/>
      </c>
      <c r="B183" s="288" t="str">
        <f>IF(Table1[h_Kode Sales :_1]="","",B$1+COUNT(B$2:B182))</f>
        <v/>
      </c>
      <c r="C183" s="282" t="str">
        <f>IF(Table1[[#This Row],[H_TGL]]="","",Table1[[#This Row],[H_TGL]]+C$1-1)</f>
        <v/>
      </c>
      <c r="H183" s="288" t="str">
        <f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>IF(Table1[[#This Row],[No. Invoice :]]="","",ROW())</f>
        <v/>
      </c>
      <c r="B184" s="288" t="str">
        <f>IF(Table1[h_Kode Sales :_1]="","",B$1+COUNT(B$2:B183))</f>
        <v/>
      </c>
      <c r="C184" s="282" t="str">
        <f>IF(Table1[[#This Row],[H_TGL]]="","",Table1[[#This Row],[H_TGL]]+C$1-1)</f>
        <v/>
      </c>
      <c r="H184" s="288" t="str">
        <f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>IF(Table1[[#This Row],[No. Invoice :]]="","",ROW())</f>
        <v/>
      </c>
      <c r="B185" s="288" t="str">
        <f>IF(Table1[h_Kode Sales :_1]="","",B$1+COUNT(B$2:B184))</f>
        <v/>
      </c>
      <c r="C185" s="282" t="str">
        <f>IF(Table1[[#This Row],[H_TGL]]="","",Table1[[#This Row],[H_TGL]]+C$1-1)</f>
        <v/>
      </c>
      <c r="H185" s="288" t="str">
        <f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>IF(Table1[[#This Row],[No. Invoice :]]="","",ROW())</f>
        <v/>
      </c>
      <c r="B186" s="288" t="str">
        <f>IF(Table1[h_Kode Sales :_1]="","",B$1+COUNT(B$2:B185))</f>
        <v/>
      </c>
      <c r="C186" s="282" t="str">
        <f>IF(Table1[[#This Row],[H_TGL]]="","",Table1[[#This Row],[H_TGL]]+C$1-1)</f>
        <v/>
      </c>
      <c r="H186" s="288" t="str">
        <f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>IF(Table1[[#This Row],[No. Invoice :]]="","",ROW())</f>
        <v/>
      </c>
      <c r="B187" s="288" t="str">
        <f>IF(Table1[h_Kode Sales :_1]="","",B$1+COUNT(B$2:B186))</f>
        <v/>
      </c>
      <c r="C187" s="282" t="str">
        <f>IF(Table1[[#This Row],[H_TGL]]="","",Table1[[#This Row],[H_TGL]]+C$1-1)</f>
        <v/>
      </c>
      <c r="H187" s="288" t="str">
        <f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>IF(Table1[[#This Row],[No. Invoice :]]="","",ROW())</f>
        <v/>
      </c>
      <c r="B188" s="288" t="str">
        <f>IF(Table1[h_Kode Sales :_1]="","",B$1+COUNT(B$2:B187))</f>
        <v/>
      </c>
      <c r="C188" s="282" t="str">
        <f>IF(Table1[[#This Row],[H_TGL]]="","",Table1[[#This Row],[H_TGL]]+C$1-1)</f>
        <v/>
      </c>
      <c r="H188" s="288" t="str">
        <f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>IF(Table1[[#This Row],[No. Invoice :]]="","",ROW())</f>
        <v/>
      </c>
      <c r="B189" s="288" t="str">
        <f>IF(Table1[h_Kode Sales :_1]="","",B$1+COUNT(B$2:B188))</f>
        <v/>
      </c>
      <c r="C189" s="282" t="str">
        <f>IF(Table1[[#This Row],[H_TGL]]="","",Table1[[#This Row],[H_TGL]]+C$1-1)</f>
        <v/>
      </c>
      <c r="H189" s="288" t="str">
        <f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>IF(Table1[[#This Row],[No. Invoice :]]="","",ROW())</f>
        <v/>
      </c>
      <c r="B190" s="288" t="str">
        <f>IF(Table1[h_Kode Sales :_1]="","",B$1+COUNT(B$2:B189))</f>
        <v/>
      </c>
      <c r="C190" s="282" t="str">
        <f>IF(Table1[[#This Row],[H_TGL]]="","",Table1[[#This Row],[H_TGL]]+C$1-1)</f>
        <v/>
      </c>
      <c r="H190" s="288" t="str">
        <f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>IF(Table1[[#This Row],[No. Invoice :]]="","",ROW())</f>
        <v/>
      </c>
      <c r="B191" s="288" t="str">
        <f>IF(Table1[h_Kode Sales :_1]="","",B$1+COUNT(B$2:B190))</f>
        <v/>
      </c>
      <c r="C191" s="282" t="str">
        <f>IF(Table1[[#This Row],[H_TGL]]="","",Table1[[#This Row],[H_TGL]]+C$1-1)</f>
        <v/>
      </c>
      <c r="H191" s="288" t="str">
        <f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>IF(Table1[[#This Row],[No. Invoice :]]="","",ROW())</f>
        <v/>
      </c>
      <c r="B192" s="288" t="str">
        <f>IF(Table1[h_Kode Sales :_1]="","",B$1+COUNT(B$2:B191))</f>
        <v/>
      </c>
      <c r="C192" s="282" t="str">
        <f>IF(Table1[[#This Row],[H_TGL]]="","",Table1[[#This Row],[H_TGL]]+C$1-1)</f>
        <v/>
      </c>
      <c r="H192" s="288" t="str">
        <f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>IF(Table1[[#This Row],[No. Invoice :]]="","",ROW())</f>
        <v/>
      </c>
      <c r="B193" s="288" t="str">
        <f>IF(Table1[h_Kode Sales :_1]="","",B$1+COUNT(B$2:B192))</f>
        <v/>
      </c>
      <c r="C193" s="282" t="str">
        <f>IF(Table1[[#This Row],[H_TGL]]="","",Table1[[#This Row],[H_TGL]]+C$1-1)</f>
        <v/>
      </c>
      <c r="H193" s="288" t="str">
        <f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>IF(Table1[[#This Row],[No. Invoice :]]="","",ROW())</f>
        <v/>
      </c>
      <c r="B194" s="288" t="str">
        <f>IF(Table1[h_Kode Sales :_1]="","",B$1+COUNT(B$2:B193))</f>
        <v/>
      </c>
      <c r="C194" s="282" t="str">
        <f>IF(Table1[[#This Row],[H_TGL]]="","",Table1[[#This Row],[H_TGL]]+C$1-1)</f>
        <v/>
      </c>
      <c r="H194" s="288" t="str">
        <f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>IF(Table1[[#This Row],[No. Invoice :]]="","",ROW())</f>
        <v/>
      </c>
      <c r="B195" s="288" t="str">
        <f>IF(Table1[h_Kode Sales :_1]="","",B$1+COUNT(B$2:B194))</f>
        <v/>
      </c>
      <c r="C195" s="282" t="str">
        <f>IF(Table1[[#This Row],[H_TGL]]="","",Table1[[#This Row],[H_TGL]]+C$1-1)</f>
        <v/>
      </c>
      <c r="H195" s="288" t="str">
        <f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>IF(Table1[[#This Row],[No. Invoice :]]="","",ROW())</f>
        <v/>
      </c>
      <c r="B196" s="288" t="str">
        <f>IF(Table1[h_Kode Sales :_1]="","",B$1+COUNT(B$2:B195))</f>
        <v/>
      </c>
      <c r="C196" s="282" t="str">
        <f>IF(Table1[[#This Row],[H_TGL]]="","",Table1[[#This Row],[H_TGL]]+C$1-1)</f>
        <v/>
      </c>
      <c r="H196" s="288" t="str">
        <f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>IF(Table1[[#This Row],[No. Invoice :]]="","",ROW())</f>
        <v/>
      </c>
      <c r="B197" s="288" t="str">
        <f>IF(Table1[h_Kode Sales :_1]="","",B$1+COUNT(B$2:B196))</f>
        <v/>
      </c>
      <c r="C197" s="282" t="str">
        <f>IF(Table1[[#This Row],[H_TGL]]="","",Table1[[#This Row],[H_TGL]]+C$1-1)</f>
        <v/>
      </c>
      <c r="H197" s="288" t="str">
        <f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>IF(Table1[[#This Row],[No. Invoice :]]="","",ROW())</f>
        <v/>
      </c>
      <c r="B198" s="288" t="str">
        <f>IF(Table1[h_Kode Sales :_1]="","",B$1+COUNT(B$2:B197))</f>
        <v/>
      </c>
      <c r="C198" s="282" t="str">
        <f>IF(Table1[[#This Row],[H_TGL]]="","",Table1[[#This Row],[H_TGL]]+C$1-1)</f>
        <v/>
      </c>
      <c r="H198" s="288" t="str">
        <f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>IF(Table1[[#This Row],[No. Invoice :]]="","",ROW())</f>
        <v/>
      </c>
      <c r="B199" s="288" t="str">
        <f>IF(Table1[h_Kode Sales :_1]="","",B$1+COUNT(B$2:B198))</f>
        <v/>
      </c>
      <c r="C199" s="282" t="str">
        <f>IF(Table1[[#This Row],[H_TGL]]="","",Table1[[#This Row],[H_TGL]]+C$1-1)</f>
        <v/>
      </c>
      <c r="H199" s="288" t="str">
        <f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>IF(Table1[[#This Row],[No. Invoice :]]="","",ROW())</f>
        <v/>
      </c>
      <c r="B200" s="288" t="str">
        <f>IF(Table1[h_Kode Sales :_1]="","",B$1+COUNT(B$2:B199))</f>
        <v/>
      </c>
      <c r="C200" s="282" t="str">
        <f>IF(Table1[[#This Row],[H_TGL]]="","",Table1[[#This Row],[H_TGL]]+C$1-1)</f>
        <v/>
      </c>
      <c r="H200" s="288" t="str">
        <f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>IF(Table1[[#This Row],[No. Invoice :]]="","",ROW())</f>
        <v/>
      </c>
      <c r="B201" s="288" t="str">
        <f>IF(Table1[h_Kode Sales :_1]="","",B$1+COUNT(B$2:B200))</f>
        <v/>
      </c>
      <c r="C201" s="282" t="str">
        <f>IF(Table1[[#This Row],[H_TGL]]="","",Table1[[#This Row],[H_TGL]]+C$1-1)</f>
        <v/>
      </c>
      <c r="H201" s="288" t="str">
        <f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>IF(Table1[[#This Row],[No. Invoice :]]="","",ROW())</f>
        <v/>
      </c>
      <c r="B202" s="288" t="str">
        <f>IF(Table1[h_Kode Sales :_1]="","",B$1+COUNT(B$2:B201))</f>
        <v/>
      </c>
      <c r="C202" s="282" t="str">
        <f>IF(Table1[[#This Row],[H_TGL]]="","",Table1[[#This Row],[H_TGL]]+C$1-1)</f>
        <v/>
      </c>
      <c r="H202" s="288" t="str">
        <f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>IF(Table1[[#This Row],[No. Invoice :]]="","",ROW())</f>
        <v/>
      </c>
      <c r="B203" s="288" t="str">
        <f>IF(Table1[h_Kode Sales :_1]="","",B$1+COUNT(B$2:B202))</f>
        <v/>
      </c>
      <c r="C203" s="282" t="str">
        <f>IF(Table1[[#This Row],[H_TGL]]="","",Table1[[#This Row],[H_TGL]]+C$1-1)</f>
        <v/>
      </c>
      <c r="H203" s="288" t="str">
        <f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>IF(Table1[[#This Row],[No. Invoice :]]="","",ROW())</f>
        <v/>
      </c>
      <c r="B204" s="288" t="str">
        <f>IF(Table1[h_Kode Sales :_1]="","",B$1+COUNT(B$2:B203))</f>
        <v/>
      </c>
      <c r="C204" s="282" t="str">
        <f>IF(Table1[[#This Row],[H_TGL]]="","",Table1[[#This Row],[H_TGL]]+C$1-1)</f>
        <v/>
      </c>
      <c r="H204" s="288" t="str">
        <f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>IF(Table1[[#This Row],[No. Invoice :]]="","",ROW())</f>
        <v/>
      </c>
      <c r="B205" s="288" t="str">
        <f>IF(Table1[h_Kode Sales :_1]="","",B$1+COUNT(B$2:B204))</f>
        <v/>
      </c>
      <c r="C205" s="282" t="str">
        <f>IF(Table1[[#This Row],[H_TGL]]="","",Table1[[#This Row],[H_TGL]]+C$1-1)</f>
        <v/>
      </c>
      <c r="H205" s="288" t="str">
        <f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>IF(Table1[[#This Row],[No. Invoice :]]="","",ROW())</f>
        <v/>
      </c>
      <c r="B206" s="288" t="str">
        <f>IF(Table1[h_Kode Sales :_1]="","",B$1+COUNT(B$2:B205))</f>
        <v/>
      </c>
      <c r="C206" s="282" t="str">
        <f>IF(Table1[[#This Row],[H_TGL]]="","",Table1[[#This Row],[H_TGL]]+C$1-1)</f>
        <v/>
      </c>
      <c r="H206" s="288" t="str">
        <f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>IF(Table1[[#This Row],[No. Invoice :]]="","",ROW())</f>
        <v/>
      </c>
      <c r="B207" s="288" t="str">
        <f>IF(Table1[h_Kode Sales :_1]="","",B$1+COUNT(B$2:B206))</f>
        <v/>
      </c>
      <c r="C207" s="282" t="str">
        <f>IF(Table1[[#This Row],[H_TGL]]="","",Table1[[#This Row],[H_TGL]]+C$1-1)</f>
        <v/>
      </c>
      <c r="H207" s="288" t="str">
        <f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>IF(Table1[[#This Row],[No. Invoice :]]="","",ROW())</f>
        <v/>
      </c>
      <c r="B208" s="288" t="str">
        <f>IF(Table1[h_Kode Sales :_1]="","",B$1+COUNT(B$2:B207))</f>
        <v/>
      </c>
      <c r="C208" s="282" t="str">
        <f>IF(Table1[[#This Row],[H_TGL]]="","",Table1[[#This Row],[H_TGL]]+C$1-1)</f>
        <v/>
      </c>
      <c r="H208" s="288" t="str">
        <f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>IF(Table1[[#This Row],[No. Invoice :]]="","",ROW())</f>
        <v/>
      </c>
      <c r="B209" s="288" t="str">
        <f>IF(Table1[h_Kode Sales :_1]="","",B$1+COUNT(B$2:B208))</f>
        <v/>
      </c>
      <c r="C209" s="282" t="str">
        <f>IF(Table1[[#This Row],[H_TGL]]="","",Table1[[#This Row],[H_TGL]]+C$1-1)</f>
        <v/>
      </c>
      <c r="H209" s="288" t="str">
        <f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>IF(Table1[[#This Row],[No. Invoice :]]="","",ROW())</f>
        <v/>
      </c>
      <c r="B210" s="288" t="str">
        <f>IF(Table1[h_Kode Sales :_1]="","",B$1+COUNT(B$2:B209))</f>
        <v/>
      </c>
      <c r="C210" s="282" t="str">
        <f>IF(Table1[[#This Row],[H_TGL]]="","",Table1[[#This Row],[H_TGL]]+C$1-1)</f>
        <v/>
      </c>
      <c r="H210" s="288" t="str">
        <f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>IF(Table1[[#This Row],[No. Invoice :]]="","",ROW())</f>
        <v/>
      </c>
      <c r="B211" s="288" t="str">
        <f>IF(Table1[h_Kode Sales :_1]="","",B$1+COUNT(B$2:B210))</f>
        <v/>
      </c>
      <c r="C211" s="282" t="str">
        <f>IF(Table1[[#This Row],[H_TGL]]="","",Table1[[#This Row],[H_TGL]]+C$1-1)</f>
        <v/>
      </c>
      <c r="H211" s="288" t="str">
        <f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>IF(Table1[[#This Row],[No. Invoice :]]="","",ROW())</f>
        <v/>
      </c>
      <c r="B212" s="288" t="str">
        <f>IF(Table1[h_Kode Sales :_1]="","",B$1+COUNT(B$2:B211))</f>
        <v/>
      </c>
      <c r="C212" s="282" t="str">
        <f>IF(Table1[[#This Row],[H_TGL]]="","",Table1[[#This Row],[H_TGL]]+C$1-1)</f>
        <v/>
      </c>
      <c r="H212" s="288" t="str">
        <f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>IF(Table1[[#This Row],[No. Invoice :]]="","",ROW())</f>
        <v/>
      </c>
      <c r="B213" s="288" t="str">
        <f>IF(Table1[h_Kode Sales :_1]="","",B$1+COUNT(B$2:B212))</f>
        <v/>
      </c>
      <c r="C213" s="282" t="str">
        <f>IF(Table1[[#This Row],[H_TGL]]="","",Table1[[#This Row],[H_TGL]]+C$1-1)</f>
        <v/>
      </c>
      <c r="H213" s="288" t="str">
        <f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>IF(Table1[[#This Row],[No. Invoice :]]="","",ROW())</f>
        <v/>
      </c>
      <c r="B214" s="288" t="str">
        <f>IF(Table1[h_Kode Sales :_1]="","",B$1+COUNT(B$2:B213))</f>
        <v/>
      </c>
      <c r="C214" s="282" t="str">
        <f>IF(Table1[[#This Row],[H_TGL]]="","",Table1[[#This Row],[H_TGL]]+C$1-1)</f>
        <v/>
      </c>
      <c r="H214" s="288" t="str">
        <f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>IF(Table1[[#This Row],[No. Invoice :]]="","",ROW())</f>
        <v/>
      </c>
      <c r="B215" s="288" t="str">
        <f>IF(Table1[h_Kode Sales :_1]="","",B$1+COUNT(B$2:B214))</f>
        <v/>
      </c>
      <c r="C215" s="282" t="str">
        <f>IF(Table1[[#This Row],[H_TGL]]="","",Table1[[#This Row],[H_TGL]]+C$1-1)</f>
        <v/>
      </c>
      <c r="H215" s="288" t="str">
        <f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>IF(Table1[[#This Row],[No. Invoice :]]="","",ROW())</f>
        <v/>
      </c>
      <c r="B216" s="288" t="str">
        <f>IF(Table1[h_Kode Sales :_1]="","",B$1+COUNT(B$2:B215))</f>
        <v/>
      </c>
      <c r="C216" s="282" t="str">
        <f>IF(Table1[[#This Row],[H_TGL]]="","",Table1[[#This Row],[H_TGL]]+C$1-1)</f>
        <v/>
      </c>
      <c r="H216" s="288" t="str">
        <f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>IF(Table1[[#This Row],[No. Invoice :]]="","",ROW())</f>
        <v/>
      </c>
      <c r="B217" s="288" t="str">
        <f>IF(Table1[h_Kode Sales :_1]="","",B$1+COUNT(B$2:B216))</f>
        <v/>
      </c>
      <c r="C217" s="282" t="str">
        <f>IF(Table1[[#This Row],[H_TGL]]="","",Table1[[#This Row],[H_TGL]]+C$1-1)</f>
        <v/>
      </c>
      <c r="H217" s="288" t="str">
        <f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>IF(Table1[[#This Row],[No. Invoice :]]="","",ROW())</f>
        <v/>
      </c>
      <c r="B218" s="288" t="str">
        <f>IF(Table1[h_Kode Sales :_1]="","",B$1+COUNT(B$2:B217))</f>
        <v/>
      </c>
      <c r="C218" s="282" t="str">
        <f>IF(Table1[[#This Row],[H_TGL]]="","",Table1[[#This Row],[H_TGL]]+C$1-1)</f>
        <v/>
      </c>
      <c r="H218" s="288" t="str">
        <f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">
        <v>119</v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>IF(Table1[[#This Row],[No. Invoice :]]="","",ROW())</f>
        <v/>
      </c>
      <c r="B219" s="288" t="str">
        <f>IF(Table1[h_Kode Sales :_1]="","",B$1+COUNT(B$2:B218))</f>
        <v/>
      </c>
      <c r="C219" s="282" t="str">
        <f>IF(Table1[[#This Row],[H_TGL]]="","",Table1[[#This Row],[H_TGL]]+C$1-1)</f>
        <v/>
      </c>
      <c r="H219" s="288" t="str">
        <f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>IF(Table1[[#This Row],[No. Invoice :]]="","",ROW())</f>
        <v/>
      </c>
      <c r="B220" s="288" t="str">
        <f>IF(Table1[h_Kode Sales :_1]="","",B$1+COUNT(B$2:B219))</f>
        <v/>
      </c>
      <c r="C220" s="282" t="str">
        <f>IF(Table1[[#This Row],[H_TGL]]="","",Table1[[#This Row],[H_TGL]]+C$1-1)</f>
        <v/>
      </c>
      <c r="H220" s="288" t="str">
        <f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">
        <v>120</v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>IF(Table1[[#This Row],[No. Invoice :]]="","",ROW())</f>
        <v/>
      </c>
      <c r="B221" s="288" t="str">
        <f>IF(Table1[h_Kode Sales :_1]="","",B$1+COUNT(B$2:B219))</f>
        <v/>
      </c>
      <c r="C221" s="282" t="str">
        <f>IF(Table1[[#This Row],[H_TGL]]="","",Table1[[#This Row],[H_TGL]]+C$1-1)</f>
        <v/>
      </c>
      <c r="H221" s="288" t="str">
        <f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>IF(Table1[[#This Row],[No. Invoice :]]="","",ROW())</f>
        <v/>
      </c>
      <c r="B222" s="288" t="str">
        <f>IF(Table1[h_Kode Sales :_1]="","",B$1+COUNT(B$2:B221))</f>
        <v/>
      </c>
      <c r="C222" s="282" t="str">
        <f>IF(Table1[[#This Row],[H_TGL]]="","",Table1[[#This Row],[H_TGL]]+C$1-1)</f>
        <v/>
      </c>
      <c r="H222" s="288" t="str">
        <f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tr">
        <f>IF(Table1[[#This Row],[h_Item Description]]="","",INDEX([1]!db[NB PAJAK],MATCH(Table1[[#This Row],[h_Item Description]],[1]!db[kode],0)))</f>
        <v/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>IF(Table1[[#This Row],[No. Invoice :]]="","",ROW())</f>
        <v/>
      </c>
      <c r="B223" s="288" t="str">
        <f>IF(Table1[h_Kode Sales :_1]="","",B$1+COUNT(B$2:B222))</f>
        <v/>
      </c>
      <c r="C223" s="282" t="str">
        <f>IF(Table1[[#This Row],[H_TGL]]="","",Table1[[#This Row],[H_TGL]]+C$1-1)</f>
        <v/>
      </c>
      <c r="H223" s="288" t="str">
        <f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>IF(Table1[[#This Row],[No. Invoice :]]="","",ROW())</f>
        <v/>
      </c>
      <c r="B224" s="288" t="str">
        <f>IF(Table1[h_Kode Sales :_1]="","",B$1+COUNT(B$2:B223))</f>
        <v/>
      </c>
      <c r="C224" s="282" t="str">
        <f>IF(Table1[[#This Row],[H_TGL]]="","",Table1[[#This Row],[H_TGL]]+C$1-1)</f>
        <v/>
      </c>
      <c r="H224" s="288" t="str">
        <f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tr">
        <f>IF(Table1[[#This Row],[h_Item Description]]="","",INDEX([1]!db[NB PAJAK],MATCH(Table1[[#This Row],[h_Item Description]],[1]!db[kode],0)))</f>
        <v/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>IF(Table1[[#This Row],[No. Invoice :]]="","",ROW())</f>
        <v/>
      </c>
      <c r="B225" s="288" t="str">
        <f>IF(Table1[h_Kode Sales :_1]="","",B$1+COUNT(B$2:B224))</f>
        <v/>
      </c>
      <c r="C225" s="282" t="str">
        <f>IF(Table1[[#This Row],[H_TGL]]="","",Table1[[#This Row],[H_TGL]]+C$1-1)</f>
        <v/>
      </c>
      <c r="H225" s="288" t="str">
        <f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>IF(Table1[[#This Row],[No. Invoice :]]="","",ROW())</f>
        <v/>
      </c>
      <c r="B226" s="288" t="str">
        <f>IF(Table1[h_Kode Sales :_1]="","",B$1+COUNT(B$2:B225))</f>
        <v/>
      </c>
      <c r="C226" s="282" t="str">
        <f>IF(Table1[[#This Row],[H_TGL]]="","",Table1[[#This Row],[H_TGL]]+C$1-1)</f>
        <v/>
      </c>
      <c r="H226" s="288" t="str">
        <f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>IF(Table1[[#This Row],[No. Invoice :]]="","",ROW())</f>
        <v/>
      </c>
      <c r="B227" s="288" t="str">
        <f>IF(Table1[h_Kode Sales :_1]="","",B$1+COUNT(B$2:B226))</f>
        <v/>
      </c>
      <c r="C227" s="282" t="str">
        <f>IF(Table1[[#This Row],[H_TGL]]="","",Table1[[#This Row],[H_TGL]]+C$1-1)</f>
        <v/>
      </c>
      <c r="H227" s="288" t="str">
        <f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>IF(Table1[[#This Row],[No. Invoice :]]="","",ROW())</f>
        <v/>
      </c>
      <c r="B228" s="288" t="str">
        <f>IF(Table1[h_Kode Sales :_1]="","",B$1+COUNT(B$2:B227))</f>
        <v/>
      </c>
      <c r="C228" s="282" t="str">
        <f>IF(Table1[[#This Row],[H_TGL]]="","",Table1[[#This Row],[H_TGL]]+C$1-1)</f>
        <v/>
      </c>
      <c r="H228" s="288" t="str">
        <f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>IF(Table1[[#This Row],[No. Invoice :]]="","",ROW())</f>
        <v/>
      </c>
      <c r="B229" s="288" t="str">
        <f>IF(Table1[h_Kode Sales :_1]="","",B$1+COUNT(B$2:B228))</f>
        <v/>
      </c>
      <c r="C229" s="282" t="str">
        <f>IF(Table1[[#This Row],[H_TGL]]="","",Table1[[#This Row],[H_TGL]]+C$1-1)</f>
        <v/>
      </c>
      <c r="H229" s="288" t="str">
        <f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>IF(Table1[[#This Row],[No. Invoice :]]="","",ROW())</f>
        <v/>
      </c>
      <c r="B230" s="288" t="str">
        <f>IF(Table1[h_Kode Sales :_1]="","",B$1+COUNT(B$2:B229))</f>
        <v/>
      </c>
      <c r="C230" s="282" t="str">
        <f>IF(Table1[[#This Row],[H_TGL]]="","",Table1[[#This Row],[H_TGL]]+C$1-1)</f>
        <v/>
      </c>
      <c r="H230" s="288" t="str">
        <f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P230" s="288"/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>IF(Table1[[#This Row],[No. Invoice :]]="","",ROW())</f>
        <v/>
      </c>
      <c r="B231" s="288" t="str">
        <f>IF(Table1[h_Kode Sales :_1]="","",B$1+COUNT(B$2:B230))</f>
        <v/>
      </c>
      <c r="C231" s="282" t="str">
        <f>IF(Table1[[#This Row],[H_TGL]]="","",Table1[[#This Row],[H_TGL]]+C$1-1)</f>
        <v/>
      </c>
      <c r="H231" s="288" t="str">
        <f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>IF(Table1[[#This Row],[No. Invoice :]]="","",ROW())</f>
        <v/>
      </c>
      <c r="B232" s="288" t="str">
        <f>IF(Table1[h_Kode Sales :_1]="","",B$1+COUNT(B$2:B231))</f>
        <v/>
      </c>
      <c r="C232" s="282" t="str">
        <f>IF(Table1[[#This Row],[H_TGL]]="","",Table1[[#This Row],[H_TGL]]+C$1-1)</f>
        <v/>
      </c>
      <c r="H232" s="288" t="str">
        <f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>IF(Table1[[#This Row],[No. Invoice :]]="","",ROW())</f>
        <v/>
      </c>
      <c r="B233" s="288" t="str">
        <f>IF(Table1[h_Kode Sales :_1]="","",B$1+COUNT(B$2:B232))</f>
        <v/>
      </c>
      <c r="C233" s="282" t="str">
        <f>IF(Table1[[#This Row],[H_TGL]]="","",Table1[[#This Row],[H_TGL]]+C$1-1)</f>
        <v/>
      </c>
      <c r="H233" s="288" t="str">
        <f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>IF(Table1[[#This Row],[No. Invoice :]]="","",ROW())</f>
        <v/>
      </c>
      <c r="B234" s="288" t="str">
        <f>IF(Table1[h_Kode Sales :_1]="","",B$1+COUNT(B$2:B233))</f>
        <v/>
      </c>
      <c r="C234" s="282" t="str">
        <f>IF(Table1[[#This Row],[H_TGL]]="","",Table1[[#This Row],[H_TGL]]+C$1-1)</f>
        <v/>
      </c>
      <c r="H234" s="288" t="str">
        <f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>IF(Table1[[#This Row],[No. Invoice :]]="","",ROW())</f>
        <v/>
      </c>
      <c r="B235" s="288" t="str">
        <f>IF(Table1[h_Kode Sales :_1]="","",B$1+COUNT(B$2:B234))</f>
        <v/>
      </c>
      <c r="C235" s="282" t="str">
        <f>IF(Table1[[#This Row],[H_TGL]]="","",Table1[[#This Row],[H_TGL]]+C$1-1)</f>
        <v/>
      </c>
      <c r="H235" s="288" t="str">
        <f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>IF(Table1[[#This Row],[No. Invoice :]]="","",ROW())</f>
        <v/>
      </c>
      <c r="B236" s="288" t="str">
        <f>IF(Table1[h_Kode Sales :_1]="","",B$1+COUNT(B$2:B235))</f>
        <v/>
      </c>
      <c r="C236" s="282" t="str">
        <f>IF(Table1[[#This Row],[H_TGL]]="","",Table1[[#This Row],[H_TGL]]+C$1-1)</f>
        <v/>
      </c>
      <c r="H236" s="288" t="str">
        <f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>IF(Table1[[#This Row],[No. Invoice :]]="","",ROW())</f>
        <v/>
      </c>
      <c r="B237" s="288" t="str">
        <f>IF(Table1[h_Kode Sales :_1]="","",B$1+COUNT(B$2:B236))</f>
        <v/>
      </c>
      <c r="C237" s="282" t="str">
        <f>IF(Table1[[#This Row],[H_TGL]]="","",Table1[[#This Row],[H_TGL]]+C$1-1)</f>
        <v/>
      </c>
      <c r="H237" s="288" t="str">
        <f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>IF(Table1[[#This Row],[No. Invoice :]]="","",ROW())</f>
        <v/>
      </c>
      <c r="B238" s="288" t="str">
        <f>IF(Table1[h_Kode Sales :_1]="","",B$1+COUNT(B$2:B237))</f>
        <v/>
      </c>
      <c r="C238" s="282" t="str">
        <f>IF(Table1[[#This Row],[H_TGL]]="","",Table1[[#This Row],[H_TGL]]+C$1-1)</f>
        <v/>
      </c>
      <c r="H238" s="288" t="str">
        <f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>IF(Table1[[#This Row],[No. Invoice :]]="","",ROW())</f>
        <v/>
      </c>
      <c r="B239" s="288" t="str">
        <f>IF(Table1[h_Kode Sales :_1]="","",B$1+COUNT(B$2:B238))</f>
        <v/>
      </c>
      <c r="C239" s="282" t="str">
        <f>IF(Table1[[#This Row],[H_TGL]]="","",Table1[[#This Row],[H_TGL]]+C$1-1)</f>
        <v/>
      </c>
      <c r="H239" s="288" t="str">
        <f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>IF(Table1[[#This Row],[No. Invoice :]]="","",ROW())</f>
        <v/>
      </c>
      <c r="B240" s="288" t="str">
        <f>IF(Table1[h_Kode Sales :_1]="","",B$1+COUNT(B$2:B239))</f>
        <v/>
      </c>
      <c r="C240" s="282" t="str">
        <f>IF(Table1[[#This Row],[H_TGL]]="","",Table1[[#This Row],[H_TGL]]+C$1-1)</f>
        <v/>
      </c>
      <c r="H240" s="288" t="str">
        <f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>IF(Table1[[#This Row],[No. Invoice :]]="","",ROW())</f>
        <v/>
      </c>
      <c r="B241" s="288" t="str">
        <f>IF(Table1[h_Kode Sales :_1]="","",B$1+COUNT(B$2:B240))</f>
        <v/>
      </c>
      <c r="C241" s="282" t="str">
        <f>IF(Table1[[#This Row],[H_TGL]]="","",Table1[[#This Row],[H_TGL]]+C$1-1)</f>
        <v/>
      </c>
      <c r="H241" s="288" t="str">
        <f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>IF(Table1[[#This Row],[No. Invoice :]]="","",ROW())</f>
        <v/>
      </c>
      <c r="B242" s="288" t="str">
        <f>IF(Table1[h_Kode Sales :_1]="","",B$1+COUNT(B$2:B241))</f>
        <v/>
      </c>
      <c r="C242" s="282" t="str">
        <f>IF(Table1[[#This Row],[H_TGL]]="","",Table1[[#This Row],[H_TGL]]+C$1-1)</f>
        <v/>
      </c>
      <c r="H242" s="288" t="str">
        <f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>IF(Table1[[#This Row],[No. Invoice :]]="","",ROW())</f>
        <v/>
      </c>
      <c r="B243" s="288" t="str">
        <f>IF(Table1[h_Kode Sales :_1]="","",B$1+COUNT(B$2:B242))</f>
        <v/>
      </c>
      <c r="C243" s="282" t="str">
        <f>IF(Table1[[#This Row],[H_TGL]]="","",Table1[[#This Row],[H_TGL]]+C$1-1)</f>
        <v/>
      </c>
      <c r="H243" s="288" t="str">
        <f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>IF(Table1[[#This Row],[No. Invoice :]]="","",ROW())</f>
        <v/>
      </c>
      <c r="B244" s="288" t="str">
        <f>IF(Table1[h_Kode Sales :_1]="","",B$1+COUNT(B$2:B243))</f>
        <v/>
      </c>
      <c r="C244" s="282" t="str">
        <f>IF(Table1[[#This Row],[H_TGL]]="","",Table1[[#This Row],[H_TGL]]+C$1-1)</f>
        <v/>
      </c>
      <c r="H244" s="288" t="str">
        <f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>IF(Table1[[#This Row],[No. Invoice :]]="","",ROW())</f>
        <v/>
      </c>
      <c r="B245" s="288" t="str">
        <f>IF(Table1[h_Kode Sales :_1]="","",B$1+COUNT(B$2:B244))</f>
        <v/>
      </c>
      <c r="C245" s="282" t="str">
        <f>IF(Table1[[#This Row],[H_TGL]]="","",Table1[[#This Row],[H_TGL]]+C$1-1)</f>
        <v/>
      </c>
      <c r="H245" s="288" t="str">
        <f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>IF(Table1[[#This Row],[No. Invoice :]]="","",ROW())</f>
        <v/>
      </c>
      <c r="B246" s="288" t="str">
        <f>IF(Table1[h_Kode Sales :_1]="","",B$1+COUNT(B$2:B245))</f>
        <v/>
      </c>
      <c r="C246" s="282" t="str">
        <f>IF(Table1[[#This Row],[H_TGL]]="","",Table1[[#This Row],[H_TGL]]+C$1-1)</f>
        <v/>
      </c>
      <c r="H246" s="288" t="str">
        <f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>IF(Table1[[#This Row],[No. Invoice :]]="","",ROW())</f>
        <v/>
      </c>
      <c r="B247" s="288" t="str">
        <f>IF(Table1[h_Kode Sales :_1]="","",B$1+COUNT(B$2:B246))</f>
        <v/>
      </c>
      <c r="C247" s="282" t="str">
        <f>IF(Table1[[#This Row],[H_TGL]]="","",Table1[[#This Row],[H_TGL]]+C$1-1)</f>
        <v/>
      </c>
      <c r="H247" s="288" t="str">
        <f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>IF(Table1[[#This Row],[No. Invoice :]]="","",ROW())</f>
        <v/>
      </c>
      <c r="B248" s="288" t="str">
        <f>IF(Table1[h_Kode Sales :_1]="","",B$1+COUNT(B$2:B247))</f>
        <v/>
      </c>
      <c r="C248" s="282" t="str">
        <f>IF(Table1[[#This Row],[H_TGL]]="","",Table1[[#This Row],[H_TGL]]+C$1-1)</f>
        <v/>
      </c>
      <c r="H248" s="288" t="str">
        <f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>IF(Table1[[#This Row],[No. Invoice :]]="","",ROW())</f>
        <v/>
      </c>
      <c r="B249" s="288" t="str">
        <f>IF(Table1[h_Kode Sales :_1]="","",B$1+COUNT(B$2:B248))</f>
        <v/>
      </c>
      <c r="C249" s="282" t="str">
        <f>IF(Table1[[#This Row],[H_TGL]]="","",Table1[[#This Row],[H_TGL]]+C$1-1)</f>
        <v/>
      </c>
      <c r="H249" s="288" t="str">
        <f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>IF(Table1[[#This Row],[No. Invoice :]]="","",ROW())</f>
        <v/>
      </c>
      <c r="B250" s="288" t="str">
        <f>IF(Table1[h_Kode Sales :_1]="","",B$1+COUNT(B$2:B249))</f>
        <v/>
      </c>
      <c r="C250" s="282" t="str">
        <f>IF(Table1[[#This Row],[H_TGL]]="","",Table1[[#This Row],[H_TGL]]+C$1-1)</f>
        <v/>
      </c>
      <c r="H250" s="288" t="str">
        <f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>IF(Table1[[#This Row],[No. Invoice :]]="","",ROW())</f>
        <v/>
      </c>
      <c r="B251" s="288" t="str">
        <f>IF(Table1[h_Kode Sales :_1]="","",B$1+COUNT(B$2:B250))</f>
        <v/>
      </c>
      <c r="C251" s="282" t="str">
        <f>IF(Table1[[#This Row],[H_TGL]]="","",Table1[[#This Row],[H_TGL]]+C$1-1)</f>
        <v/>
      </c>
      <c r="H251" s="288" t="str">
        <f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>IF(Table1[[#This Row],[No. Invoice :]]="","",ROW())</f>
        <v/>
      </c>
      <c r="B252" s="288" t="str">
        <f>IF(Table1[h_Kode Sales :_1]="","",B$1+COUNT(B$2:B251))</f>
        <v/>
      </c>
      <c r="C252" s="282" t="str">
        <f>IF(Table1[[#This Row],[H_TGL]]="","",Table1[[#This Row],[H_TGL]]+C$1-1)</f>
        <v/>
      </c>
      <c r="H252" s="288" t="str">
        <f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>IF(Table1[[#This Row],[No. Invoice :]]="","",ROW())</f>
        <v/>
      </c>
      <c r="B253" s="288" t="str">
        <f>IF(Table1[h_Kode Sales :_1]="","",B$1+COUNT(B$2:B252))</f>
        <v/>
      </c>
      <c r="C253" s="282" t="str">
        <f>IF(Table1[[#This Row],[H_TGL]]="","",Table1[[#This Row],[H_TGL]]+C$1-1)</f>
        <v/>
      </c>
      <c r="H253" s="288" t="str">
        <f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>IF(Table1[[#This Row],[No. Invoice :]]="","",ROW())</f>
        <v/>
      </c>
      <c r="B254" s="288" t="str">
        <f>IF(Table1[h_Kode Sales :_1]="","",B$1+COUNT(B$2:B253))</f>
        <v/>
      </c>
      <c r="C254" s="282" t="str">
        <f>IF(Table1[[#This Row],[H_TGL]]="","",Table1[[#This Row],[H_TGL]]+C$1-1)</f>
        <v/>
      </c>
      <c r="H254" s="288" t="str">
        <f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>IF(Table1[[#This Row],[No. Invoice :]]="","",ROW())</f>
        <v/>
      </c>
      <c r="B255" s="288" t="str">
        <f>IF(Table1[h_Kode Sales :_1]="","",B$1+COUNT(B$2:B254))</f>
        <v/>
      </c>
      <c r="C255" s="282" t="str">
        <f>IF(Table1[[#This Row],[H_TGL]]="","",Table1[[#This Row],[H_TGL]]+C$1-1)</f>
        <v/>
      </c>
      <c r="H255" s="288" t="str">
        <f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>IF(Table1[[#This Row],[No. Invoice :]]="","",ROW())</f>
        <v/>
      </c>
      <c r="B256" s="288" t="str">
        <f>IF(Table1[h_Kode Sales :_1]="","",B$1+COUNT(B$2:B255))</f>
        <v/>
      </c>
      <c r="C256" s="282" t="str">
        <f>IF(Table1[[#This Row],[H_TGL]]="","",Table1[[#This Row],[H_TGL]]+C$1-1)</f>
        <v/>
      </c>
      <c r="H256" s="288" t="str">
        <f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>IF(Table1[[#This Row],[No. Invoice :]]="","",ROW())</f>
        <v/>
      </c>
      <c r="B257" s="288" t="str">
        <f>IF(Table1[h_Kode Sales :_1]="","",B$1+COUNT(B$2:B256))</f>
        <v/>
      </c>
      <c r="C257" s="282" t="str">
        <f>IF(Table1[[#This Row],[H_TGL]]="","",Table1[[#This Row],[H_TGL]]+C$1-1)</f>
        <v/>
      </c>
      <c r="H257" s="288" t="str">
        <f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>IF(Table1[[#This Row],[No. Invoice :]]="","",ROW())</f>
        <v/>
      </c>
      <c r="B258" s="288" t="str">
        <f>IF(Table1[h_Kode Sales :_1]="","",B$1+COUNT(B$2:B257))</f>
        <v/>
      </c>
      <c r="C258" s="282" t="str">
        <f>IF(Table1[[#This Row],[H_TGL]]="","",Table1[[#This Row],[H_TGL]]+C$1-1)</f>
        <v/>
      </c>
      <c r="H258" s="288" t="str">
        <f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>IF(Table1[[#This Row],[No. Invoice :]]="","",ROW())</f>
        <v/>
      </c>
      <c r="B259" s="288" t="str">
        <f>IF(Table1[h_Kode Sales :_1]="","",B$1+COUNT(B$2:B258))</f>
        <v/>
      </c>
      <c r="C259" s="282" t="str">
        <f>IF(Table1[[#This Row],[H_TGL]]="","",Table1[[#This Row],[H_TGL]]+C$1-1)</f>
        <v/>
      </c>
      <c r="H259" s="288" t="str">
        <f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356"/>
      <c r="B260" s="356"/>
      <c r="C260" s="357"/>
      <c r="D260" s="358"/>
      <c r="E260" s="359"/>
      <c r="F260" s="360"/>
      <c r="G260" s="359"/>
      <c r="H260" s="356"/>
      <c r="I260" s="361"/>
      <c r="J260" s="356"/>
      <c r="K260" s="359"/>
      <c r="L260" s="359"/>
      <c r="M260" s="359"/>
      <c r="N260" s="359"/>
      <c r="O260" s="356"/>
      <c r="P260" s="359"/>
      <c r="Q260" s="362"/>
      <c r="R260" s="363"/>
      <c r="S260" s="363"/>
      <c r="T260" s="362"/>
      <c r="U260" s="362"/>
      <c r="V260" s="359"/>
      <c r="W260" s="356"/>
      <c r="X260" s="356"/>
      <c r="Y260" s="362"/>
      <c r="Z260" s="362"/>
      <c r="AA260" s="362"/>
      <c r="AB260" s="362"/>
      <c r="AC260" s="362"/>
      <c r="AD260" s="362"/>
      <c r="AE260" s="362"/>
      <c r="AF260" s="362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10" zoomScaleNormal="100" workbookViewId="0">
      <selection activeCell="A19" sqref="A19"/>
    </sheetView>
  </sheetViews>
  <sheetFormatPr defaultRowHeight="15" x14ac:dyDescent="0.25"/>
  <cols>
    <col min="1" max="1" width="13.140625" customWidth="1"/>
    <col min="2" max="2" width="6" customWidth="1"/>
    <col min="3" max="3" width="3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23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256503034.5</v>
      </c>
    </row>
    <row r="5" spans="1:26" x14ac:dyDescent="0.25">
      <c r="A5" s="292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25419219.635135133</v>
      </c>
    </row>
    <row r="6" spans="1:26" x14ac:dyDescent="0.25">
      <c r="A6" s="292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25419219.635135133</v>
      </c>
    </row>
    <row r="7" spans="1:26" x14ac:dyDescent="0.25">
      <c r="A7" s="292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si="0"/>
        <v>34</v>
      </c>
      <c r="D14" t="str">
        <f>IF(pajak[[#This Row],[//]]="","",INDEX(Table1[No. Invoice :],pajak[//]-offset))</f>
        <v>AM 23070010</v>
      </c>
      <c r="E14" s="88">
        <f>IF(pajak[[#This Row],[//]]="","",INDEX(Table1[Tgl Invoice :],pajak[//]-offset))</f>
        <v>45115</v>
      </c>
      <c r="F14" s="85" t="str">
        <f>IF(pajak[[#This Row],[//]]="","",INDEX(Table1[Kode Sales :],pajak[//]-offset))</f>
        <v>KO 4949</v>
      </c>
      <c r="G14" s="85" t="str">
        <f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si="0"/>
        <v>40</v>
      </c>
      <c r="D15" t="str">
        <f>IF(pajak[[#This Row],[//]]="","",INDEX(Table1[No. Invoice :],pajak[//]-offset))</f>
        <v>AM 23070011</v>
      </c>
      <c r="E15" s="88">
        <f>IF(pajak[[#This Row],[//]]="","",INDEX(Table1[Tgl Invoice :],pajak[//]-offset))</f>
        <v>45117</v>
      </c>
      <c r="F15" s="85" t="str">
        <f>IF(pajak[[#This Row],[//]]="","",INDEX(Table1[Kode Sales :],pajak[//]-offset))</f>
        <v>G 4927</v>
      </c>
      <c r="G15" s="85" t="str">
        <f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si="0"/>
        <v>42</v>
      </c>
      <c r="D16" t="str">
        <f>IF(pajak[[#This Row],[//]]="","",INDEX(Table1[No. Invoice :],pajak[//]-offset))</f>
        <v>AM 23070012</v>
      </c>
      <c r="E16" s="88">
        <f>IF(pajak[[#This Row],[//]]="","",INDEX(Table1[Tgl Invoice :],pajak[//]-offset))</f>
        <v>45117</v>
      </c>
      <c r="F16" s="85" t="str">
        <f>IF(pajak[[#This Row],[//]]="","",INDEX(Table1[Kode Sales :],pajak[//]-offset))</f>
        <v>KO 4823</v>
      </c>
      <c r="G16" s="85" t="str">
        <f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si="0"/>
        <v>49</v>
      </c>
      <c r="D17" t="str">
        <f>IF(pajak[[#This Row],[//]]="","",INDEX(Table1[No. Invoice :],pajak[//]-offset))</f>
        <v>AM 23070013</v>
      </c>
      <c r="E17" s="88">
        <f>IF(pajak[[#This Row],[//]]="","",INDEX(Table1[Tgl Invoice :],pajak[//]-offset))</f>
        <v>45117</v>
      </c>
      <c r="F17" s="85" t="str">
        <f>IF(pajak[[#This Row],[//]]="","",INDEX(Table1[Kode Sales :],pajak[//]-offset))</f>
        <v>KO 4883</v>
      </c>
      <c r="G17" s="85" t="str">
        <f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si="0"/>
        <v>51</v>
      </c>
      <c r="D18" t="str">
        <f>IF(pajak[[#This Row],[//]]="","",INDEX(Table1[No. Invoice :],pajak[//]-offset))</f>
        <v>AM 23070014</v>
      </c>
      <c r="E18" s="88">
        <f>IF(pajak[[#This Row],[//]]="","",INDEX(Table1[Tgl Invoice :],pajak[//]-offset))</f>
        <v>45118</v>
      </c>
      <c r="F18" s="85" t="str">
        <f>IF(pajak[[#This Row],[//]]="","",INDEX(Table1[Kode Sales :],pajak[//]-offset))</f>
        <v>KO 4888</v>
      </c>
      <c r="G18" s="85" t="str">
        <f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si="0"/>
        <v>54</v>
      </c>
      <c r="D19" t="str">
        <f>IF(pajak[[#This Row],[//]]="","",INDEX(Table1[No. Invoice :],pajak[//]-offset))</f>
        <v>AM 23070015</v>
      </c>
      <c r="E19" s="88">
        <f>IF(pajak[[#This Row],[//]]="","",INDEX(Table1[Tgl Invoice :],pajak[//]-offset))</f>
        <v>45118</v>
      </c>
      <c r="F19" s="85" t="str">
        <f>IF(pajak[[#This Row],[//]]="","",INDEX(Table1[Kode Sales :],pajak[//]-offset))</f>
        <v>KO 4892</v>
      </c>
      <c r="G19" s="85" t="str">
        <f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si="0"/>
        <v>57</v>
      </c>
      <c r="D20" t="str">
        <f>IF(pajak[[#This Row],[//]]="","",INDEX(Table1[No. Invoice :],pajak[//]-offset))</f>
        <v>AM 23070016</v>
      </c>
      <c r="E20" s="88">
        <f>IF(pajak[[#This Row],[//]]="","",INDEX(Table1[Tgl Invoice :],pajak[//]-offset))</f>
        <v>45118</v>
      </c>
      <c r="F20" s="85" t="str">
        <f>IF(pajak[[#This Row],[//]]="","",INDEX(Table1[Kode Sales :],pajak[//]-offset))</f>
        <v>G 4963</v>
      </c>
      <c r="G20" s="85" t="str">
        <f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si="0"/>
        <v>59</v>
      </c>
      <c r="D21" t="str">
        <f>IF(pajak[[#This Row],[//]]="","",INDEX(Table1[No. Invoice :],pajak[//]-offset))</f>
        <v>AM 23070017</v>
      </c>
      <c r="E21" s="88">
        <f>IF(pajak[[#This Row],[//]]="","",INDEX(Table1[Tgl Invoice :],pajak[//]-offset))</f>
        <v>45119</v>
      </c>
      <c r="F21" s="85" t="str">
        <f>IF(pajak[[#This Row],[//]]="","",INDEX(Table1[Kode Sales :],pajak[//]-offset))</f>
        <v>KO 1295</v>
      </c>
      <c r="G21" s="85" t="str">
        <f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si="0"/>
        <v>66</v>
      </c>
      <c r="D22" t="str">
        <f>IF(pajak[[#This Row],[//]]="","",INDEX(Table1[No. Invoice :],pajak[//]-offset))</f>
        <v>AM 23070018</v>
      </c>
      <c r="E22" s="88">
        <f>IF(pajak[[#This Row],[//]]="","",INDEX(Table1[Tgl Invoice :],pajak[//]-offset))</f>
        <v>45119</v>
      </c>
      <c r="F22" s="85" t="str">
        <f>IF(pajak[[#This Row],[//]]="","",INDEX(Table1[Kode Sales :],pajak[//]-offset))</f>
        <v>KO 4897</v>
      </c>
      <c r="G22" s="85" t="str">
        <f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>IF(pajak[[#This Row],[//]]="","",INDEX(Table1[pembuat nota :],pajak[//]-offset))</f>
        <v>NOVI / CONDRO</v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si="0"/>
        <v>71</v>
      </c>
      <c r="D23" t="str">
        <f>IF(pajak[[#This Row],[//]]="","",INDEX(Table1[No. Invoice :],pajak[//]-offset))</f>
        <v>AM 23070019</v>
      </c>
      <c r="E23" s="88">
        <f>IF(pajak[[#This Row],[//]]="","",INDEX(Table1[Tgl Invoice :],pajak[//]-offset))</f>
        <v>45121</v>
      </c>
      <c r="F23" s="85" t="str">
        <f>IF(pajak[[#This Row],[//]]="","",INDEX(Table1[Kode Sales :],pajak[//]-offset))</f>
        <v>KO 4899</v>
      </c>
      <c r="G23" s="85" t="str">
        <f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>IF(pajak[[#This Row],[//]]="","",INDEX(Table1[pembuat nota :],pajak[//]-offset))</f>
        <v>NOVI / CONDRO</v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si="0"/>
        <v>74</v>
      </c>
      <c r="D24" s="85" t="str">
        <f>IF(pajak[[#This Row],[//]]="","",INDEX(Table1[No. Invoice :],pajak[//]-offset))</f>
        <v>AM 23070020</v>
      </c>
      <c r="E24" s="88">
        <f>IF(pajak[[#This Row],[//]]="","",INDEX(Table1[Tgl Invoice :],pajak[//]-offset))</f>
        <v>45121</v>
      </c>
      <c r="F24" s="85" t="str">
        <f>IF(pajak[[#This Row],[//]]="","",INDEX(Table1[Kode Sales :],pajak[//]-offset))</f>
        <v>KO 4980</v>
      </c>
      <c r="G24" s="85" t="str">
        <f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>IF(pajak[[#This Row],[//]]="","",INDEX(Table1[pembuat nota :],pajak[//]-offset))</f>
        <v>NOVI / CONDRO</v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si="0"/>
        <v>78</v>
      </c>
      <c r="D25" s="85" t="str">
        <f>IF(pajak[[#This Row],[//]]="","",INDEX(Table1[No. Invoice :],pajak[//]-offset))</f>
        <v>AM 23070021</v>
      </c>
      <c r="E25" s="88">
        <f>IF(pajak[[#This Row],[//]]="","",INDEX(Table1[Tgl Invoice :],pajak[//]-offset))</f>
        <v>45114</v>
      </c>
      <c r="F25" s="85" t="str">
        <f>IF(pajak[[#This Row],[//]]="","",INDEX(Table1[Kode Sales :],pajak[//]-offset))</f>
        <v>KO 4817</v>
      </c>
      <c r="G25" s="85" t="str">
        <f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>IF(pajak[[#This Row],[//]]="","",INDEX(Table1[pembuat nota :],pajak[//]-offset))</f>
        <v>NOVI / CONDRO</v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si="0"/>
        <v>80</v>
      </c>
      <c r="D26" s="85" t="str">
        <f>IF(pajak[[#This Row],[//]]="","",INDEX(Table1[No. Invoice :],pajak[//]-offset))</f>
        <v>AM 23070022</v>
      </c>
      <c r="E26" s="88">
        <f>IF(pajak[[#This Row],[//]]="","",INDEX(Table1[Tgl Invoice :],pajak[//]-offset))</f>
        <v>45122</v>
      </c>
      <c r="F26" s="85" t="str">
        <f>IF(pajak[[#This Row],[//]]="","",INDEX(Table1[Kode Sales :],pajak[//]-offset))</f>
        <v>G 2359</v>
      </c>
      <c r="G26" s="85" t="str">
        <f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si="0"/>
        <v>85</v>
      </c>
      <c r="D27" s="85" t="str">
        <f>IF(pajak[[#This Row],[//]]="","",INDEX(Table1[No. Invoice :],pajak[//]-offset))</f>
        <v>AM 23070023</v>
      </c>
      <c r="E27" s="88">
        <f>IF(pajak[[#This Row],[//]]="","",INDEX(Table1[Tgl Invoice :],pajak[//]-offset))</f>
        <v>45122</v>
      </c>
      <c r="F27" s="85" t="str">
        <f>IF(pajak[[#This Row],[//]]="","",INDEX(Table1[Kode Sales :],pajak[//]-offset))</f>
        <v>KO 2366</v>
      </c>
      <c r="G27" s="85" t="str">
        <f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/>
      <c r="C28" s="85" t="str">
        <f t="shared" si="0"/>
        <v/>
      </c>
      <c r="D28" s="85" t="str">
        <f>IF(pajak[[#This Row],[//]]="","",INDEX(Table1[No. Invoice :],pajak[//]-offset))</f>
        <v/>
      </c>
      <c r="E28" s="88" t="str">
        <f>IF(pajak[[#This Row],[//]]="","",INDEX(Table1[Tgl Invoice :],pajak[//]-offset))</f>
        <v/>
      </c>
      <c r="F28" s="85" t="str">
        <f>IF(pajak[[#This Row],[//]]="","",INDEX(Table1[Kode Sales :],pajak[//]-offset))</f>
        <v/>
      </c>
      <c r="G28" s="85" t="str">
        <f>IF(pajak[[#This Row],[//]]="","",INDEX(Table1[Toko],pajak[//]-offset))</f>
        <v/>
      </c>
      <c r="H28" s="87" t="str">
        <f>IF(pajak[[#This Row],[//]]="","",SUMIF(Table1[h_id],pajak[[#This Row],[//]],Table1[h_hargasebelumdiskon]))</f>
        <v/>
      </c>
      <c r="I28" s="87" t="str">
        <f>IF(pajak[[#This Row],[//]]="","",SUMIF(Table1[h_id],pajak[[#This Row],[//]],Table1[h_diskon]))</f>
        <v/>
      </c>
      <c r="J28" s="87" t="str">
        <f>IF(pajak[[#This Row],[//]]="","",SUMIF(Table1[h_id],pajak[[#This Row],[//]],Table1[h_hargasetelahdiskon]))</f>
        <v/>
      </c>
      <c r="K28" s="87" t="str">
        <f>IF(pajak[//]="","",pajak[[#This Row],[Sub Total]]/1.11*11%)</f>
        <v/>
      </c>
      <c r="L28" s="87" t="str">
        <f>pajak[[#This Row],[Sub Total]]</f>
        <v/>
      </c>
      <c r="M28" s="85" t="str">
        <f>IF(pajak[[#This Row],[//]]="","",INDEX(Table1[pembuat nota :],pajak[//]-offset))</f>
        <v/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b">
        <f ca="1">IF(Table4[[#This Row],[AM]]&amp;" "&amp;Table4[[#This Row],[---]]=INDIRECT("pajak[@["&amp;Table4[#Headers]&amp;"]]"),MATCH(Table4[[#This Row],[---]],INDIRECT($3:$3),0))</f>
        <v>0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 t="s">
        <v>55</v>
      </c>
      <c r="C29" s="85" t="str">
        <f t="shared" si="0"/>
        <v/>
      </c>
      <c r="D29" s="85" t="str">
        <f>IF(pajak[[#This Row],[//]]="","",INDEX(Table1[No. Invoice :],pajak[//]-offset))</f>
        <v/>
      </c>
      <c r="E29" s="88" t="str">
        <f>IF(pajak[[#This Row],[//]]="","",INDEX(Table1[Tgl Invoice :],pajak[//]-offset))</f>
        <v/>
      </c>
      <c r="F29" s="85" t="str">
        <f>IF(pajak[[#This Row],[//]]="","",INDEX(Table1[Kode Sales :],pajak[//]-offset))</f>
        <v/>
      </c>
      <c r="G29" s="85" t="str">
        <f>IF(pajak[[#This Row],[//]]="","",INDEX(Table1[Toko],pajak[//]-offset))</f>
        <v/>
      </c>
      <c r="H29" s="87" t="str">
        <f>IF(pajak[[#This Row],[//]]="","",SUMIF(Table1[h_id],pajak[[#This Row],[//]],Table1[h_hargasebelumdiskon]))</f>
        <v/>
      </c>
      <c r="I29" s="87" t="str">
        <f>IF(pajak[[#This Row],[//]]="","",SUMIF(Table1[h_id],pajak[[#This Row],[//]],Table1[h_diskon]))</f>
        <v/>
      </c>
      <c r="J29" s="87" t="str">
        <f>IF(pajak[[#This Row],[//]]="","",SUMIF(Table1[h_id],pajak[[#This Row],[//]],Table1[h_hargasetelahdiskon]))</f>
        <v/>
      </c>
      <c r="K29" s="87" t="str">
        <f>IF(pajak[//]="","",pajak[[#This Row],[Sub Total]]/1.11*11%)</f>
        <v/>
      </c>
      <c r="L29" s="87" t="str">
        <f>pajak[[#This Row],[Sub Total]]</f>
        <v/>
      </c>
      <c r="M29" s="85" t="str">
        <f>IF(pajak[[#This Row],[//]]="","",INDEX(Table1[pembuat nota :],pajak[//]-offset))</f>
        <v/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b">
        <f ca="1">IF(Table4[[#This Row],[AM]]&amp;" "&amp;Table4[[#This Row],[---]]=INDIRECT("pajak[@["&amp;Table4[#Headers]&amp;"]]"),MATCH(Table4[[#This Row],[---]],INDIRECT($3:$3),0))</f>
        <v>0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C30" s="85" t="str">
        <f t="shared" si="0"/>
        <v/>
      </c>
      <c r="D30" s="85" t="str">
        <f>IF(pajak[[#This Row],[//]]="","",INDEX(Table1[No. Invoice :],pajak[//]-offset))</f>
        <v/>
      </c>
      <c r="E30" s="88" t="str">
        <f>IF(pajak[[#This Row],[//]]="","",INDEX(Table1[Tgl Invoice :],pajak[//]-offset))</f>
        <v/>
      </c>
      <c r="F30" s="85" t="str">
        <f>IF(pajak[[#This Row],[//]]="","",INDEX(Table1[Kode Sales :],pajak[//]-offset))</f>
        <v/>
      </c>
      <c r="G30" s="85" t="str">
        <f>IF(pajak[[#This Row],[//]]="","",INDEX(Table1[Toko],pajak[//]-offset))</f>
        <v/>
      </c>
      <c r="H30" s="87" t="str">
        <f>IF(pajak[[#This Row],[//]]="","",SUMIF(Table1[h_id],pajak[[#This Row],[//]],Table1[h_hargasebelumdiskon]))</f>
        <v/>
      </c>
      <c r="I30" s="87" t="str">
        <f>IF(pajak[[#This Row],[//]]="","",SUMIF(Table1[h_id],pajak[[#This Row],[//]],Table1[h_diskon]))</f>
        <v/>
      </c>
      <c r="J30" s="87" t="str">
        <f>IF(pajak[[#This Row],[//]]="","",SUMIF(Table1[h_id],pajak[[#This Row],[//]],Table1[h_hargasetelahdiskon]))</f>
        <v/>
      </c>
      <c r="K30" s="87" t="str">
        <f>IF(pajak[//]="","",pajak[[#This Row],[Sub Total]]/1.11*11%)</f>
        <v/>
      </c>
      <c r="L30" s="87" t="str">
        <f>pajak[[#This Row],[Sub Total]]</f>
        <v/>
      </c>
      <c r="M30" s="85" t="str">
        <f>IF(pajak[[#This Row],[//]]="","",INDEX(Table1[pembuat nota :],pajak[//]-offset))</f>
        <v/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b">
        <f ca="1">IF(Table4[[#This Row],[AM]]&amp;" "&amp;Table4[[#This Row],[---]]=INDIRECT("pajak[@["&amp;Table4[#Headers]&amp;"]]"),MATCH(Table4[[#This Row],[---]],INDIRECT($3:$3),0))</f>
        <v>0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C31" s="85" t="str">
        <f t="shared" si="0"/>
        <v/>
      </c>
      <c r="D31" s="85" t="str">
        <f>IF(pajak[[#This Row],[//]]="","",INDEX(Table1[No. Invoice :],pajak[//]-offset))</f>
        <v/>
      </c>
      <c r="E31" s="88" t="str">
        <f>IF(pajak[[#This Row],[//]]="","",INDEX(Table1[Tgl Invoice :],pajak[//]-offset))</f>
        <v/>
      </c>
      <c r="F31" s="85" t="str">
        <f>IF(pajak[[#This Row],[//]]="","",INDEX(Table1[Kode Sales :],pajak[//]-offset))</f>
        <v/>
      </c>
      <c r="G31" s="85" t="str">
        <f>IF(pajak[[#This Row],[//]]="","",INDEX(Table1[Toko],pajak[//]-offset))</f>
        <v/>
      </c>
      <c r="H31" s="87" t="str">
        <f>IF(pajak[[#This Row],[//]]="","",SUMIF(Table1[h_id],pajak[[#This Row],[//]],Table1[h_hargasebelumdiskon]))</f>
        <v/>
      </c>
      <c r="I31" s="87" t="str">
        <f>IF(pajak[[#This Row],[//]]="","",SUMIF(Table1[h_id],pajak[[#This Row],[//]],Table1[h_diskon]))</f>
        <v/>
      </c>
      <c r="J31" s="87" t="str">
        <f>IF(pajak[[#This Row],[//]]="","",SUMIF(Table1[h_id],pajak[[#This Row],[//]],Table1[h_hargasetelahdiskon]))</f>
        <v/>
      </c>
      <c r="K31" s="87" t="str">
        <f>IF(pajak[//]="","",pajak[[#This Row],[Sub Total]]/1.11*11%)</f>
        <v/>
      </c>
      <c r="L31" s="87" t="str">
        <f>pajak[[#This Row],[Sub Total]]</f>
        <v/>
      </c>
      <c r="M31" s="85" t="str">
        <f>IF(pajak[[#This Row],[//]]="","",INDEX(Table1[pembuat nota :],pajak[//]-offset))</f>
        <v/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b">
        <f ca="1">IF(Table4[[#This Row],[AM]]&amp;" "&amp;Table4[[#This Row],[---]]=INDIRECT("pajak[@["&amp;Table4[#Headers]&amp;"]]"),MATCH(Table4[[#This Row],[---]],INDIRECT($3:$3),0))</f>
        <v>0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C32" s="85" t="str">
        <f t="shared" si="0"/>
        <v/>
      </c>
      <c r="D32" s="85" t="str">
        <f>IF(pajak[[#This Row],[//]]="","",INDEX(Table1[No. Invoice :],pajak[//]-offset))</f>
        <v/>
      </c>
      <c r="E32" s="88" t="str">
        <f>IF(pajak[[#This Row],[//]]="","",INDEX(Table1[Tgl Invoice :],pajak[//]-offset))</f>
        <v/>
      </c>
      <c r="F32" s="85" t="str">
        <f>IF(pajak[[#This Row],[//]]="","",INDEX(Table1[Kode Sales :],pajak[//]-offset))</f>
        <v/>
      </c>
      <c r="G32" s="85" t="str">
        <f>IF(pajak[[#This Row],[//]]="","",INDEX(Table1[Toko],pajak[//]-offset))</f>
        <v/>
      </c>
      <c r="H32" s="87" t="str">
        <f>IF(pajak[[#This Row],[//]]="","",SUMIF(Table1[h_id],pajak[[#This Row],[//]],Table1[h_hargasebelumdiskon]))</f>
        <v/>
      </c>
      <c r="I32" s="87" t="str">
        <f>IF(pajak[[#This Row],[//]]="","",SUMIF(Table1[h_id],pajak[[#This Row],[//]],Table1[h_diskon]))</f>
        <v/>
      </c>
      <c r="J32" s="87" t="str">
        <f>IF(pajak[[#This Row],[//]]="","",SUMIF(Table1[h_id],pajak[[#This Row],[//]],Table1[h_hargasetelahdiskon]))</f>
        <v/>
      </c>
      <c r="K32" s="87" t="str">
        <f>IF(pajak[//]="","",pajak[[#This Row],[Sub Total]]/1.11*11%)</f>
        <v/>
      </c>
      <c r="L32" s="87" t="str">
        <f>pajak[[#This Row],[Sub Total]]</f>
        <v/>
      </c>
      <c r="M32" s="85" t="str">
        <f>IF(pajak[[#This Row],[//]]="","",INDEX(Table1[pembuat nota :],pajak[//]-offset))</f>
        <v/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b">
        <f ca="1">IF(Table4[[#This Row],[AM]]&amp;" "&amp;Table4[[#This Row],[---]]=INDIRECT("pajak[@["&amp;Table4[#Headers]&amp;"]]"),MATCH(Table4[[#This Row],[---]],INDIRECT($3:$3),0))</f>
        <v>0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3:23" x14ac:dyDescent="0.25">
      <c r="C33" s="85" t="str">
        <f t="shared" si="0"/>
        <v/>
      </c>
      <c r="D33" s="85" t="str">
        <f>IF(pajak[[#This Row],[//]]="","",INDEX(Table1[No. Invoice :],pajak[//]-offset))</f>
        <v/>
      </c>
      <c r="E33" s="88" t="str">
        <f>IF(pajak[[#This Row],[//]]="","",INDEX(Table1[Tgl Invoice :],pajak[//]-offset))</f>
        <v/>
      </c>
      <c r="F33" s="85" t="str">
        <f>IF(pajak[[#This Row],[//]]="","",INDEX(Table1[Kode Sales :],pajak[//]-offset))</f>
        <v/>
      </c>
      <c r="G33" s="85" t="str">
        <f>IF(pajak[[#This Row],[//]]="","",INDEX(Table1[Toko],pajak[//]-offset))</f>
        <v/>
      </c>
      <c r="H33" s="87" t="str">
        <f>IF(pajak[[#This Row],[//]]="","",SUMIF(Table1[h_id],pajak[[#This Row],[//]],Table1[h_hargasebelumdiskon]))</f>
        <v/>
      </c>
      <c r="I33" s="87" t="str">
        <f>IF(pajak[[#This Row],[//]]="","",SUMIF(Table1[h_id],pajak[[#This Row],[//]],Table1[h_diskon]))</f>
        <v/>
      </c>
      <c r="J33" s="87" t="str">
        <f>IF(pajak[[#This Row],[//]]="","",SUMIF(Table1[h_id],pajak[[#This Row],[//]],Table1[h_hargasetelahdiskon]))</f>
        <v/>
      </c>
      <c r="K33" s="87" t="str">
        <f>IF(pajak[//]="","",pajak[[#This Row],[Sub Total]]/1.11*11%)</f>
        <v/>
      </c>
      <c r="L33" s="87" t="str">
        <f>pajak[[#This Row],[Sub Total]]</f>
        <v/>
      </c>
      <c r="M33" s="85" t="str">
        <f>IF(pajak[[#This Row],[//]]="","",INDEX(Table1[pembuat nota :],pajak[//]-offset))</f>
        <v/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b">
        <f ca="1">IF(Table4[[#This Row],[AM]]&amp;" "&amp;Table4[[#This Row],[---]]=INDIRECT("pajak[@["&amp;Table4[#Headers]&amp;"]]"),MATCH(Table4[[#This Row],[---]],INDIRECT($3:$3),0))</f>
        <v>0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3:23" x14ac:dyDescent="0.25">
      <c r="C34" s="85" t="str">
        <f t="shared" si="0"/>
        <v/>
      </c>
      <c r="D34" s="85" t="str">
        <f>IF(pajak[[#This Row],[//]]="","",INDEX(Table1[No. Invoice :],pajak[//]-offset))</f>
        <v/>
      </c>
      <c r="E34" s="88" t="str">
        <f>IF(pajak[[#This Row],[//]]="","",INDEX(Table1[Tgl Invoice :],pajak[//]-offset))</f>
        <v/>
      </c>
      <c r="F34" s="85" t="str">
        <f>IF(pajak[[#This Row],[//]]="","",INDEX(Table1[Kode Sales :],pajak[//]-offset))</f>
        <v/>
      </c>
      <c r="G34" s="85" t="str">
        <f>IF(pajak[[#This Row],[//]]="","",INDEX(Table1[Toko],pajak[//]-offset))</f>
        <v/>
      </c>
      <c r="H34" s="87" t="str">
        <f>IF(pajak[[#This Row],[//]]="","",SUMIF(Table1[h_id],pajak[[#This Row],[//]],Table1[h_hargasebelumdiskon]))</f>
        <v/>
      </c>
      <c r="I34" s="87" t="str">
        <f>IF(pajak[[#This Row],[//]]="","",SUMIF(Table1[h_id],pajak[[#This Row],[//]],Table1[h_diskon]))</f>
        <v/>
      </c>
      <c r="J34" s="87" t="str">
        <f>IF(pajak[[#This Row],[//]]="","",SUMIF(Table1[h_id],pajak[[#This Row],[//]],Table1[h_hargasetelahdiskon]))</f>
        <v/>
      </c>
      <c r="K34" s="87" t="str">
        <f>IF(pajak[//]="","",pajak[[#This Row],[Sub Total]]/1.11*11%)</f>
        <v/>
      </c>
      <c r="L34" s="87" t="str">
        <f>pajak[[#This Row],[Sub Total]]</f>
        <v/>
      </c>
      <c r="M34" s="85" t="str">
        <f>IF(pajak[[#This Row],[//]]="","",INDEX(Table1[pembuat nota :],pajak[//]-offset))</f>
        <v/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b">
        <f ca="1">IF(Table4[[#This Row],[AM]]&amp;" "&amp;Table4[[#This Row],[---]]=INDIRECT("pajak[@["&amp;Table4[#Headers]&amp;"]]"),MATCH(Table4[[#This Row],[---]],INDIRECT($3:$3),0))</f>
        <v>0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3:23" x14ac:dyDescent="0.25">
      <c r="C35" s="85" t="str">
        <f t="shared" si="0"/>
        <v/>
      </c>
      <c r="D35" s="85" t="str">
        <f>IF(pajak[[#This Row],[//]]="","",INDEX(Table1[No. Invoice :],pajak[//]-offset))</f>
        <v/>
      </c>
      <c r="E35" s="88" t="str">
        <f>IF(pajak[[#This Row],[//]]="","",INDEX(Table1[Tgl Invoice :],pajak[//]-offset))</f>
        <v/>
      </c>
      <c r="F35" s="85" t="str">
        <f>IF(pajak[[#This Row],[//]]="","",INDEX(Table1[Kode Sales :],pajak[//]-offset))</f>
        <v/>
      </c>
      <c r="G35" s="85" t="str">
        <f>IF(pajak[[#This Row],[//]]="","",INDEX(Table1[Toko],pajak[//]-offset))</f>
        <v/>
      </c>
      <c r="H35" s="87" t="str">
        <f>IF(pajak[[#This Row],[//]]="","",SUMIF(Table1[h_id],pajak[[#This Row],[//]],Table1[h_hargasebelumdiskon]))</f>
        <v/>
      </c>
      <c r="I35" s="87" t="str">
        <f>IF(pajak[[#This Row],[//]]="","",SUMIF(Table1[h_id],pajak[[#This Row],[//]],Table1[h_diskon]))</f>
        <v/>
      </c>
      <c r="J35" s="87" t="str">
        <f>IF(pajak[[#This Row],[//]]="","",SUMIF(Table1[h_id],pajak[[#This Row],[//]],Table1[h_hargasetelahdiskon]))</f>
        <v/>
      </c>
      <c r="K35" s="87" t="str">
        <f>IF(pajak[//]="","",pajak[[#This Row],[Sub Total]]/1.11*11%)</f>
        <v/>
      </c>
      <c r="L35" s="87" t="str">
        <f>pajak[[#This Row],[Sub Total]]</f>
        <v/>
      </c>
      <c r="M35" s="85" t="str">
        <f>IF(pajak[[#This Row],[//]]="","",INDEX(Table1[pembuat nota :],pajak[//]-offset))</f>
        <v/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b">
        <f ca="1">IF(Table4[[#This Row],[AM]]&amp;" "&amp;Table4[[#This Row],[---]]=INDIRECT("pajak[@["&amp;Table4[#Headers]&amp;"]]"),MATCH(Table4[[#This Row],[---]],INDIRECT($3:$3),0))</f>
        <v>0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3:23" x14ac:dyDescent="0.25">
      <c r="C36" s="85" t="str">
        <f t="shared" si="0"/>
        <v/>
      </c>
      <c r="D36" s="85" t="str">
        <f>IF(pajak[[#This Row],[//]]="","",INDEX(Table1[No. Invoice :],pajak[//]-offset))</f>
        <v/>
      </c>
      <c r="E36" s="88" t="str">
        <f>IF(pajak[[#This Row],[//]]="","",INDEX(Table1[Tgl Invoice :],pajak[//]-offset))</f>
        <v/>
      </c>
      <c r="F36" s="85" t="str">
        <f>IF(pajak[[#This Row],[//]]="","",INDEX(Table1[Kode Sales :],pajak[//]-offset))</f>
        <v/>
      </c>
      <c r="G36" s="85" t="str">
        <f>IF(pajak[[#This Row],[//]]="","",INDEX(Table1[Toko],pajak[//]-offset))</f>
        <v/>
      </c>
      <c r="H36" s="87" t="str">
        <f>IF(pajak[[#This Row],[//]]="","",SUMIF(Table1[h_id],pajak[[#This Row],[//]],Table1[h_hargasebelumdiskon]))</f>
        <v/>
      </c>
      <c r="I36" s="87" t="str">
        <f>IF(pajak[[#This Row],[//]]="","",SUMIF(Table1[h_id],pajak[[#This Row],[//]],Table1[h_diskon]))</f>
        <v/>
      </c>
      <c r="J36" s="87" t="str">
        <f>IF(pajak[[#This Row],[//]]="","",SUMIF(Table1[h_id],pajak[[#This Row],[//]],Table1[h_hargasetelahdiskon]))</f>
        <v/>
      </c>
      <c r="K36" s="87" t="str">
        <f>IF(pajak[//]="","",pajak[[#This Row],[Sub Total]]/1.11*11%)</f>
        <v/>
      </c>
      <c r="L36" s="87" t="str">
        <f>pajak[[#This Row],[Sub Total]]</f>
        <v/>
      </c>
      <c r="M36" s="85" t="str">
        <f>IF(pajak[[#This Row],[//]]="","",INDEX(Table1[pembuat nota :],pajak[//]-offset))</f>
        <v/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b">
        <f ca="1">IF(Table4[[#This Row],[AM]]&amp;" "&amp;Table4[[#This Row],[---]]=INDIRECT("pajak[@["&amp;Table4[#Headers]&amp;"]]"),MATCH(Table4[[#This Row],[---]],INDIRECT($3:$3),0))</f>
        <v>0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3:23" x14ac:dyDescent="0.25">
      <c r="C37" s="85" t="str">
        <f t="shared" ref="C37:C57" si="2">IF(ROW()-(COUNTBLANK($C$1:$C$3)+1)&lt;=jNota,A37,"")</f>
        <v/>
      </c>
      <c r="D37" s="85" t="str">
        <f>IF(pajak[[#This Row],[//]]="","",INDEX(Table1[No. Invoice :],pajak[//]-offset))</f>
        <v/>
      </c>
      <c r="E37" s="88" t="str">
        <f>IF(pajak[[#This Row],[//]]="","",INDEX(Table1[Tgl Invoice :],pajak[//]-offset))</f>
        <v/>
      </c>
      <c r="F37" s="85" t="str">
        <f>IF(pajak[[#This Row],[//]]="","",INDEX(Table1[Kode Sales :],pajak[//]-offset))</f>
        <v/>
      </c>
      <c r="G37" s="85" t="str">
        <f>IF(pajak[[#This Row],[//]]="","",INDEX(Table1[Toko],pajak[//]-offset))</f>
        <v/>
      </c>
      <c r="H37" s="87" t="str">
        <f>IF(pajak[[#This Row],[//]]="","",SUMIF(Table1[h_id],pajak[[#This Row],[//]],Table1[h_hargasebelumdiskon]))</f>
        <v/>
      </c>
      <c r="I37" s="87" t="str">
        <f>IF(pajak[[#This Row],[//]]="","",SUMIF(Table1[h_id],pajak[[#This Row],[//]],Table1[h_diskon]))</f>
        <v/>
      </c>
      <c r="J37" s="87" t="str">
        <f>IF(pajak[[#This Row],[//]]="","",SUMIF(Table1[h_id],pajak[[#This Row],[//]],Table1[h_hargasetelahdiskon]))</f>
        <v/>
      </c>
      <c r="K37" s="87" t="str">
        <f>IF(pajak[//]="","",pajak[[#This Row],[Sub Total]]/1.11*11%)</f>
        <v/>
      </c>
      <c r="L37" s="87" t="str">
        <f>pajak[[#This Row],[Sub Total]]</f>
        <v/>
      </c>
      <c r="M37" s="85" t="str">
        <f>IF(pajak[[#This Row],[//]]="","",INDEX(Table1[pembuat nota :],pajak[//]-offset))</f>
        <v/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b">
        <f ca="1">IF(Table4[[#This Row],[AM]]&amp;" "&amp;Table4[[#This Row],[---]]=INDIRECT("pajak[@["&amp;Table4[#Headers]&amp;"]]"),MATCH(Table4[[#This Row],[---]],INDIRECT($3:$3),0))</f>
        <v>0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3:23" x14ac:dyDescent="0.25">
      <c r="C38" s="85" t="str">
        <f t="shared" si="2"/>
        <v/>
      </c>
      <c r="D38" s="85" t="str">
        <f>IF(pajak[[#This Row],[//]]="","",INDEX(Table1[No. Invoice :],pajak[//]-offset))</f>
        <v/>
      </c>
      <c r="E38" s="88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7" t="str">
        <f>IF(pajak[[#This Row],[//]]="","",SUMIF(Table1[h_id],pajak[[#This Row],[//]],Table1[h_hargasebelumdiskon]))</f>
        <v/>
      </c>
      <c r="I38" s="87" t="str">
        <f>IF(pajak[[#This Row],[//]]="","",SUMIF(Table1[h_id],pajak[[#This Row],[//]],Table1[h_diskon]))</f>
        <v/>
      </c>
      <c r="J38" s="87" t="str">
        <f>IF(pajak[[#This Row],[//]]="","",SUMIF(Table1[h_id],pajak[[#This Row],[//]],Table1[h_hargasetelahdiskon]))</f>
        <v/>
      </c>
      <c r="K38" s="87" t="str">
        <f>IF(pajak[//]="","",pajak[[#This Row],[Sub Total]]/1.11*11%)</f>
        <v/>
      </c>
      <c r="L38" s="87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3:23" x14ac:dyDescent="0.25">
      <c r="C39" s="85" t="str">
        <f t="shared" si="2"/>
        <v/>
      </c>
      <c r="D39" s="85" t="str">
        <f>IF(pajak[[#This Row],[//]]="","",INDEX(Table1[No. Invoice :],pajak[//]-offset))</f>
        <v/>
      </c>
      <c r="E39" s="88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7" t="str">
        <f>IF(pajak[[#This Row],[//]]="","",SUMIF(Table1[h_id],pajak[[#This Row],[//]],Table1[h_hargasebelumdiskon]))</f>
        <v/>
      </c>
      <c r="I39" s="87" t="str">
        <f>IF(pajak[[#This Row],[//]]="","",SUMIF(Table1[h_id],pajak[[#This Row],[//]],Table1[h_diskon]))</f>
        <v/>
      </c>
      <c r="J39" s="87" t="str">
        <f>IF(pajak[[#This Row],[//]]="","",SUMIF(Table1[h_id],pajak[[#This Row],[//]],Table1[h_hargasetelahdiskon]))</f>
        <v/>
      </c>
      <c r="K39" s="87" t="str">
        <f>IF(pajak[//]="","",pajak[[#This Row],[Sub Total]]/1.11*11%)</f>
        <v/>
      </c>
      <c r="L39" s="87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3:23" x14ac:dyDescent="0.25"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3:23" x14ac:dyDescent="0.25"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3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3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3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3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3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3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3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291935000</v>
      </c>
      <c r="I58" s="87">
        <f ca="1">SUBTOTAL(109,pajak[Diskon])</f>
        <v>35431965.5</v>
      </c>
      <c r="J58" s="87">
        <f ca="1">SUBTOTAL(109,pajak[Sub Total])</f>
        <v>256503034.5</v>
      </c>
      <c r="K58" s="87">
        <f ca="1">SUBTOTAL(109,pajak[PPN 11%])</f>
        <v>25419219.635135133</v>
      </c>
      <c r="L58" s="87">
        <f ca="1">SUBTOTAL(109,pajak[Total Invoice])</f>
        <v>256503034.5</v>
      </c>
      <c r="M58"/>
      <c r="N58"/>
      <c r="O58"/>
    </row>
  </sheetData>
  <conditionalFormatting sqref="F59:F1048576 F3:F57">
    <cfRule type="duplicateValues" dxfId="67" priority="9"/>
  </conditionalFormatting>
  <conditionalFormatting sqref="S1:W2 S4:W1048576">
    <cfRule type="containsText" dxfId="66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E12" sqref="E12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85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1</v>
      </c>
      <c r="I1" s="298" t="s">
        <v>74</v>
      </c>
      <c r="J1" s="298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23070023</v>
      </c>
      <c r="G3" s="10" t="s">
        <v>16</v>
      </c>
      <c r="H3" s="305" t="str">
        <f>INDEX(Table2[b],MATCH(kToko,Table2[a],0))</f>
        <v>CV PELITA JAYA</v>
      </c>
      <c r="I3" s="305"/>
      <c r="J3" s="305"/>
      <c r="K3" s="30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09" t="s">
        <v>18</v>
      </c>
      <c r="G4" s="16"/>
      <c r="H4" s="307"/>
      <c r="I4" s="307"/>
      <c r="J4" s="307"/>
      <c r="K4" s="308"/>
      <c r="L4" s="11"/>
    </row>
    <row r="5" spans="1:12" s="9" customFormat="1" ht="16.5" customHeight="1" x14ac:dyDescent="0.3">
      <c r="A5" s="6"/>
      <c r="B5" s="1" t="s">
        <v>2</v>
      </c>
      <c r="C5" s="7"/>
      <c r="D5" s="310">
        <f>INDEX(Table1[Tgl Invoice :],newestIdRow-offset)</f>
        <v>45122</v>
      </c>
      <c r="E5" s="311"/>
      <c r="F5" s="309"/>
      <c r="G5" s="17"/>
      <c r="H5" s="312" t="str">
        <f>IF(INDEX(Table2[c],MATCH(kToko,Table2[a],0))="","",INDEX(Table2[c],MATCH(kToko,Table2[a],0)))</f>
        <v>(ANUGERAH SEJAHTERA)</v>
      </c>
      <c r="I5" s="312"/>
      <c r="J5" s="312"/>
      <c r="K5" s="3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09"/>
      <c r="G6" s="17"/>
      <c r="H6" s="314" t="str">
        <f>INDEX(Table2[d],MATCH(kToko,Table2[a],0))</f>
        <v>PURWOKERTO</v>
      </c>
      <c r="I6" s="314"/>
      <c r="J6" s="314"/>
      <c r="K6" s="3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KO 2366</v>
      </c>
      <c r="E7" s="8"/>
      <c r="F7" s="20"/>
      <c r="G7" s="21"/>
      <c r="H7" s="316"/>
      <c r="I7" s="316"/>
      <c r="J7" s="316"/>
      <c r="K7" s="3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36</v>
      </c>
      <c r="C11" s="45" t="str">
        <f ca="1">IF(A11&gt;jumlahBarang,"",INDEX(Table1[Unit],newestIdRow-offset+A11-1))</f>
        <v>BOX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LEM STICK KENKO 15 GR (TANGGUNG) isi 20 pc</v>
      </c>
      <c r="F11" s="48"/>
      <c r="G11" s="49"/>
      <c r="H11" s="50">
        <f ca="1">IF(A11&gt;jumlahBarang,"",INDEX(Table1[Unit Price],newestIdRow-offset+A11-1))</f>
        <v>72000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2242080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04"/>
      <c r="K28" s="30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1">
        <f ca="1">INDEX(pajak[Sub Total],MATCH(newestIdRow,pajak[//],0))</f>
        <v>2242080</v>
      </c>
      <c r="K29" s="30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3"/>
      <c r="K30" s="30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04"/>
      <c r="K32" s="30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1">
        <f ca="1">INDEX(pajak[PPN 11%],MATCH(newestIdRow,pajak[//],0))</f>
        <v>222188.10810810808</v>
      </c>
      <c r="K33" s="302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04"/>
      <c r="K34" s="30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2242080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299" t="str">
        <f>INDEX(pajak[pembuat nota],MATCH(newestIdRow,pajak[//],0))</f>
        <v>NOVI / CONDRO</v>
      </c>
      <c r="K37" s="300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299" t="str">
        <f>INDEX(pajak[edited],MATCH(newestIdRow,pajak[//],0))</f>
        <v/>
      </c>
      <c r="K38" s="30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>E3</f>
        <v>23070023</v>
      </c>
      <c r="F41" s="195"/>
      <c r="G41" s="196" t="s">
        <v>16</v>
      </c>
      <c r="H41" s="318" t="str">
        <f>H3</f>
        <v>CV PELITA JAYA</v>
      </c>
      <c r="I41" s="318"/>
      <c r="J41" s="318"/>
      <c r="K41" s="319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2" t="s">
        <v>18</v>
      </c>
      <c r="G42" s="202"/>
      <c r="H42" s="320"/>
      <c r="I42" s="320"/>
      <c r="J42" s="320"/>
      <c r="K42" s="321"/>
      <c r="L42" s="197"/>
    </row>
    <row r="43" spans="1:12" s="9" customFormat="1" ht="16.5" customHeight="1" x14ac:dyDescent="0.3">
      <c r="A43" s="190"/>
      <c r="B43" s="191" t="s">
        <v>2</v>
      </c>
      <c r="C43" s="192"/>
      <c r="D43" s="323">
        <f>D5</f>
        <v>45122</v>
      </c>
      <c r="E43" s="324"/>
      <c r="F43" s="322"/>
      <c r="G43" s="203"/>
      <c r="H43" s="325" t="str">
        <f>H5</f>
        <v>(ANUGERAH SEJAHTERA)</v>
      </c>
      <c r="I43" s="325"/>
      <c r="J43" s="325"/>
      <c r="K43" s="326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2"/>
      <c r="G44" s="203"/>
      <c r="H44" s="327" t="str">
        <f>H6</f>
        <v>PURWOKERTO</v>
      </c>
      <c r="I44" s="327"/>
      <c r="J44" s="327"/>
      <c r="K44" s="328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>D7</f>
        <v>KO 2366</v>
      </c>
      <c r="E45" s="194"/>
      <c r="F45" s="207"/>
      <c r="G45" s="208"/>
      <c r="H45" s="329"/>
      <c r="I45" s="329"/>
      <c r="J45" s="329"/>
      <c r="K45" s="330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36</v>
      </c>
      <c r="C49" s="234" t="str">
        <f t="shared" ca="1" si="0"/>
        <v>BOX</v>
      </c>
      <c r="D49" s="235">
        <f t="shared" ca="1" si="0"/>
        <v>1</v>
      </c>
      <c r="E49" s="236" t="str">
        <f t="shared" ca="1" si="0"/>
        <v>LEM STICK KENKO 15 GR (TANGGUNG) isi 20 pc</v>
      </c>
      <c r="F49" s="237"/>
      <c r="G49" s="238"/>
      <c r="H49" s="239">
        <f t="shared" ref="H49:K64" ca="1" si="1">H11</f>
        <v>72000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2242080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1"/>
      <c r="K66" s="331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2">
        <f ca="1">J29</f>
        <v>2242080</v>
      </c>
      <c r="K67" s="333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4"/>
      <c r="K68" s="334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1"/>
      <c r="K70" s="331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2">
        <f ca="1">J33</f>
        <v>222188.10810810808</v>
      </c>
      <c r="K71" s="333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1"/>
      <c r="K72" s="331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2242080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35" t="str">
        <f>J37</f>
        <v>NOVI / CONDRO</v>
      </c>
      <c r="K75" s="336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35" t="str">
        <f>J38</f>
        <v/>
      </c>
      <c r="K76" s="336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23070023</v>
      </c>
      <c r="F79" s="100"/>
      <c r="G79" s="101" t="s">
        <v>16</v>
      </c>
      <c r="H79" s="337" t="str">
        <f>H41</f>
        <v>CV PELITA JAYA</v>
      </c>
      <c r="I79" s="337"/>
      <c r="J79" s="337"/>
      <c r="K79" s="338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1" t="s">
        <v>18</v>
      </c>
      <c r="G80" s="107"/>
      <c r="H80" s="339"/>
      <c r="I80" s="339"/>
      <c r="J80" s="339"/>
      <c r="K80" s="340"/>
      <c r="L80" s="102"/>
    </row>
    <row r="81" spans="1:12" s="9" customFormat="1" ht="16.5" customHeight="1" x14ac:dyDescent="0.3">
      <c r="A81" s="95"/>
      <c r="B81" s="96" t="s">
        <v>2</v>
      </c>
      <c r="C81" s="97"/>
      <c r="D81" s="342">
        <f>D43</f>
        <v>45122</v>
      </c>
      <c r="E81" s="343"/>
      <c r="F81" s="341"/>
      <c r="G81" s="108"/>
      <c r="H81" s="344" t="str">
        <f>H43</f>
        <v>(ANUGERAH SEJAHTERA)</v>
      </c>
      <c r="I81" s="344"/>
      <c r="J81" s="344"/>
      <c r="K81" s="345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1"/>
      <c r="G82" s="108"/>
      <c r="H82" s="346" t="str">
        <f>H44</f>
        <v>PURWOKERTO</v>
      </c>
      <c r="I82" s="346"/>
      <c r="J82" s="346"/>
      <c r="K82" s="347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KO 2366</v>
      </c>
      <c r="E83" s="99"/>
      <c r="F83" s="112"/>
      <c r="G83" s="113"/>
      <c r="H83" s="348"/>
      <c r="I83" s="348"/>
      <c r="J83" s="348"/>
      <c r="K83" s="349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36</v>
      </c>
      <c r="C87" s="139" t="str">
        <f t="shared" ca="1" si="2"/>
        <v>BOX</v>
      </c>
      <c r="D87" s="140">
        <f t="shared" ca="1" si="2"/>
        <v>1</v>
      </c>
      <c r="E87" s="141" t="str">
        <f t="shared" ca="1" si="2"/>
        <v>LEM STICK KENKO 15 GR (TANGGUNG) isi 20 pc</v>
      </c>
      <c r="F87" s="142"/>
      <c r="G87" s="143"/>
      <c r="H87" s="144">
        <f t="shared" ref="H87:K102" ca="1" si="3">H49</f>
        <v>72000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2242080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0"/>
      <c r="K104" s="350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1">
        <f ca="1">J67</f>
        <v>2242080</v>
      </c>
      <c r="K105" s="352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55"/>
      <c r="K106" s="355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0"/>
      <c r="K108" s="350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1">
        <f ca="1">J71</f>
        <v>222188.10810810808</v>
      </c>
      <c r="K109" s="352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0"/>
      <c r="K110" s="350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2242080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53" t="str">
        <f>J75</f>
        <v>NOVI / CONDRO</v>
      </c>
      <c r="K113" s="354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53" t="str">
        <f>J76</f>
        <v/>
      </c>
      <c r="K114" s="354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2023-07-15T08:27:37Z</dcterms:modified>
</cp:coreProperties>
</file>