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82" r:id="rId9"/>
  </pivotCaches>
  <fileRecoveryPr repairLoad="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A1" i="1" l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3" i="1"/>
  <c r="AA160" i="1"/>
  <c r="AA157" i="1"/>
  <c r="AA155" i="1"/>
  <c r="AA150" i="1"/>
  <c r="AA148" i="1"/>
  <c r="AA146" i="1"/>
  <c r="AA141" i="1"/>
  <c r="AA135" i="1"/>
  <c r="AA133" i="1"/>
  <c r="AA131" i="1"/>
  <c r="AA117" i="1"/>
  <c r="AA112" i="1"/>
  <c r="AA106" i="1"/>
  <c r="AA103" i="1"/>
  <c r="AA99" i="1"/>
  <c r="AA88" i="1"/>
  <c r="AA86" i="1"/>
  <c r="AA80" i="1"/>
  <c r="AA78" i="1"/>
  <c r="AA77" i="1"/>
  <c r="AA75" i="1"/>
  <c r="AA73" i="1"/>
  <c r="AA67" i="1"/>
  <c r="AA65" i="1"/>
  <c r="AA58" i="1"/>
  <c r="AA56" i="1"/>
  <c r="AA54" i="1"/>
  <c r="AA43" i="1"/>
  <c r="AA40" i="1"/>
  <c r="AA38" i="1"/>
  <c r="AA35" i="1"/>
  <c r="AA33" i="1"/>
  <c r="AA30" i="1"/>
  <c r="AA28" i="1"/>
  <c r="AA26" i="1"/>
  <c r="AA23" i="1"/>
  <c r="AA21" i="1"/>
  <c r="AA19" i="1"/>
  <c r="AA4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5" i="1"/>
  <c r="AB215" i="1"/>
  <c r="S215" i="1" s="1"/>
  <c r="X215" i="1"/>
  <c r="V215" i="1"/>
  <c r="W215" i="1" s="1"/>
  <c r="I215" i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I214" i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I213" i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I212" i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I211" i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I210" i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I209" i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I208" i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I207" i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I206" i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I205" i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I204" i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I203" i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I202" i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I201" i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I200" i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I199" i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I198" i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I197" i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I196" i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I195" i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I194" i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I193" i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I192" i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I191" i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I190" i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I189" i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I188" i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I187" i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I186" i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I185" i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I184" i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I183" i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I182" i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I181" i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I180" i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I179" i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I178" i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I177" i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I176" i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I175" i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I174" i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I173" i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I172" i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I171" i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I170" i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I169" i="1"/>
  <c r="H169" i="1"/>
  <c r="B169" i="1"/>
  <c r="G169" i="1" s="1"/>
  <c r="A169" i="1" s="1"/>
  <c r="AC169" i="1" s="1"/>
  <c r="AE168" i="1"/>
  <c r="AB168" i="1"/>
  <c r="S168" i="1" s="1"/>
  <c r="X168" i="1"/>
  <c r="V168" i="1"/>
  <c r="W168" i="1" s="1"/>
  <c r="I168" i="1"/>
  <c r="H168" i="1"/>
  <c r="B168" i="1"/>
  <c r="G168" i="1" s="1"/>
  <c r="A168" i="1" s="1"/>
  <c r="AC168" i="1" s="1"/>
  <c r="AE167" i="1"/>
  <c r="X167" i="1"/>
  <c r="I167" i="1"/>
  <c r="H167" i="1"/>
  <c r="B167" i="1"/>
  <c r="G167" i="1" s="1"/>
  <c r="A167" i="1" s="1"/>
  <c r="AC167" i="1" s="1"/>
  <c r="AE166" i="1"/>
  <c r="X166" i="1"/>
  <c r="I166" i="1"/>
  <c r="H166" i="1"/>
  <c r="B166" i="1"/>
  <c r="G166" i="1" s="1"/>
  <c r="A166" i="1" s="1"/>
  <c r="AC166" i="1" s="1"/>
  <c r="AE165" i="1"/>
  <c r="X165" i="1"/>
  <c r="I165" i="1"/>
  <c r="H165" i="1"/>
  <c r="B165" i="1"/>
  <c r="G165" i="1" s="1"/>
  <c r="A165" i="1" s="1"/>
  <c r="AC165" i="1" s="1"/>
  <c r="AE164" i="1"/>
  <c r="X164" i="1"/>
  <c r="I164" i="1"/>
  <c r="H164" i="1"/>
  <c r="B164" i="1"/>
  <c r="G164" i="1" s="1"/>
  <c r="A164" i="1" s="1"/>
  <c r="AE163" i="1"/>
  <c r="AB163" i="1"/>
  <c r="S163" i="1" s="1"/>
  <c r="X163" i="1"/>
  <c r="V163" i="1"/>
  <c r="W163" i="1" s="1"/>
  <c r="I163" i="1"/>
  <c r="H163" i="1"/>
  <c r="B163" i="1"/>
  <c r="G163" i="1" s="1"/>
  <c r="A163" i="1" s="1"/>
  <c r="AC163" i="1" s="1"/>
  <c r="AE162" i="1"/>
  <c r="X162" i="1"/>
  <c r="I162" i="1"/>
  <c r="H162" i="1"/>
  <c r="B162" i="1"/>
  <c r="G162" i="1" s="1"/>
  <c r="A162" i="1" s="1"/>
  <c r="AC162" i="1" s="1"/>
  <c r="AE161" i="1"/>
  <c r="X161" i="1"/>
  <c r="I161" i="1"/>
  <c r="H161" i="1"/>
  <c r="B161" i="1"/>
  <c r="G161" i="1" s="1"/>
  <c r="A161" i="1" s="1"/>
  <c r="AE160" i="1"/>
  <c r="AB160" i="1"/>
  <c r="S160" i="1" s="1"/>
  <c r="X160" i="1"/>
  <c r="V160" i="1"/>
  <c r="W160" i="1" s="1"/>
  <c r="I160" i="1"/>
  <c r="H160" i="1"/>
  <c r="B160" i="1"/>
  <c r="G160" i="1" s="1"/>
  <c r="A160" i="1" s="1"/>
  <c r="AC160" i="1" s="1"/>
  <c r="AE159" i="1"/>
  <c r="X159" i="1"/>
  <c r="I159" i="1"/>
  <c r="H159" i="1"/>
  <c r="B159" i="1"/>
  <c r="G159" i="1" s="1"/>
  <c r="A159" i="1" s="1"/>
  <c r="AC159" i="1" s="1"/>
  <c r="AE158" i="1"/>
  <c r="X158" i="1"/>
  <c r="I158" i="1"/>
  <c r="H158" i="1"/>
  <c r="AE157" i="1"/>
  <c r="AB157" i="1"/>
  <c r="S157" i="1" s="1"/>
  <c r="X157" i="1"/>
  <c r="V157" i="1"/>
  <c r="W157" i="1" s="1"/>
  <c r="I157" i="1"/>
  <c r="H157" i="1"/>
  <c r="B157" i="1"/>
  <c r="G157" i="1" s="1"/>
  <c r="A157" i="1" s="1"/>
  <c r="AC157" i="1" s="1"/>
  <c r="AE156" i="1"/>
  <c r="X156" i="1"/>
  <c r="I156" i="1"/>
  <c r="H156" i="1"/>
  <c r="AE155" i="1"/>
  <c r="AB155" i="1"/>
  <c r="S155" i="1" s="1"/>
  <c r="X155" i="1"/>
  <c r="V155" i="1"/>
  <c r="W155" i="1" s="1"/>
  <c r="I155" i="1"/>
  <c r="H155" i="1"/>
  <c r="B155" i="1"/>
  <c r="G155" i="1" s="1"/>
  <c r="A155" i="1" s="1"/>
  <c r="AC155" i="1" s="1"/>
  <c r="AE154" i="1"/>
  <c r="X154" i="1"/>
  <c r="I154" i="1"/>
  <c r="H154" i="1"/>
  <c r="B154" i="1"/>
  <c r="G154" i="1" s="1"/>
  <c r="A154" i="1" s="1"/>
  <c r="AC154" i="1" s="1"/>
  <c r="AE153" i="1"/>
  <c r="X153" i="1"/>
  <c r="I153" i="1"/>
  <c r="H153" i="1"/>
  <c r="B153" i="1"/>
  <c r="G153" i="1" s="1"/>
  <c r="A153" i="1" s="1"/>
  <c r="AC153" i="1" s="1"/>
  <c r="AE152" i="1"/>
  <c r="X152" i="1"/>
  <c r="I152" i="1"/>
  <c r="H152" i="1"/>
  <c r="B152" i="1"/>
  <c r="G152" i="1" s="1"/>
  <c r="A152" i="1" s="1"/>
  <c r="AC152" i="1" s="1"/>
  <c r="AE151" i="1"/>
  <c r="X151" i="1"/>
  <c r="I151" i="1"/>
  <c r="H151" i="1"/>
  <c r="AE150" i="1"/>
  <c r="AB150" i="1"/>
  <c r="S150" i="1" s="1"/>
  <c r="X150" i="1"/>
  <c r="V150" i="1"/>
  <c r="W150" i="1" s="1"/>
  <c r="I150" i="1"/>
  <c r="H150" i="1"/>
  <c r="B150" i="1"/>
  <c r="G150" i="1" s="1"/>
  <c r="A150" i="1" s="1"/>
  <c r="AC150" i="1" s="1"/>
  <c r="AE149" i="1"/>
  <c r="X149" i="1"/>
  <c r="I149" i="1"/>
  <c r="H149" i="1"/>
  <c r="AE148" i="1"/>
  <c r="AB148" i="1"/>
  <c r="S148" i="1" s="1"/>
  <c r="X148" i="1"/>
  <c r="V148" i="1"/>
  <c r="W148" i="1" s="1"/>
  <c r="I148" i="1"/>
  <c r="H148" i="1"/>
  <c r="B148" i="1"/>
  <c r="G148" i="1" s="1"/>
  <c r="A148" i="1" s="1"/>
  <c r="AC148" i="1" s="1"/>
  <c r="AE147" i="1"/>
  <c r="X147" i="1"/>
  <c r="I147" i="1"/>
  <c r="H147" i="1"/>
  <c r="AE146" i="1"/>
  <c r="AB146" i="1"/>
  <c r="S146" i="1" s="1"/>
  <c r="X146" i="1"/>
  <c r="V146" i="1"/>
  <c r="W146" i="1" s="1"/>
  <c r="I146" i="1"/>
  <c r="H146" i="1"/>
  <c r="B146" i="1"/>
  <c r="G146" i="1" s="1"/>
  <c r="A146" i="1" s="1"/>
  <c r="AC146" i="1" s="1"/>
  <c r="AE145" i="1"/>
  <c r="X145" i="1"/>
  <c r="I145" i="1"/>
  <c r="H145" i="1"/>
  <c r="B145" i="1"/>
  <c r="G145" i="1" s="1"/>
  <c r="A145" i="1" s="1"/>
  <c r="AC145" i="1" s="1"/>
  <c r="AE144" i="1"/>
  <c r="X144" i="1"/>
  <c r="I144" i="1"/>
  <c r="H144" i="1"/>
  <c r="B144" i="1"/>
  <c r="G144" i="1" s="1"/>
  <c r="A144" i="1" s="1"/>
  <c r="AC144" i="1" s="1"/>
  <c r="AE143" i="1"/>
  <c r="X143" i="1"/>
  <c r="I143" i="1"/>
  <c r="H143" i="1"/>
  <c r="B143" i="1"/>
  <c r="G143" i="1" s="1"/>
  <c r="A143" i="1" s="1"/>
  <c r="AC143" i="1" s="1"/>
  <c r="AE142" i="1"/>
  <c r="X142" i="1"/>
  <c r="I142" i="1"/>
  <c r="H142" i="1"/>
  <c r="AE141" i="1"/>
  <c r="AB141" i="1"/>
  <c r="S141" i="1" s="1"/>
  <c r="X141" i="1"/>
  <c r="V141" i="1"/>
  <c r="W141" i="1" s="1"/>
  <c r="I141" i="1"/>
  <c r="H141" i="1"/>
  <c r="B141" i="1"/>
  <c r="G141" i="1" s="1"/>
  <c r="A141" i="1" s="1"/>
  <c r="AC141" i="1" s="1"/>
  <c r="AE140" i="1"/>
  <c r="X140" i="1"/>
  <c r="I140" i="1"/>
  <c r="H140" i="1"/>
  <c r="B140" i="1"/>
  <c r="G140" i="1" s="1"/>
  <c r="A140" i="1" s="1"/>
  <c r="AC140" i="1" s="1"/>
  <c r="AE139" i="1"/>
  <c r="X139" i="1"/>
  <c r="I139" i="1"/>
  <c r="H139" i="1"/>
  <c r="B139" i="1"/>
  <c r="G139" i="1" s="1"/>
  <c r="A139" i="1" s="1"/>
  <c r="AC139" i="1" s="1"/>
  <c r="AE138" i="1"/>
  <c r="X138" i="1"/>
  <c r="I138" i="1"/>
  <c r="H138" i="1"/>
  <c r="B138" i="1"/>
  <c r="G138" i="1" s="1"/>
  <c r="A138" i="1" s="1"/>
  <c r="AC138" i="1" s="1"/>
  <c r="AE137" i="1"/>
  <c r="X137" i="1"/>
  <c r="I137" i="1"/>
  <c r="H137" i="1"/>
  <c r="B137" i="1"/>
  <c r="G137" i="1" s="1"/>
  <c r="A137" i="1" s="1"/>
  <c r="AC137" i="1" s="1"/>
  <c r="AE136" i="1"/>
  <c r="X136" i="1"/>
  <c r="I136" i="1"/>
  <c r="H136" i="1"/>
  <c r="AE135" i="1"/>
  <c r="AB135" i="1"/>
  <c r="S135" i="1" s="1"/>
  <c r="X135" i="1"/>
  <c r="V135" i="1"/>
  <c r="W135" i="1" s="1"/>
  <c r="I135" i="1"/>
  <c r="H135" i="1"/>
  <c r="B135" i="1"/>
  <c r="G135" i="1" s="1"/>
  <c r="A135" i="1" s="1"/>
  <c r="AC135" i="1" s="1"/>
  <c r="AE134" i="1"/>
  <c r="X134" i="1"/>
  <c r="I134" i="1"/>
  <c r="H134" i="1"/>
  <c r="AE133" i="1"/>
  <c r="AB133" i="1"/>
  <c r="S133" i="1" s="1"/>
  <c r="X133" i="1"/>
  <c r="V133" i="1"/>
  <c r="W133" i="1" s="1"/>
  <c r="I133" i="1"/>
  <c r="H133" i="1"/>
  <c r="B133" i="1"/>
  <c r="G133" i="1" s="1"/>
  <c r="A133" i="1" s="1"/>
  <c r="AC133" i="1" s="1"/>
  <c r="AE132" i="1"/>
  <c r="X132" i="1"/>
  <c r="I132" i="1"/>
  <c r="H132" i="1"/>
  <c r="AE131" i="1"/>
  <c r="AB131" i="1"/>
  <c r="S131" i="1" s="1"/>
  <c r="X131" i="1"/>
  <c r="V131" i="1"/>
  <c r="W131" i="1" s="1"/>
  <c r="I131" i="1"/>
  <c r="H131" i="1"/>
  <c r="B131" i="1"/>
  <c r="G131" i="1" s="1"/>
  <c r="A131" i="1" s="1"/>
  <c r="AC131" i="1" s="1"/>
  <c r="AE130" i="1"/>
  <c r="X130" i="1"/>
  <c r="I130" i="1"/>
  <c r="H130" i="1"/>
  <c r="B130" i="1"/>
  <c r="G130" i="1" s="1"/>
  <c r="A130" i="1" s="1"/>
  <c r="AC130" i="1" s="1"/>
  <c r="AE129" i="1"/>
  <c r="X129" i="1"/>
  <c r="I129" i="1"/>
  <c r="H129" i="1"/>
  <c r="B129" i="1"/>
  <c r="G129" i="1" s="1"/>
  <c r="A129" i="1" s="1"/>
  <c r="AC129" i="1" s="1"/>
  <c r="AE128" i="1"/>
  <c r="X128" i="1"/>
  <c r="I128" i="1"/>
  <c r="H128" i="1"/>
  <c r="B128" i="1"/>
  <c r="G128" i="1" s="1"/>
  <c r="A128" i="1" s="1"/>
  <c r="AC128" i="1" s="1"/>
  <c r="AE127" i="1"/>
  <c r="X127" i="1"/>
  <c r="I127" i="1"/>
  <c r="H127" i="1"/>
  <c r="B127" i="1"/>
  <c r="G127" i="1" s="1"/>
  <c r="A127" i="1" s="1"/>
  <c r="AC127" i="1" s="1"/>
  <c r="AE126" i="1"/>
  <c r="X126" i="1"/>
  <c r="I126" i="1"/>
  <c r="H126" i="1"/>
  <c r="B126" i="1"/>
  <c r="G126" i="1" s="1"/>
  <c r="A126" i="1" s="1"/>
  <c r="AC126" i="1" s="1"/>
  <c r="AE125" i="1"/>
  <c r="X125" i="1"/>
  <c r="I125" i="1"/>
  <c r="H125" i="1"/>
  <c r="B125" i="1"/>
  <c r="G125" i="1" s="1"/>
  <c r="A125" i="1" s="1"/>
  <c r="AC125" i="1" s="1"/>
  <c r="AE124" i="1"/>
  <c r="X124" i="1"/>
  <c r="I124" i="1"/>
  <c r="H124" i="1"/>
  <c r="B124" i="1"/>
  <c r="G124" i="1" s="1"/>
  <c r="A124" i="1" s="1"/>
  <c r="AC124" i="1" s="1"/>
  <c r="AE123" i="1"/>
  <c r="X123" i="1"/>
  <c r="I123" i="1"/>
  <c r="H123" i="1"/>
  <c r="B123" i="1"/>
  <c r="G123" i="1" s="1"/>
  <c r="A123" i="1" s="1"/>
  <c r="AC123" i="1" s="1"/>
  <c r="AE122" i="1"/>
  <c r="X122" i="1"/>
  <c r="I122" i="1"/>
  <c r="H122" i="1"/>
  <c r="B122" i="1"/>
  <c r="G122" i="1" s="1"/>
  <c r="A122" i="1" s="1"/>
  <c r="AC122" i="1" s="1"/>
  <c r="AE121" i="1"/>
  <c r="X121" i="1"/>
  <c r="I121" i="1"/>
  <c r="H121" i="1"/>
  <c r="B121" i="1"/>
  <c r="G121" i="1" s="1"/>
  <c r="A121" i="1" s="1"/>
  <c r="AC121" i="1" s="1"/>
  <c r="AE120" i="1"/>
  <c r="X120" i="1"/>
  <c r="I120" i="1"/>
  <c r="H120" i="1"/>
  <c r="B120" i="1"/>
  <c r="G120" i="1" s="1"/>
  <c r="A120" i="1" s="1"/>
  <c r="AC120" i="1" s="1"/>
  <c r="AE119" i="1"/>
  <c r="X119" i="1"/>
  <c r="I119" i="1"/>
  <c r="H119" i="1"/>
  <c r="B119" i="1"/>
  <c r="G119" i="1" s="1"/>
  <c r="A119" i="1" s="1"/>
  <c r="AC119" i="1" s="1"/>
  <c r="AE118" i="1"/>
  <c r="X118" i="1"/>
  <c r="I118" i="1"/>
  <c r="H118" i="1"/>
  <c r="AE117" i="1"/>
  <c r="AB117" i="1"/>
  <c r="S117" i="1" s="1"/>
  <c r="X117" i="1"/>
  <c r="V117" i="1"/>
  <c r="W117" i="1" s="1"/>
  <c r="I117" i="1"/>
  <c r="H117" i="1"/>
  <c r="B117" i="1"/>
  <c r="G117" i="1" s="1"/>
  <c r="A117" i="1" s="1"/>
  <c r="AC117" i="1" s="1"/>
  <c r="AE116" i="1"/>
  <c r="X116" i="1"/>
  <c r="I116" i="1"/>
  <c r="H116" i="1"/>
  <c r="B116" i="1"/>
  <c r="G116" i="1" s="1"/>
  <c r="A116" i="1" s="1"/>
  <c r="AC116" i="1" s="1"/>
  <c r="AE115" i="1"/>
  <c r="X115" i="1"/>
  <c r="I115" i="1"/>
  <c r="H115" i="1"/>
  <c r="B115" i="1"/>
  <c r="G115" i="1" s="1"/>
  <c r="A115" i="1" s="1"/>
  <c r="AC115" i="1" s="1"/>
  <c r="AE114" i="1"/>
  <c r="X114" i="1"/>
  <c r="I114" i="1"/>
  <c r="H114" i="1"/>
  <c r="B114" i="1"/>
  <c r="G114" i="1" s="1"/>
  <c r="A114" i="1" s="1"/>
  <c r="AC114" i="1" s="1"/>
  <c r="AE113" i="1"/>
  <c r="X113" i="1"/>
  <c r="I113" i="1"/>
  <c r="H113" i="1"/>
  <c r="AE112" i="1"/>
  <c r="AB112" i="1"/>
  <c r="S112" i="1" s="1"/>
  <c r="X112" i="1"/>
  <c r="V112" i="1"/>
  <c r="W112" i="1" s="1"/>
  <c r="I112" i="1"/>
  <c r="H112" i="1"/>
  <c r="B112" i="1"/>
  <c r="G112" i="1" s="1"/>
  <c r="A112" i="1" s="1"/>
  <c r="AC112" i="1" s="1"/>
  <c r="AE111" i="1"/>
  <c r="X111" i="1"/>
  <c r="I111" i="1"/>
  <c r="H111" i="1"/>
  <c r="B111" i="1"/>
  <c r="G111" i="1" s="1"/>
  <c r="A111" i="1" s="1"/>
  <c r="AC111" i="1" s="1"/>
  <c r="AE110" i="1"/>
  <c r="X110" i="1"/>
  <c r="I110" i="1"/>
  <c r="H110" i="1"/>
  <c r="B110" i="1"/>
  <c r="G110" i="1" s="1"/>
  <c r="A110" i="1" s="1"/>
  <c r="AC110" i="1" s="1"/>
  <c r="AE109" i="1"/>
  <c r="X109" i="1"/>
  <c r="I109" i="1"/>
  <c r="H109" i="1"/>
  <c r="B109" i="1"/>
  <c r="G109" i="1" s="1"/>
  <c r="A109" i="1" s="1"/>
  <c r="AC109" i="1" s="1"/>
  <c r="AE108" i="1"/>
  <c r="X108" i="1"/>
  <c r="I108" i="1"/>
  <c r="H108" i="1"/>
  <c r="B108" i="1"/>
  <c r="G108" i="1" s="1"/>
  <c r="A108" i="1" s="1"/>
  <c r="AC108" i="1" s="1"/>
  <c r="AE107" i="1"/>
  <c r="X107" i="1"/>
  <c r="I107" i="1"/>
  <c r="H107" i="1"/>
  <c r="AE106" i="1"/>
  <c r="AB106" i="1"/>
  <c r="S106" i="1" s="1"/>
  <c r="X106" i="1"/>
  <c r="V106" i="1"/>
  <c r="W106" i="1" s="1"/>
  <c r="I106" i="1"/>
  <c r="H106" i="1"/>
  <c r="B106" i="1"/>
  <c r="G106" i="1" s="1"/>
  <c r="A106" i="1" s="1"/>
  <c r="AC106" i="1" s="1"/>
  <c r="AE105" i="1"/>
  <c r="X105" i="1"/>
  <c r="I105" i="1"/>
  <c r="H105" i="1"/>
  <c r="B105" i="1"/>
  <c r="G105" i="1" s="1"/>
  <c r="A105" i="1" s="1"/>
  <c r="AC105" i="1" s="1"/>
  <c r="AE104" i="1"/>
  <c r="X104" i="1"/>
  <c r="I104" i="1"/>
  <c r="H104" i="1"/>
  <c r="AE103" i="1"/>
  <c r="AB103" i="1"/>
  <c r="S103" i="1" s="1"/>
  <c r="X103" i="1"/>
  <c r="V103" i="1"/>
  <c r="W103" i="1" s="1"/>
  <c r="I103" i="1"/>
  <c r="H103" i="1"/>
  <c r="B103" i="1"/>
  <c r="G103" i="1" s="1"/>
  <c r="A103" i="1" s="1"/>
  <c r="AC103" i="1" s="1"/>
  <c r="AE102" i="1"/>
  <c r="X102" i="1"/>
  <c r="I102" i="1"/>
  <c r="H102" i="1"/>
  <c r="B102" i="1"/>
  <c r="G102" i="1" s="1"/>
  <c r="A102" i="1" s="1"/>
  <c r="AC102" i="1" s="1"/>
  <c r="AE101" i="1"/>
  <c r="X101" i="1"/>
  <c r="I101" i="1"/>
  <c r="H101" i="1"/>
  <c r="B101" i="1"/>
  <c r="G101" i="1" s="1"/>
  <c r="A101" i="1" s="1"/>
  <c r="AC101" i="1" s="1"/>
  <c r="AE100" i="1"/>
  <c r="X100" i="1"/>
  <c r="I100" i="1"/>
  <c r="H100" i="1"/>
  <c r="AE99" i="1"/>
  <c r="AB99" i="1"/>
  <c r="S99" i="1" s="1"/>
  <c r="X99" i="1"/>
  <c r="V99" i="1"/>
  <c r="W99" i="1" s="1"/>
  <c r="I99" i="1"/>
  <c r="H99" i="1"/>
  <c r="B99" i="1"/>
  <c r="G99" i="1" s="1"/>
  <c r="A99" i="1" s="1"/>
  <c r="AC99" i="1" s="1"/>
  <c r="AE98" i="1"/>
  <c r="X98" i="1"/>
  <c r="I98" i="1"/>
  <c r="H98" i="1"/>
  <c r="B98" i="1"/>
  <c r="G98" i="1" s="1"/>
  <c r="A98" i="1" s="1"/>
  <c r="AC98" i="1" s="1"/>
  <c r="AE97" i="1"/>
  <c r="X97" i="1"/>
  <c r="I97" i="1"/>
  <c r="H97" i="1"/>
  <c r="B97" i="1"/>
  <c r="G97" i="1" s="1"/>
  <c r="A97" i="1" s="1"/>
  <c r="AC97" i="1" s="1"/>
  <c r="AE96" i="1"/>
  <c r="X96" i="1"/>
  <c r="I96" i="1"/>
  <c r="H96" i="1"/>
  <c r="B96" i="1"/>
  <c r="G96" i="1" s="1"/>
  <c r="A96" i="1" s="1"/>
  <c r="AC96" i="1" s="1"/>
  <c r="AE95" i="1"/>
  <c r="X95" i="1"/>
  <c r="I95" i="1"/>
  <c r="H95" i="1"/>
  <c r="B95" i="1"/>
  <c r="G95" i="1" s="1"/>
  <c r="A95" i="1" s="1"/>
  <c r="AC95" i="1" s="1"/>
  <c r="AE94" i="1"/>
  <c r="X94" i="1"/>
  <c r="I94" i="1"/>
  <c r="H94" i="1"/>
  <c r="B94" i="1"/>
  <c r="G94" i="1" s="1"/>
  <c r="A94" i="1" s="1"/>
  <c r="AC94" i="1" s="1"/>
  <c r="AE93" i="1"/>
  <c r="X93" i="1"/>
  <c r="I93" i="1"/>
  <c r="H93" i="1"/>
  <c r="B93" i="1"/>
  <c r="G93" i="1" s="1"/>
  <c r="A93" i="1" s="1"/>
  <c r="AC93" i="1" s="1"/>
  <c r="AE92" i="1"/>
  <c r="X92" i="1"/>
  <c r="I92" i="1"/>
  <c r="H92" i="1"/>
  <c r="B92" i="1"/>
  <c r="G92" i="1" s="1"/>
  <c r="A92" i="1" s="1"/>
  <c r="AC92" i="1" s="1"/>
  <c r="AE91" i="1"/>
  <c r="X91" i="1"/>
  <c r="I91" i="1"/>
  <c r="H91" i="1"/>
  <c r="B91" i="1"/>
  <c r="G91" i="1" s="1"/>
  <c r="A91" i="1" s="1"/>
  <c r="AC91" i="1" s="1"/>
  <c r="AE90" i="1"/>
  <c r="X90" i="1"/>
  <c r="I90" i="1"/>
  <c r="H90" i="1"/>
  <c r="B90" i="1"/>
  <c r="G90" i="1" s="1"/>
  <c r="A90" i="1" s="1"/>
  <c r="AC90" i="1" s="1"/>
  <c r="AE89" i="1"/>
  <c r="X89" i="1"/>
  <c r="I89" i="1"/>
  <c r="H89" i="1"/>
  <c r="AE88" i="1"/>
  <c r="AB88" i="1"/>
  <c r="S88" i="1" s="1"/>
  <c r="X88" i="1"/>
  <c r="V88" i="1"/>
  <c r="W88" i="1" s="1"/>
  <c r="I88" i="1"/>
  <c r="H88" i="1"/>
  <c r="B88" i="1"/>
  <c r="G88" i="1" s="1"/>
  <c r="A88" i="1" s="1"/>
  <c r="AC88" i="1" s="1"/>
  <c r="AE87" i="1"/>
  <c r="X87" i="1"/>
  <c r="I87" i="1"/>
  <c r="H87" i="1"/>
  <c r="AE86" i="1"/>
  <c r="AB86" i="1"/>
  <c r="S86" i="1" s="1"/>
  <c r="X86" i="1"/>
  <c r="V86" i="1"/>
  <c r="W86" i="1" s="1"/>
  <c r="I86" i="1"/>
  <c r="H86" i="1"/>
  <c r="B86" i="1"/>
  <c r="G86" i="1" s="1"/>
  <c r="A86" i="1" s="1"/>
  <c r="AC86" i="1" s="1"/>
  <c r="AE85" i="1"/>
  <c r="X85" i="1"/>
  <c r="I85" i="1"/>
  <c r="H85" i="1"/>
  <c r="B85" i="1"/>
  <c r="G85" i="1" s="1"/>
  <c r="A85" i="1" s="1"/>
  <c r="AC85" i="1" s="1"/>
  <c r="AE84" i="1"/>
  <c r="X84" i="1"/>
  <c r="I84" i="1"/>
  <c r="H84" i="1"/>
  <c r="B84" i="1"/>
  <c r="G84" i="1" s="1"/>
  <c r="A84" i="1" s="1"/>
  <c r="AC84" i="1" s="1"/>
  <c r="AE83" i="1"/>
  <c r="I83" i="1"/>
  <c r="H83" i="1"/>
  <c r="B83" i="1"/>
  <c r="G83" i="1" s="1"/>
  <c r="A83" i="1" s="1"/>
  <c r="AC83" i="1" s="1"/>
  <c r="AE82" i="1"/>
  <c r="X82" i="1"/>
  <c r="I82" i="1"/>
  <c r="H82" i="1"/>
  <c r="B82" i="1"/>
  <c r="G82" i="1" s="1"/>
  <c r="A82" i="1" s="1"/>
  <c r="AC82" i="1" s="1"/>
  <c r="AE81" i="1"/>
  <c r="X81" i="1"/>
  <c r="I81" i="1"/>
  <c r="H81" i="1"/>
  <c r="AE80" i="1"/>
  <c r="AB80" i="1"/>
  <c r="S80" i="1" s="1"/>
  <c r="X80" i="1"/>
  <c r="V80" i="1"/>
  <c r="W80" i="1" s="1"/>
  <c r="I80" i="1"/>
  <c r="H80" i="1"/>
  <c r="B80" i="1"/>
  <c r="G80" i="1" s="1"/>
  <c r="A80" i="1" s="1"/>
  <c r="AC80" i="1" s="1"/>
  <c r="AE79" i="1"/>
  <c r="X79" i="1"/>
  <c r="I79" i="1"/>
  <c r="H79" i="1"/>
  <c r="AE78" i="1"/>
  <c r="AB78" i="1"/>
  <c r="S78" i="1" s="1"/>
  <c r="X78" i="1"/>
  <c r="V78" i="1"/>
  <c r="W78" i="1" s="1"/>
  <c r="I78" i="1"/>
  <c r="H78" i="1"/>
  <c r="B78" i="1"/>
  <c r="G78" i="1" s="1"/>
  <c r="A78" i="1" s="1"/>
  <c r="AC78" i="1" s="1"/>
  <c r="AE77" i="1"/>
  <c r="AB77" i="1"/>
  <c r="S77" i="1" s="1"/>
  <c r="X77" i="1"/>
  <c r="V77" i="1"/>
  <c r="W77" i="1" s="1"/>
  <c r="I77" i="1"/>
  <c r="H77" i="1"/>
  <c r="B77" i="1"/>
  <c r="G77" i="1" s="1"/>
  <c r="A77" i="1" s="1"/>
  <c r="AC77" i="1" s="1"/>
  <c r="AE76" i="1"/>
  <c r="X76" i="1"/>
  <c r="I76" i="1"/>
  <c r="H76" i="1"/>
  <c r="AE75" i="1"/>
  <c r="AB75" i="1"/>
  <c r="S75" i="1" s="1"/>
  <c r="X75" i="1"/>
  <c r="V75" i="1"/>
  <c r="W75" i="1" s="1"/>
  <c r="I75" i="1"/>
  <c r="H75" i="1"/>
  <c r="B75" i="1"/>
  <c r="G75" i="1" s="1"/>
  <c r="A75" i="1" s="1"/>
  <c r="AC75" i="1" s="1"/>
  <c r="AE74" i="1"/>
  <c r="X74" i="1"/>
  <c r="I74" i="1"/>
  <c r="H74" i="1"/>
  <c r="AE73" i="1"/>
  <c r="AB73" i="1"/>
  <c r="S73" i="1" s="1"/>
  <c r="X73" i="1"/>
  <c r="V73" i="1"/>
  <c r="W73" i="1" s="1"/>
  <c r="I73" i="1"/>
  <c r="H73" i="1"/>
  <c r="B73" i="1"/>
  <c r="G73" i="1" s="1"/>
  <c r="A73" i="1" s="1"/>
  <c r="AC73" i="1" s="1"/>
  <c r="AE72" i="1"/>
  <c r="X72" i="1"/>
  <c r="I72" i="1"/>
  <c r="H72" i="1"/>
  <c r="B72" i="1"/>
  <c r="G72" i="1" s="1"/>
  <c r="A72" i="1" s="1"/>
  <c r="AC72" i="1" s="1"/>
  <c r="AE71" i="1"/>
  <c r="X71" i="1"/>
  <c r="I71" i="1"/>
  <c r="H71" i="1"/>
  <c r="B71" i="1"/>
  <c r="G71" i="1" s="1"/>
  <c r="A71" i="1" s="1"/>
  <c r="AC71" i="1" s="1"/>
  <c r="AE70" i="1"/>
  <c r="X70" i="1"/>
  <c r="I70" i="1"/>
  <c r="H70" i="1"/>
  <c r="B70" i="1"/>
  <c r="G70" i="1" s="1"/>
  <c r="A70" i="1" s="1"/>
  <c r="AC70" i="1" s="1"/>
  <c r="AE69" i="1"/>
  <c r="X69" i="1"/>
  <c r="I69" i="1"/>
  <c r="H69" i="1"/>
  <c r="B69" i="1"/>
  <c r="G69" i="1" s="1"/>
  <c r="A69" i="1" s="1"/>
  <c r="AC69" i="1" s="1"/>
  <c r="AE68" i="1"/>
  <c r="X68" i="1"/>
  <c r="I68" i="1"/>
  <c r="H68" i="1"/>
  <c r="AE67" i="1"/>
  <c r="AB67" i="1"/>
  <c r="S67" i="1" s="1"/>
  <c r="X67" i="1"/>
  <c r="V67" i="1"/>
  <c r="W67" i="1" s="1"/>
  <c r="I67" i="1"/>
  <c r="H67" i="1"/>
  <c r="B67" i="1"/>
  <c r="G67" i="1" s="1"/>
  <c r="A67" i="1" s="1"/>
  <c r="AC67" i="1" s="1"/>
  <c r="AE66" i="1"/>
  <c r="X66" i="1"/>
  <c r="I66" i="1"/>
  <c r="H66" i="1"/>
  <c r="AE65" i="1"/>
  <c r="AB65" i="1"/>
  <c r="S65" i="1" s="1"/>
  <c r="X65" i="1"/>
  <c r="V65" i="1"/>
  <c r="W65" i="1" s="1"/>
  <c r="I65" i="1"/>
  <c r="H65" i="1"/>
  <c r="B65" i="1"/>
  <c r="G65" i="1" s="1"/>
  <c r="A65" i="1" s="1"/>
  <c r="AC65" i="1" s="1"/>
  <c r="AE64" i="1"/>
  <c r="X64" i="1"/>
  <c r="I64" i="1"/>
  <c r="H64" i="1"/>
  <c r="B64" i="1"/>
  <c r="G64" i="1" s="1"/>
  <c r="A64" i="1" s="1"/>
  <c r="AC64" i="1" s="1"/>
  <c r="AE63" i="1"/>
  <c r="X63" i="1"/>
  <c r="I63" i="1"/>
  <c r="H63" i="1"/>
  <c r="B63" i="1"/>
  <c r="G63" i="1" s="1"/>
  <c r="A63" i="1" s="1"/>
  <c r="AC63" i="1" s="1"/>
  <c r="AE62" i="1"/>
  <c r="X62" i="1"/>
  <c r="I62" i="1"/>
  <c r="H62" i="1"/>
  <c r="B62" i="1"/>
  <c r="G62" i="1" s="1"/>
  <c r="A62" i="1" s="1"/>
  <c r="AC62" i="1" s="1"/>
  <c r="AE61" i="1"/>
  <c r="X61" i="1"/>
  <c r="I61" i="1"/>
  <c r="H61" i="1"/>
  <c r="B61" i="1"/>
  <c r="G61" i="1" s="1"/>
  <c r="A61" i="1" s="1"/>
  <c r="AC61" i="1" s="1"/>
  <c r="AE60" i="1"/>
  <c r="X60" i="1"/>
  <c r="I60" i="1"/>
  <c r="H60" i="1"/>
  <c r="B60" i="1"/>
  <c r="G60" i="1" s="1"/>
  <c r="A60" i="1" s="1"/>
  <c r="AC60" i="1" s="1"/>
  <c r="AE59" i="1"/>
  <c r="X59" i="1"/>
  <c r="I59" i="1"/>
  <c r="H59" i="1"/>
  <c r="AE58" i="1"/>
  <c r="AB58" i="1"/>
  <c r="S58" i="1" s="1"/>
  <c r="X58" i="1"/>
  <c r="V58" i="1"/>
  <c r="W58" i="1" s="1"/>
  <c r="I58" i="1"/>
  <c r="H58" i="1"/>
  <c r="B58" i="1"/>
  <c r="G58" i="1" s="1"/>
  <c r="A58" i="1" s="1"/>
  <c r="AC58" i="1" s="1"/>
  <c r="AE57" i="1"/>
  <c r="X57" i="1"/>
  <c r="I57" i="1"/>
  <c r="H57" i="1"/>
  <c r="AE56" i="1"/>
  <c r="AB56" i="1"/>
  <c r="S56" i="1" s="1"/>
  <c r="X56" i="1"/>
  <c r="V56" i="1"/>
  <c r="W56" i="1" s="1"/>
  <c r="I56" i="1"/>
  <c r="H56" i="1"/>
  <c r="B56" i="1"/>
  <c r="G56" i="1" s="1"/>
  <c r="A56" i="1" s="1"/>
  <c r="AC56" i="1" s="1"/>
  <c r="AE55" i="1"/>
  <c r="X55" i="1"/>
  <c r="I55" i="1"/>
  <c r="H55" i="1"/>
  <c r="AE54" i="1"/>
  <c r="AB54" i="1"/>
  <c r="S54" i="1" s="1"/>
  <c r="X54" i="1"/>
  <c r="V54" i="1"/>
  <c r="W54" i="1" s="1"/>
  <c r="I54" i="1"/>
  <c r="H54" i="1"/>
  <c r="B54" i="1"/>
  <c r="G54" i="1" s="1"/>
  <c r="A54" i="1" s="1"/>
  <c r="AC54" i="1" s="1"/>
  <c r="AE53" i="1"/>
  <c r="X53" i="1"/>
  <c r="I53" i="1"/>
  <c r="H53" i="1"/>
  <c r="B53" i="1"/>
  <c r="G53" i="1" s="1"/>
  <c r="A53" i="1" s="1"/>
  <c r="AC53" i="1" s="1"/>
  <c r="AE52" i="1"/>
  <c r="X52" i="1"/>
  <c r="I52" i="1"/>
  <c r="H52" i="1"/>
  <c r="B52" i="1"/>
  <c r="G52" i="1" s="1"/>
  <c r="A52" i="1" s="1"/>
  <c r="AC52" i="1" s="1"/>
  <c r="AE51" i="1"/>
  <c r="X51" i="1"/>
  <c r="I51" i="1"/>
  <c r="H51" i="1"/>
  <c r="B51" i="1"/>
  <c r="G51" i="1" s="1"/>
  <c r="A51" i="1" s="1"/>
  <c r="AC51" i="1" s="1"/>
  <c r="AE50" i="1"/>
  <c r="X50" i="1"/>
  <c r="I50" i="1"/>
  <c r="H50" i="1"/>
  <c r="B50" i="1"/>
  <c r="G50" i="1" s="1"/>
  <c r="A50" i="1" s="1"/>
  <c r="AC50" i="1" s="1"/>
  <c r="AE49" i="1"/>
  <c r="X49" i="1"/>
  <c r="I49" i="1"/>
  <c r="H49" i="1"/>
  <c r="B49" i="1"/>
  <c r="G49" i="1" s="1"/>
  <c r="A49" i="1" s="1"/>
  <c r="AC49" i="1" s="1"/>
  <c r="AE48" i="1"/>
  <c r="X48" i="1"/>
  <c r="I48" i="1"/>
  <c r="H48" i="1"/>
  <c r="B48" i="1"/>
  <c r="G48" i="1" s="1"/>
  <c r="A48" i="1" s="1"/>
  <c r="AC48" i="1" s="1"/>
  <c r="AE47" i="1"/>
  <c r="X47" i="1"/>
  <c r="I47" i="1"/>
  <c r="H47" i="1"/>
  <c r="B47" i="1"/>
  <c r="G47" i="1" s="1"/>
  <c r="A47" i="1" s="1"/>
  <c r="AC47" i="1" s="1"/>
  <c r="AE46" i="1"/>
  <c r="X46" i="1"/>
  <c r="I46" i="1"/>
  <c r="H46" i="1"/>
  <c r="B46" i="1"/>
  <c r="G46" i="1" s="1"/>
  <c r="A46" i="1" s="1"/>
  <c r="AC46" i="1" s="1"/>
  <c r="AE45" i="1"/>
  <c r="X45" i="1"/>
  <c r="I45" i="1"/>
  <c r="H45" i="1"/>
  <c r="B45" i="1"/>
  <c r="G45" i="1" s="1"/>
  <c r="A45" i="1" s="1"/>
  <c r="AC45" i="1" s="1"/>
  <c r="AE44" i="1"/>
  <c r="X44" i="1"/>
  <c r="I44" i="1"/>
  <c r="H44" i="1"/>
  <c r="AE43" i="1"/>
  <c r="AB43" i="1"/>
  <c r="S43" i="1" s="1"/>
  <c r="X43" i="1"/>
  <c r="V43" i="1"/>
  <c r="W43" i="1" s="1"/>
  <c r="I43" i="1"/>
  <c r="H43" i="1"/>
  <c r="B43" i="1"/>
  <c r="G43" i="1" s="1"/>
  <c r="A43" i="1" s="1"/>
  <c r="AC43" i="1" s="1"/>
  <c r="AE42" i="1"/>
  <c r="X42" i="1"/>
  <c r="I42" i="1"/>
  <c r="H42" i="1"/>
  <c r="B42" i="1"/>
  <c r="G42" i="1" s="1"/>
  <c r="A42" i="1" s="1"/>
  <c r="AC42" i="1" s="1"/>
  <c r="AE41" i="1"/>
  <c r="X41" i="1"/>
  <c r="I41" i="1"/>
  <c r="H41" i="1"/>
  <c r="AE40" i="1"/>
  <c r="AB40" i="1"/>
  <c r="S40" i="1" s="1"/>
  <c r="X40" i="1"/>
  <c r="V40" i="1"/>
  <c r="W40" i="1" s="1"/>
  <c r="I40" i="1"/>
  <c r="H40" i="1"/>
  <c r="B40" i="1"/>
  <c r="G40" i="1" s="1"/>
  <c r="A40" i="1" s="1"/>
  <c r="AC40" i="1" s="1"/>
  <c r="AE39" i="1"/>
  <c r="X39" i="1"/>
  <c r="I39" i="1"/>
  <c r="H39" i="1"/>
  <c r="AE38" i="1"/>
  <c r="AB38" i="1"/>
  <c r="S38" i="1" s="1"/>
  <c r="X38" i="1"/>
  <c r="V38" i="1"/>
  <c r="W38" i="1" s="1"/>
  <c r="I38" i="1"/>
  <c r="H38" i="1"/>
  <c r="B38" i="1"/>
  <c r="G38" i="1" s="1"/>
  <c r="A38" i="1" s="1"/>
  <c r="AC38" i="1" s="1"/>
  <c r="AE37" i="1"/>
  <c r="X37" i="1"/>
  <c r="I37" i="1"/>
  <c r="H37" i="1"/>
  <c r="B37" i="1"/>
  <c r="G37" i="1" s="1"/>
  <c r="A37" i="1" s="1"/>
  <c r="AC37" i="1" s="1"/>
  <c r="AE36" i="1"/>
  <c r="X36" i="1"/>
  <c r="I36" i="1"/>
  <c r="H36" i="1"/>
  <c r="AE35" i="1"/>
  <c r="AB35" i="1"/>
  <c r="S35" i="1" s="1"/>
  <c r="X35" i="1"/>
  <c r="V35" i="1"/>
  <c r="W35" i="1" s="1"/>
  <c r="I35" i="1"/>
  <c r="H35" i="1"/>
  <c r="B35" i="1"/>
  <c r="G35" i="1" s="1"/>
  <c r="A35" i="1" s="1"/>
  <c r="AC35" i="1" s="1"/>
  <c r="AE34" i="1"/>
  <c r="X34" i="1"/>
  <c r="I34" i="1"/>
  <c r="H34" i="1"/>
  <c r="AE33" i="1"/>
  <c r="AB33" i="1"/>
  <c r="S33" i="1" s="1"/>
  <c r="X33" i="1"/>
  <c r="V33" i="1"/>
  <c r="W33" i="1" s="1"/>
  <c r="I33" i="1"/>
  <c r="H33" i="1"/>
  <c r="B33" i="1"/>
  <c r="G33" i="1" s="1"/>
  <c r="A33" i="1" s="1"/>
  <c r="AC33" i="1" s="1"/>
  <c r="AE32" i="1"/>
  <c r="X32" i="1"/>
  <c r="I32" i="1"/>
  <c r="H32" i="1"/>
  <c r="B32" i="1"/>
  <c r="G32" i="1" s="1"/>
  <c r="A32" i="1" s="1"/>
  <c r="AC32" i="1" s="1"/>
  <c r="AE31" i="1"/>
  <c r="X31" i="1"/>
  <c r="I31" i="1"/>
  <c r="H31" i="1"/>
  <c r="AE30" i="1"/>
  <c r="AB30" i="1"/>
  <c r="S30" i="1" s="1"/>
  <c r="X30" i="1"/>
  <c r="V30" i="1"/>
  <c r="W30" i="1" s="1"/>
  <c r="I30" i="1"/>
  <c r="H30" i="1"/>
  <c r="B30" i="1"/>
  <c r="G30" i="1" s="1"/>
  <c r="A30" i="1" s="1"/>
  <c r="AC30" i="1" s="1"/>
  <c r="AE29" i="1"/>
  <c r="X29" i="1"/>
  <c r="I29" i="1"/>
  <c r="H29" i="1"/>
  <c r="AE28" i="1"/>
  <c r="AB28" i="1"/>
  <c r="S28" i="1" s="1"/>
  <c r="X28" i="1"/>
  <c r="V28" i="1"/>
  <c r="W28" i="1" s="1"/>
  <c r="I28" i="1"/>
  <c r="H28" i="1"/>
  <c r="B28" i="1"/>
  <c r="G28" i="1" s="1"/>
  <c r="A28" i="1" s="1"/>
  <c r="AC28" i="1" s="1"/>
  <c r="AE27" i="1"/>
  <c r="X27" i="1"/>
  <c r="I27" i="1"/>
  <c r="H27" i="1"/>
  <c r="AE26" i="1"/>
  <c r="AB26" i="1"/>
  <c r="S26" i="1" s="1"/>
  <c r="X26" i="1"/>
  <c r="V26" i="1"/>
  <c r="W26" i="1" s="1"/>
  <c r="I26" i="1"/>
  <c r="H26" i="1"/>
  <c r="B26" i="1"/>
  <c r="G26" i="1" s="1"/>
  <c r="A26" i="1" s="1"/>
  <c r="AC26" i="1" s="1"/>
  <c r="AE25" i="1"/>
  <c r="X25" i="1"/>
  <c r="I25" i="1"/>
  <c r="H25" i="1"/>
  <c r="B25" i="1"/>
  <c r="G25" i="1" s="1"/>
  <c r="A25" i="1" s="1"/>
  <c r="AC25" i="1" s="1"/>
  <c r="AE24" i="1"/>
  <c r="X24" i="1"/>
  <c r="I24" i="1"/>
  <c r="H24" i="1"/>
  <c r="AE23" i="1"/>
  <c r="AB23" i="1"/>
  <c r="S23" i="1" s="1"/>
  <c r="X23" i="1"/>
  <c r="V23" i="1"/>
  <c r="W23" i="1" s="1"/>
  <c r="I23" i="1"/>
  <c r="H23" i="1"/>
  <c r="B23" i="1"/>
  <c r="G23" i="1" s="1"/>
  <c r="A23" i="1" s="1"/>
  <c r="AC23" i="1" s="1"/>
  <c r="AE22" i="1"/>
  <c r="X22" i="1"/>
  <c r="I22" i="1"/>
  <c r="H22" i="1"/>
  <c r="AE21" i="1"/>
  <c r="AB21" i="1"/>
  <c r="S21" i="1" s="1"/>
  <c r="X21" i="1"/>
  <c r="V21" i="1"/>
  <c r="W21" i="1" s="1"/>
  <c r="I21" i="1"/>
  <c r="H21" i="1"/>
  <c r="B21" i="1"/>
  <c r="G21" i="1" s="1"/>
  <c r="A21" i="1" s="1"/>
  <c r="AC21" i="1" s="1"/>
  <c r="AE20" i="1"/>
  <c r="X20" i="1"/>
  <c r="I20" i="1"/>
  <c r="H20" i="1"/>
  <c r="AE19" i="1"/>
  <c r="AB19" i="1"/>
  <c r="S19" i="1" s="1"/>
  <c r="X19" i="1"/>
  <c r="V19" i="1"/>
  <c r="W19" i="1" s="1"/>
  <c r="I19" i="1"/>
  <c r="H19" i="1"/>
  <c r="B19" i="1"/>
  <c r="G19" i="1" s="1"/>
  <c r="A19" i="1" s="1"/>
  <c r="AC19" i="1" s="1"/>
  <c r="AE18" i="1"/>
  <c r="X18" i="1"/>
  <c r="I18" i="1"/>
  <c r="H18" i="1"/>
  <c r="B18" i="1"/>
  <c r="G18" i="1" s="1"/>
  <c r="A18" i="1" s="1"/>
  <c r="AC18" i="1" s="1"/>
  <c r="AE17" i="1"/>
  <c r="X17" i="1"/>
  <c r="I17" i="1"/>
  <c r="H17" i="1"/>
  <c r="AE16" i="1"/>
  <c r="X16" i="1"/>
  <c r="I16" i="1"/>
  <c r="H16" i="1"/>
  <c r="B16" i="1"/>
  <c r="G16" i="1" s="1"/>
  <c r="A16" i="1" s="1"/>
  <c r="AC16" i="1" s="1"/>
  <c r="AE15" i="1"/>
  <c r="X15" i="1"/>
  <c r="I15" i="1"/>
  <c r="H15" i="1"/>
  <c r="B15" i="1"/>
  <c r="G15" i="1" s="1"/>
  <c r="A15" i="1" s="1"/>
  <c r="AE14" i="1"/>
  <c r="X14" i="1"/>
  <c r="I14" i="1"/>
  <c r="H14" i="1"/>
  <c r="AE13" i="1"/>
  <c r="X13" i="1"/>
  <c r="I13" i="1"/>
  <c r="H13" i="1"/>
  <c r="B13" i="1"/>
  <c r="G13" i="1" s="1"/>
  <c r="A13" i="1" s="1"/>
  <c r="AC13" i="1" s="1"/>
  <c r="AE12" i="1"/>
  <c r="X12" i="1"/>
  <c r="I12" i="1"/>
  <c r="H12" i="1"/>
  <c r="B12" i="1"/>
  <c r="G12" i="1" s="1"/>
  <c r="A12" i="1" s="1"/>
  <c r="AE11" i="1"/>
  <c r="X11" i="1"/>
  <c r="I11" i="1"/>
  <c r="H11" i="1"/>
  <c r="AE10" i="1"/>
  <c r="X10" i="1"/>
  <c r="I10" i="1"/>
  <c r="H10" i="1"/>
  <c r="B10" i="1"/>
  <c r="G10" i="1" s="1"/>
  <c r="A10" i="1" s="1"/>
  <c r="AC10" i="1" s="1"/>
  <c r="AE9" i="1"/>
  <c r="X9" i="1"/>
  <c r="I9" i="1"/>
  <c r="H9" i="1"/>
  <c r="AE8" i="1"/>
  <c r="X8" i="1"/>
  <c r="I8" i="1"/>
  <c r="H8" i="1"/>
  <c r="B8" i="1"/>
  <c r="G8" i="1" s="1"/>
  <c r="A8" i="1" s="1"/>
  <c r="AC8" i="1" s="1"/>
  <c r="AE7" i="1"/>
  <c r="X7" i="1"/>
  <c r="I7" i="1"/>
  <c r="H7" i="1"/>
  <c r="B7" i="1"/>
  <c r="G7" i="1" s="1"/>
  <c r="A7" i="1" s="1"/>
  <c r="AC7" i="1" s="1"/>
  <c r="AE6" i="1"/>
  <c r="X6" i="1"/>
  <c r="I6" i="1"/>
  <c r="H6" i="1"/>
  <c r="B6" i="1"/>
  <c r="G6" i="1" s="1"/>
  <c r="A6" i="1" s="1"/>
  <c r="AC6" i="1" s="1"/>
  <c r="AE5" i="1"/>
  <c r="X5" i="1"/>
  <c r="I5" i="1"/>
  <c r="H5" i="1"/>
  <c r="AE4" i="1"/>
  <c r="AB4" i="1"/>
  <c r="S4" i="1" s="1"/>
  <c r="X4" i="1"/>
  <c r="V4" i="1"/>
  <c r="W4" i="1" s="1"/>
  <c r="I4" i="1"/>
  <c r="H4" i="1"/>
  <c r="B4" i="1"/>
  <c r="G4" i="1" s="1"/>
  <c r="A4" i="1" s="1"/>
  <c r="AC4" i="1" s="1"/>
  <c r="AE3" i="1"/>
  <c r="X3" i="1"/>
  <c r="I3" i="1"/>
  <c r="H3" i="1"/>
  <c r="B3" i="1"/>
  <c r="G3" i="1" s="1"/>
  <c r="A3" i="1" s="1"/>
  <c r="V164" i="1"/>
  <c r="V161" i="1"/>
  <c r="V3" i="1"/>
  <c r="V162" i="1"/>
  <c r="V165" i="1"/>
  <c r="Y3" i="1" l="1"/>
  <c r="Z3" i="1"/>
  <c r="Z4" i="1"/>
  <c r="Y4" i="1"/>
  <c r="Z6" i="1"/>
  <c r="Y6" i="1"/>
  <c r="Z14" i="1"/>
  <c r="Y14" i="1"/>
  <c r="Z21" i="1"/>
  <c r="Y21" i="1"/>
  <c r="Z24" i="1"/>
  <c r="Y24" i="1"/>
  <c r="AA24" i="1" s="1"/>
  <c r="Z28" i="1"/>
  <c r="Y28" i="1"/>
  <c r="Y31" i="1"/>
  <c r="Z31" i="1"/>
  <c r="Z34" i="1"/>
  <c r="Y34" i="1"/>
  <c r="AA34" i="1" s="1"/>
  <c r="Y35" i="1"/>
  <c r="Z35" i="1"/>
  <c r="Z37" i="1"/>
  <c r="Y37" i="1"/>
  <c r="AA37" i="1" s="1"/>
  <c r="Z38" i="1"/>
  <c r="Y38" i="1"/>
  <c r="Z41" i="1"/>
  <c r="Y41" i="1"/>
  <c r="AA41" i="1" s="1"/>
  <c r="Z44" i="1"/>
  <c r="Y44" i="1"/>
  <c r="AA44" i="1" s="1"/>
  <c r="Z46" i="1"/>
  <c r="Y46" i="1"/>
  <c r="Z48" i="1"/>
  <c r="Y48" i="1"/>
  <c r="AA48" i="1" s="1"/>
  <c r="Z50" i="1"/>
  <c r="Y50" i="1"/>
  <c r="AA50" i="1" s="1"/>
  <c r="Z52" i="1"/>
  <c r="Y52" i="1"/>
  <c r="AA52" i="1" s="1"/>
  <c r="Y55" i="1"/>
  <c r="Z55" i="1"/>
  <c r="Z56" i="1"/>
  <c r="Y56" i="1"/>
  <c r="Y59" i="1"/>
  <c r="Z59" i="1"/>
  <c r="Z61" i="1"/>
  <c r="Y61" i="1"/>
  <c r="AA61" i="1" s="1"/>
  <c r="Y63" i="1"/>
  <c r="Z63" i="1"/>
  <c r="Z66" i="1"/>
  <c r="Y66" i="1"/>
  <c r="AA66" i="1" s="1"/>
  <c r="Y67" i="1"/>
  <c r="Z67" i="1"/>
  <c r="Z69" i="1"/>
  <c r="Y69" i="1"/>
  <c r="AA69" i="1" s="1"/>
  <c r="Y71" i="1"/>
  <c r="Z71" i="1"/>
  <c r="Z74" i="1"/>
  <c r="Y74" i="1"/>
  <c r="AA74" i="1" s="1"/>
  <c r="Y75" i="1"/>
  <c r="Z75" i="1"/>
  <c r="Z78" i="1"/>
  <c r="Y78" i="1"/>
  <c r="Z81" i="1"/>
  <c r="Y81" i="1"/>
  <c r="AA81" i="1" s="1"/>
  <c r="Z84" i="1"/>
  <c r="Y84" i="1"/>
  <c r="AA84" i="1" s="1"/>
  <c r="Y87" i="1"/>
  <c r="Z87" i="1"/>
  <c r="Z88" i="1"/>
  <c r="Y88" i="1"/>
  <c r="Z90" i="1"/>
  <c r="Y90" i="1"/>
  <c r="AA90" i="1" s="1"/>
  <c r="Z92" i="1"/>
  <c r="Y92" i="1"/>
  <c r="AA92" i="1" s="1"/>
  <c r="Z94" i="1"/>
  <c r="Y94" i="1"/>
  <c r="AA94" i="1" s="1"/>
  <c r="Z96" i="1"/>
  <c r="Y96" i="1"/>
  <c r="AA96" i="1" s="1"/>
  <c r="Z98" i="1"/>
  <c r="Y98" i="1"/>
  <c r="AA98" i="1" s="1"/>
  <c r="Y99" i="1"/>
  <c r="Z99" i="1"/>
  <c r="Z101" i="1"/>
  <c r="Y101" i="1"/>
  <c r="AA101" i="1" s="1"/>
  <c r="Z104" i="1"/>
  <c r="Y104" i="1"/>
  <c r="Y107" i="1"/>
  <c r="Z107" i="1"/>
  <c r="Z109" i="1"/>
  <c r="Y109" i="1"/>
  <c r="AA109" i="1" s="1"/>
  <c r="Y111" i="1"/>
  <c r="Z111" i="1"/>
  <c r="Z112" i="1"/>
  <c r="Y112" i="1"/>
  <c r="Z114" i="1"/>
  <c r="Y114" i="1"/>
  <c r="AA114" i="1" s="1"/>
  <c r="Z116" i="1"/>
  <c r="Y116" i="1"/>
  <c r="AA116" i="1" s="1"/>
  <c r="Z117" i="1"/>
  <c r="Y117" i="1"/>
  <c r="Y119" i="1"/>
  <c r="Z119" i="1"/>
  <c r="Z121" i="1"/>
  <c r="Y121" i="1"/>
  <c r="AA121" i="1" s="1"/>
  <c r="Z123" i="1"/>
  <c r="Y123" i="1"/>
  <c r="AA123" i="1" s="1"/>
  <c r="Z125" i="1"/>
  <c r="Y125" i="1"/>
  <c r="AA125" i="1" s="1"/>
  <c r="Z127" i="1"/>
  <c r="Y127" i="1"/>
  <c r="AA127" i="1" s="1"/>
  <c r="Z129" i="1"/>
  <c r="Y129" i="1"/>
  <c r="AA129" i="1" s="1"/>
  <c r="Y132" i="1"/>
  <c r="Z132" i="1"/>
  <c r="Z133" i="1"/>
  <c r="Y133" i="1"/>
  <c r="Y136" i="1"/>
  <c r="Z136" i="1"/>
  <c r="AA136" i="1" s="1"/>
  <c r="Z138" i="1"/>
  <c r="Y138" i="1"/>
  <c r="AA138" i="1" s="1"/>
  <c r="Y140" i="1"/>
  <c r="Z140" i="1"/>
  <c r="Z141" i="1"/>
  <c r="Y141" i="1"/>
  <c r="Z143" i="1"/>
  <c r="Y143" i="1"/>
  <c r="AA143" i="1" s="1"/>
  <c r="Z145" i="1"/>
  <c r="Y145" i="1"/>
  <c r="AA145" i="1" s="1"/>
  <c r="Z146" i="1"/>
  <c r="Y146" i="1"/>
  <c r="Z149" i="1"/>
  <c r="Y149" i="1"/>
  <c r="AA149" i="1" s="1"/>
  <c r="Z150" i="1"/>
  <c r="Y150" i="1"/>
  <c r="Y152" i="1"/>
  <c r="Z152" i="1"/>
  <c r="AA152" i="1" s="1"/>
  <c r="Y154" i="1"/>
  <c r="Z155" i="1"/>
  <c r="Y155" i="1"/>
  <c r="Z8" i="1"/>
  <c r="Y8" i="1"/>
  <c r="AA8" i="1" s="1"/>
  <c r="AB8" i="1" s="1"/>
  <c r="S8" i="1" s="1"/>
  <c r="Y11" i="1"/>
  <c r="Z11" i="1"/>
  <c r="Y17" i="1"/>
  <c r="Z20" i="1"/>
  <c r="Y20" i="1"/>
  <c r="Y27" i="1"/>
  <c r="Z27" i="1"/>
  <c r="Z5" i="1"/>
  <c r="Y5" i="1"/>
  <c r="AA5" i="1" s="1"/>
  <c r="Y7" i="1"/>
  <c r="Z7" i="1"/>
  <c r="Z9" i="1"/>
  <c r="Y9" i="1"/>
  <c r="AA9" i="1" s="1"/>
  <c r="AB9" i="1" s="1"/>
  <c r="S9" i="1" s="1"/>
  <c r="Z10" i="1"/>
  <c r="Y10" i="1"/>
  <c r="Z12" i="1"/>
  <c r="Y12" i="1"/>
  <c r="Z13" i="1"/>
  <c r="Y13" i="1"/>
  <c r="Y15" i="1"/>
  <c r="Z15" i="1"/>
  <c r="Z16" i="1"/>
  <c r="Y16" i="1"/>
  <c r="AA16" i="1" s="1"/>
  <c r="AB16" i="1" s="1"/>
  <c r="S16" i="1" s="1"/>
  <c r="Z18" i="1"/>
  <c r="Y18" i="1"/>
  <c r="AA18" i="1" s="1"/>
  <c r="Y19" i="1"/>
  <c r="Z19" i="1"/>
  <c r="Z22" i="1"/>
  <c r="Y22" i="1"/>
  <c r="AA22" i="1" s="1"/>
  <c r="Y23" i="1"/>
  <c r="Z23" i="1"/>
  <c r="Z25" i="1"/>
  <c r="Y25" i="1"/>
  <c r="AA25" i="1" s="1"/>
  <c r="Z26" i="1"/>
  <c r="Y26" i="1"/>
  <c r="Z29" i="1"/>
  <c r="Y29" i="1"/>
  <c r="AA29" i="1" s="1"/>
  <c r="Z30" i="1"/>
  <c r="Y30" i="1"/>
  <c r="Z32" i="1"/>
  <c r="Y32" i="1"/>
  <c r="AA32" i="1" s="1"/>
  <c r="Z33" i="1"/>
  <c r="Y33" i="1"/>
  <c r="Z36" i="1"/>
  <c r="Y36" i="1"/>
  <c r="AA36" i="1" s="1"/>
  <c r="Y39" i="1"/>
  <c r="Z39" i="1"/>
  <c r="Z40" i="1"/>
  <c r="Y40" i="1"/>
  <c r="Z42" i="1"/>
  <c r="Y42" i="1"/>
  <c r="AA42" i="1" s="1"/>
  <c r="Y43" i="1"/>
  <c r="Z43" i="1"/>
  <c r="Z45" i="1"/>
  <c r="Y45" i="1"/>
  <c r="AA45" i="1" s="1"/>
  <c r="Y47" i="1"/>
  <c r="Z47" i="1"/>
  <c r="Z49" i="1"/>
  <c r="Y49" i="1"/>
  <c r="AA49" i="1" s="1"/>
  <c r="Y51" i="1"/>
  <c r="Z51" i="1"/>
  <c r="Z53" i="1"/>
  <c r="Y53" i="1"/>
  <c r="AA53" i="1" s="1"/>
  <c r="Z54" i="1"/>
  <c r="Y54" i="1"/>
  <c r="Z57" i="1"/>
  <c r="Y57" i="1"/>
  <c r="AA57" i="1" s="1"/>
  <c r="Z58" i="1"/>
  <c r="Y58" i="1"/>
  <c r="Z60" i="1"/>
  <c r="Y60" i="1"/>
  <c r="Z62" i="1"/>
  <c r="Y62" i="1"/>
  <c r="AA62" i="1" s="1"/>
  <c r="Z64" i="1"/>
  <c r="Y64" i="1"/>
  <c r="AA64" i="1" s="1"/>
  <c r="Z65" i="1"/>
  <c r="Y65" i="1"/>
  <c r="Z68" i="1"/>
  <c r="Y68" i="1"/>
  <c r="Z70" i="1"/>
  <c r="Y70" i="1"/>
  <c r="AA70" i="1" s="1"/>
  <c r="Z72" i="1"/>
  <c r="Y72" i="1"/>
  <c r="AA72" i="1" s="1"/>
  <c r="Z73" i="1"/>
  <c r="Y73" i="1"/>
  <c r="Z76" i="1"/>
  <c r="Y76" i="1"/>
  <c r="Z77" i="1"/>
  <c r="Y77" i="1"/>
  <c r="Y79" i="1"/>
  <c r="Z79" i="1"/>
  <c r="Z80" i="1"/>
  <c r="Y80" i="1"/>
  <c r="Z82" i="1"/>
  <c r="Y82" i="1"/>
  <c r="AA82" i="1" s="1"/>
  <c r="Z85" i="1"/>
  <c r="Y85" i="1"/>
  <c r="AA85" i="1" s="1"/>
  <c r="Z86" i="1"/>
  <c r="Y86" i="1"/>
  <c r="Z89" i="1"/>
  <c r="Y89" i="1"/>
  <c r="AA89" i="1" s="1"/>
  <c r="Y91" i="1"/>
  <c r="Z91" i="1"/>
  <c r="Z93" i="1"/>
  <c r="Y93" i="1"/>
  <c r="AA93" i="1" s="1"/>
  <c r="Y95" i="1"/>
  <c r="Z95" i="1"/>
  <c r="Z97" i="1"/>
  <c r="Y97" i="1"/>
  <c r="AA97" i="1" s="1"/>
  <c r="Z100" i="1"/>
  <c r="Y100" i="1"/>
  <c r="AA100" i="1" s="1"/>
  <c r="Z102" i="1"/>
  <c r="Y102" i="1"/>
  <c r="AA102" i="1" s="1"/>
  <c r="Y103" i="1"/>
  <c r="Z103" i="1"/>
  <c r="Z105" i="1"/>
  <c r="Y105" i="1"/>
  <c r="AA105" i="1" s="1"/>
  <c r="Z106" i="1"/>
  <c r="Y106" i="1"/>
  <c r="Z108" i="1"/>
  <c r="Y108" i="1"/>
  <c r="AA108" i="1" s="1"/>
  <c r="Z110" i="1"/>
  <c r="Y110" i="1"/>
  <c r="AA110" i="1" s="1"/>
  <c r="Z113" i="1"/>
  <c r="Y113" i="1"/>
  <c r="AA113" i="1" s="1"/>
  <c r="Y115" i="1"/>
  <c r="Z115" i="1"/>
  <c r="Z118" i="1"/>
  <c r="Y118" i="1"/>
  <c r="AA118" i="1" s="1"/>
  <c r="Z122" i="1"/>
  <c r="Y122" i="1"/>
  <c r="AA122" i="1" s="1"/>
  <c r="Y124" i="1"/>
  <c r="Z124" i="1"/>
  <c r="Z126" i="1"/>
  <c r="Y126" i="1"/>
  <c r="AA126" i="1" s="1"/>
  <c r="Y128" i="1"/>
  <c r="Z128" i="1"/>
  <c r="Z130" i="1"/>
  <c r="Y130" i="1"/>
  <c r="AA130" i="1" s="1"/>
  <c r="Z131" i="1"/>
  <c r="Y131" i="1"/>
  <c r="Z134" i="1"/>
  <c r="Y134" i="1"/>
  <c r="AA134" i="1" s="1"/>
  <c r="Z135" i="1"/>
  <c r="Y135" i="1"/>
  <c r="Z137" i="1"/>
  <c r="Y137" i="1"/>
  <c r="AA137" i="1" s="1"/>
  <c r="Z139" i="1"/>
  <c r="Y139" i="1"/>
  <c r="AA139" i="1" s="1"/>
  <c r="Z142" i="1"/>
  <c r="Y142" i="1"/>
  <c r="AA142" i="1" s="1"/>
  <c r="Y144" i="1"/>
  <c r="Z144" i="1"/>
  <c r="Z147" i="1"/>
  <c r="Y147" i="1"/>
  <c r="AA147" i="1" s="1"/>
  <c r="Y148" i="1"/>
  <c r="Z148" i="1"/>
  <c r="Y151" i="1"/>
  <c r="Y153" i="1"/>
  <c r="Y156" i="1"/>
  <c r="Z156" i="1"/>
  <c r="Z157" i="1"/>
  <c r="Y157" i="1"/>
  <c r="Z120" i="1"/>
  <c r="Y120" i="1"/>
  <c r="Y159" i="1"/>
  <c r="Z159" i="1"/>
  <c r="Y160" i="1"/>
  <c r="Z160" i="1"/>
  <c r="Z162" i="1"/>
  <c r="Y162" i="1"/>
  <c r="Z164" i="1"/>
  <c r="Y164" i="1"/>
  <c r="AA164" i="1" s="1"/>
  <c r="AB164" i="1" s="1"/>
  <c r="S164" i="1" s="1"/>
  <c r="Y166" i="1"/>
  <c r="Z166" i="1"/>
  <c r="Z168" i="1"/>
  <c r="Y168" i="1"/>
  <c r="Z170" i="1"/>
  <c r="Y170" i="1"/>
  <c r="Y172" i="1"/>
  <c r="Z172" i="1"/>
  <c r="Z174" i="1"/>
  <c r="Y174" i="1"/>
  <c r="Z176" i="1"/>
  <c r="Y176" i="1"/>
  <c r="Y178" i="1"/>
  <c r="Z178" i="1"/>
  <c r="Z180" i="1"/>
  <c r="Y180" i="1"/>
  <c r="Y182" i="1"/>
  <c r="Z182" i="1"/>
  <c r="Z184" i="1"/>
  <c r="Y184" i="1"/>
  <c r="Z186" i="1"/>
  <c r="Y186" i="1"/>
  <c r="Y188" i="1"/>
  <c r="Z188" i="1"/>
  <c r="Z190" i="1"/>
  <c r="Y190" i="1"/>
  <c r="Y192" i="1"/>
  <c r="Z192" i="1"/>
  <c r="Z194" i="1"/>
  <c r="Y194" i="1"/>
  <c r="Z196" i="1"/>
  <c r="Y196" i="1"/>
  <c r="Y198" i="1"/>
  <c r="Z198" i="1"/>
  <c r="Z200" i="1"/>
  <c r="Y200" i="1"/>
  <c r="Z202" i="1"/>
  <c r="Y202" i="1"/>
  <c r="Y204" i="1"/>
  <c r="Z204" i="1"/>
  <c r="Z206" i="1"/>
  <c r="Y206" i="1"/>
  <c r="Y208" i="1"/>
  <c r="Z208" i="1"/>
  <c r="Z210" i="1"/>
  <c r="Y210" i="1"/>
  <c r="Y212" i="1"/>
  <c r="Z212" i="1"/>
  <c r="Z214" i="1"/>
  <c r="Y214" i="1"/>
  <c r="Z158" i="1"/>
  <c r="Y158" i="1"/>
  <c r="AA158" i="1" s="1"/>
  <c r="Y161" i="1"/>
  <c r="Z161" i="1"/>
  <c r="Y163" i="1"/>
  <c r="Z163" i="1"/>
  <c r="Y165" i="1"/>
  <c r="Z165" i="1"/>
  <c r="Y167" i="1"/>
  <c r="Z167" i="1"/>
  <c r="Y169" i="1"/>
  <c r="Z169" i="1"/>
  <c r="Y171" i="1"/>
  <c r="Z171" i="1"/>
  <c r="Y173" i="1"/>
  <c r="Z173" i="1"/>
  <c r="Z175" i="1"/>
  <c r="Y175" i="1"/>
  <c r="Y177" i="1"/>
  <c r="Z177" i="1"/>
  <c r="Y179" i="1"/>
  <c r="Z179" i="1"/>
  <c r="Y181" i="1"/>
  <c r="Z181" i="1"/>
  <c r="Y183" i="1"/>
  <c r="Z183" i="1"/>
  <c r="Y185" i="1"/>
  <c r="Z185" i="1"/>
  <c r="Y187" i="1"/>
  <c r="Z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Z209" i="1"/>
  <c r="Y209" i="1"/>
  <c r="Y211" i="1"/>
  <c r="Z211" i="1"/>
  <c r="Y213" i="1"/>
  <c r="Z213" i="1"/>
  <c r="Y215" i="1"/>
  <c r="Z215" i="1"/>
  <c r="B5" i="1"/>
  <c r="G5" i="1" s="1"/>
  <c r="A5" i="1" s="1"/>
  <c r="AB5" i="1"/>
  <c r="S5" i="1" s="1"/>
  <c r="AB22" i="1"/>
  <c r="S22" i="1" s="1"/>
  <c r="AB29" i="1"/>
  <c r="S29" i="1" s="1"/>
  <c r="AB36" i="1"/>
  <c r="S36" i="1" s="1"/>
  <c r="AB37" i="1"/>
  <c r="S37" i="1" s="1"/>
  <c r="AB44" i="1"/>
  <c r="S44" i="1" s="1"/>
  <c r="AB45" i="1"/>
  <c r="S45" i="1" s="1"/>
  <c r="AB48" i="1"/>
  <c r="S48" i="1" s="1"/>
  <c r="AB50" i="1"/>
  <c r="S50" i="1" s="1"/>
  <c r="AB53" i="1"/>
  <c r="S53" i="1" s="1"/>
  <c r="AB62" i="1"/>
  <c r="S62" i="1" s="1"/>
  <c r="AB64" i="1"/>
  <c r="S64" i="1" s="1"/>
  <c r="AB66" i="1"/>
  <c r="S66" i="1" s="1"/>
  <c r="AB70" i="1"/>
  <c r="S70" i="1" s="1"/>
  <c r="AB72" i="1"/>
  <c r="S72" i="1" s="1"/>
  <c r="AB74" i="1"/>
  <c r="S74" i="1" s="1"/>
  <c r="AB84" i="1"/>
  <c r="S84" i="1" s="1"/>
  <c r="AB89" i="1"/>
  <c r="S89" i="1" s="1"/>
  <c r="AB90" i="1"/>
  <c r="S90" i="1" s="1"/>
  <c r="AB100" i="1"/>
  <c r="S100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18" i="1"/>
  <c r="S18" i="1" s="1"/>
  <c r="AB24" i="1"/>
  <c r="S24" i="1" s="1"/>
  <c r="AB25" i="1"/>
  <c r="S25" i="1" s="1"/>
  <c r="AB32" i="1"/>
  <c r="S32" i="1" s="1"/>
  <c r="AB34" i="1"/>
  <c r="S34" i="1" s="1"/>
  <c r="AB41" i="1"/>
  <c r="S41" i="1" s="1"/>
  <c r="AB42" i="1"/>
  <c r="S42" i="1" s="1"/>
  <c r="AB49" i="1"/>
  <c r="S49" i="1" s="1"/>
  <c r="AB52" i="1"/>
  <c r="S52" i="1" s="1"/>
  <c r="AB57" i="1"/>
  <c r="S57" i="1" s="1"/>
  <c r="AB61" i="1"/>
  <c r="S61" i="1" s="1"/>
  <c r="B9" i="1"/>
  <c r="G9" i="1" s="1"/>
  <c r="A9" i="1" s="1"/>
  <c r="AB69" i="1"/>
  <c r="S69" i="1" s="1"/>
  <c r="AB81" i="1"/>
  <c r="S81" i="1" s="1"/>
  <c r="AB82" i="1"/>
  <c r="S82" i="1" s="1"/>
  <c r="X83" i="1"/>
  <c r="AB85" i="1"/>
  <c r="S85" i="1" s="1"/>
  <c r="AB92" i="1"/>
  <c r="S92" i="1" s="1"/>
  <c r="AB93" i="1"/>
  <c r="S93" i="1" s="1"/>
  <c r="AB94" i="1"/>
  <c r="S94" i="1" s="1"/>
  <c r="AB96" i="1"/>
  <c r="S96" i="1" s="1"/>
  <c r="AB97" i="1"/>
  <c r="S97" i="1" s="1"/>
  <c r="AB98" i="1"/>
  <c r="S98" i="1" s="1"/>
  <c r="AB101" i="1"/>
  <c r="S101" i="1" s="1"/>
  <c r="AB102" i="1"/>
  <c r="S102" i="1" s="1"/>
  <c r="AB105" i="1"/>
  <c r="S105" i="1" s="1"/>
  <c r="AB108" i="1"/>
  <c r="S108" i="1" s="1"/>
  <c r="AB118" i="1"/>
  <c r="S118" i="1" s="1"/>
  <c r="C58" i="5"/>
  <c r="I58" i="5" s="1"/>
  <c r="AB137" i="1"/>
  <c r="S137" i="1" s="1"/>
  <c r="AB139" i="1"/>
  <c r="S139" i="1" s="1"/>
  <c r="AB143" i="1"/>
  <c r="S143" i="1" s="1"/>
  <c r="AB145" i="1"/>
  <c r="S145" i="1" s="1"/>
  <c r="AB158" i="1"/>
  <c r="S158" i="1" s="1"/>
  <c r="AB152" i="1"/>
  <c r="S152" i="1" s="1"/>
  <c r="AB149" i="1"/>
  <c r="S149" i="1" s="1"/>
  <c r="AB147" i="1"/>
  <c r="S147" i="1" s="1"/>
  <c r="AB142" i="1"/>
  <c r="S142" i="1" s="1"/>
  <c r="AB136" i="1"/>
  <c r="S136" i="1" s="1"/>
  <c r="AB138" i="1"/>
  <c r="S138" i="1" s="1"/>
  <c r="AB134" i="1"/>
  <c r="S134" i="1" s="1"/>
  <c r="C7" i="5"/>
  <c r="I7" i="5" s="1"/>
  <c r="C21" i="5"/>
  <c r="I21" i="5" s="1"/>
  <c r="C6" i="5"/>
  <c r="I6" i="5" s="1"/>
  <c r="C12" i="5"/>
  <c r="I12" i="5" s="1"/>
  <c r="C47" i="5"/>
  <c r="I47" i="5" s="1"/>
  <c r="AB130" i="1"/>
  <c r="S130" i="1" s="1"/>
  <c r="AB126" i="1"/>
  <c r="S126" i="1" s="1"/>
  <c r="AB122" i="1"/>
  <c r="S122" i="1" s="1"/>
  <c r="AB121" i="1"/>
  <c r="S121" i="1" s="1"/>
  <c r="AB123" i="1"/>
  <c r="S123" i="1" s="1"/>
  <c r="AB125" i="1"/>
  <c r="S125" i="1" s="1"/>
  <c r="AB127" i="1"/>
  <c r="S127" i="1" s="1"/>
  <c r="AB129" i="1"/>
  <c r="S129" i="1" s="1"/>
  <c r="C50" i="5"/>
  <c r="I50" i="5" s="1"/>
  <c r="AB110" i="1"/>
  <c r="C33" i="5"/>
  <c r="I33" i="5" s="1"/>
  <c r="C35" i="5"/>
  <c r="I35" i="5" s="1"/>
  <c r="C43" i="5"/>
  <c r="I43" i="5" s="1"/>
  <c r="C32" i="5"/>
  <c r="I32" i="5" s="1"/>
  <c r="C34" i="5"/>
  <c r="I34" i="5" s="1"/>
  <c r="AB116" i="1"/>
  <c r="S116" i="1" s="1"/>
  <c r="AB114" i="1"/>
  <c r="S114" i="1" s="1"/>
  <c r="AB113" i="1"/>
  <c r="S113" i="1" s="1"/>
  <c r="AB109" i="1"/>
  <c r="S109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G42" i="5"/>
  <c r="K42" i="5" s="1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G3" i="5"/>
  <c r="K3" i="5" s="1"/>
  <c r="F4" i="5"/>
  <c r="H4" i="5"/>
  <c r="G5" i="5"/>
  <c r="K5" i="5" s="1"/>
  <c r="F6" i="5"/>
  <c r="H6" i="5"/>
  <c r="G7" i="5"/>
  <c r="K7" i="5" s="1"/>
  <c r="F8" i="5"/>
  <c r="H8" i="5"/>
  <c r="E9" i="5"/>
  <c r="D9" i="5" s="1"/>
  <c r="G9" i="5"/>
  <c r="K9" i="5" s="1"/>
  <c r="F10" i="5"/>
  <c r="H10" i="5"/>
  <c r="F12" i="5"/>
  <c r="H12" i="5"/>
  <c r="G13" i="5"/>
  <c r="K13" i="5" s="1"/>
  <c r="F14" i="5"/>
  <c r="H14" i="5"/>
  <c r="E15" i="5"/>
  <c r="D15" i="5" s="1"/>
  <c r="G15" i="5"/>
  <c r="K15" i="5" s="1"/>
  <c r="F16" i="5"/>
  <c r="H16" i="5"/>
  <c r="F18" i="5"/>
  <c r="H18" i="5"/>
  <c r="E19" i="5"/>
  <c r="D19" i="5" s="1"/>
  <c r="G19" i="5"/>
  <c r="K19" i="5" s="1"/>
  <c r="F20" i="5"/>
  <c r="H20" i="5"/>
  <c r="F22" i="5"/>
  <c r="H22" i="5"/>
  <c r="E23" i="5"/>
  <c r="D23" i="5" s="1"/>
  <c r="G23" i="5"/>
  <c r="K23" i="5" s="1"/>
  <c r="F24" i="5"/>
  <c r="H24" i="5"/>
  <c r="E25" i="5"/>
  <c r="D25" i="5" s="1"/>
  <c r="F26" i="5"/>
  <c r="H26" i="5"/>
  <c r="E27" i="5"/>
  <c r="D27" i="5" s="1"/>
  <c r="G27" i="5"/>
  <c r="K27" i="5" s="1"/>
  <c r="F28" i="5"/>
  <c r="H28" i="5"/>
  <c r="F30" i="5"/>
  <c r="H30" i="5"/>
  <c r="E31" i="5"/>
  <c r="D31" i="5" s="1"/>
  <c r="G31" i="5"/>
  <c r="K31" i="5" s="1"/>
  <c r="F32" i="5"/>
  <c r="H32" i="5"/>
  <c r="E33" i="5"/>
  <c r="D33" i="5" s="1"/>
  <c r="F34" i="5"/>
  <c r="H34" i="5"/>
  <c r="F36" i="5"/>
  <c r="H36" i="5"/>
  <c r="F38" i="5"/>
  <c r="H38" i="5"/>
  <c r="E39" i="5"/>
  <c r="D39" i="5" s="1"/>
  <c r="G39" i="5"/>
  <c r="K39" i="5" s="1"/>
  <c r="F40" i="5"/>
  <c r="H40" i="5"/>
  <c r="E41" i="5"/>
  <c r="D41" i="5" s="1"/>
  <c r="F42" i="5"/>
  <c r="H42" i="5"/>
  <c r="E43" i="5"/>
  <c r="D43" i="5" s="1"/>
  <c r="F44" i="5"/>
  <c r="H44" i="5"/>
  <c r="E45" i="5"/>
  <c r="D45" i="5" s="1"/>
  <c r="G45" i="5"/>
  <c r="K45" i="5" s="1"/>
  <c r="F46" i="5"/>
  <c r="H46" i="5"/>
  <c r="E47" i="5"/>
  <c r="D47" i="5" s="1"/>
  <c r="F48" i="5"/>
  <c r="H48" i="5"/>
  <c r="E49" i="5"/>
  <c r="D49" i="5" s="1"/>
  <c r="G49" i="5"/>
  <c r="K49" i="5" s="1"/>
  <c r="F50" i="5"/>
  <c r="H50" i="5"/>
  <c r="I51" i="5"/>
  <c r="G51" i="5"/>
  <c r="K51" i="5" s="1"/>
  <c r="E51" i="5"/>
  <c r="D51" i="5" s="1"/>
  <c r="H51" i="5"/>
  <c r="G53" i="5"/>
  <c r="K53" i="5" s="1"/>
  <c r="E55" i="5"/>
  <c r="D55" i="5" s="1"/>
  <c r="G55" i="5"/>
  <c r="K55" i="5" s="1"/>
  <c r="E59" i="5"/>
  <c r="D59" i="5" s="1"/>
  <c r="G59" i="5"/>
  <c r="K59" i="5" s="1"/>
  <c r="G61" i="5"/>
  <c r="K61" i="5" s="1"/>
  <c r="E63" i="5"/>
  <c r="D63" i="5" s="1"/>
  <c r="G63" i="5"/>
  <c r="K63" i="5" s="1"/>
  <c r="E67" i="5"/>
  <c r="D67" i="5" s="1"/>
  <c r="G67" i="5"/>
  <c r="K67" i="5" s="1"/>
  <c r="G69" i="5"/>
  <c r="K69" i="5" s="1"/>
  <c r="E54" i="5"/>
  <c r="D54" i="5" s="1"/>
  <c r="G54" i="5"/>
  <c r="K54" i="5" s="1"/>
  <c r="G56" i="5"/>
  <c r="K56" i="5" s="1"/>
  <c r="E58" i="5"/>
  <c r="D58" i="5" s="1"/>
  <c r="G58" i="5"/>
  <c r="K58" i="5" s="1"/>
  <c r="E60" i="5"/>
  <c r="D60" i="5" s="1"/>
  <c r="G60" i="5"/>
  <c r="K60" i="5" s="1"/>
  <c r="E64" i="5"/>
  <c r="D64" i="5" s="1"/>
  <c r="G64" i="5"/>
  <c r="K64" i="5" s="1"/>
  <c r="G66" i="5"/>
  <c r="K66" i="5" s="1"/>
  <c r="E68" i="5"/>
  <c r="D68" i="5" s="1"/>
  <c r="G68" i="5"/>
  <c r="K68" i="5" s="1"/>
  <c r="V5" i="1"/>
  <c r="V166" i="1"/>
  <c r="V6" i="1"/>
  <c r="Z17" i="1" l="1"/>
  <c r="AA17" i="1" s="1"/>
  <c r="AB17" i="1" s="1"/>
  <c r="S17" i="1" s="1"/>
  <c r="AA13" i="1"/>
  <c r="AB13" i="1" s="1"/>
  <c r="S13" i="1" s="1"/>
  <c r="AA12" i="1"/>
  <c r="AB12" i="1" s="1"/>
  <c r="S12" i="1" s="1"/>
  <c r="AA10" i="1"/>
  <c r="AB10" i="1" s="1"/>
  <c r="S10" i="1" s="1"/>
  <c r="AA6" i="1"/>
  <c r="AB6" i="1" s="1"/>
  <c r="S6" i="1" s="1"/>
  <c r="G62" i="5"/>
  <c r="K62" i="5" s="1"/>
  <c r="G52" i="5"/>
  <c r="K52" i="5" s="1"/>
  <c r="J52" i="5" s="1"/>
  <c r="G65" i="5"/>
  <c r="K65" i="5" s="1"/>
  <c r="G57" i="5"/>
  <c r="K57" i="5" s="1"/>
  <c r="J57" i="5" s="1"/>
  <c r="G47" i="5"/>
  <c r="K47" i="5" s="1"/>
  <c r="E37" i="5"/>
  <c r="D37" i="5" s="1"/>
  <c r="E29" i="5"/>
  <c r="D29" i="5" s="1"/>
  <c r="G17" i="5"/>
  <c r="K17" i="5" s="1"/>
  <c r="J17" i="5" s="1"/>
  <c r="G11" i="5"/>
  <c r="K11" i="5" s="1"/>
  <c r="E7" i="5"/>
  <c r="D7" i="5" s="1"/>
  <c r="E4" i="5"/>
  <c r="D4" i="5" s="1"/>
  <c r="E3" i="5"/>
  <c r="D3" i="5" s="1"/>
  <c r="Y83" i="1"/>
  <c r="Z83" i="1"/>
  <c r="AA161" i="1"/>
  <c r="AB161" i="1" s="1"/>
  <c r="S161" i="1" s="1"/>
  <c r="AA156" i="1"/>
  <c r="AB156" i="1" s="1"/>
  <c r="S156" i="1" s="1"/>
  <c r="Z153" i="1"/>
  <c r="AA153" i="1" s="1"/>
  <c r="AB153" i="1" s="1"/>
  <c r="S153" i="1" s="1"/>
  <c r="Z151" i="1"/>
  <c r="AA151" i="1" s="1"/>
  <c r="AB151" i="1" s="1"/>
  <c r="S151" i="1" s="1"/>
  <c r="AA144" i="1"/>
  <c r="AB144" i="1" s="1"/>
  <c r="S144" i="1" s="1"/>
  <c r="AA128" i="1"/>
  <c r="AB128" i="1" s="1"/>
  <c r="S128" i="1" s="1"/>
  <c r="AA124" i="1"/>
  <c r="AB124" i="1" s="1"/>
  <c r="S124" i="1" s="1"/>
  <c r="AA115" i="1"/>
  <c r="AB115" i="1" s="1"/>
  <c r="S115" i="1" s="1"/>
  <c r="AA95" i="1"/>
  <c r="AB95" i="1" s="1"/>
  <c r="S95" i="1" s="1"/>
  <c r="AA91" i="1"/>
  <c r="AB91" i="1" s="1"/>
  <c r="S91" i="1" s="1"/>
  <c r="AA79" i="1"/>
  <c r="AB79" i="1" s="1"/>
  <c r="S79" i="1" s="1"/>
  <c r="AA76" i="1"/>
  <c r="AB76" i="1" s="1"/>
  <c r="S76" i="1" s="1"/>
  <c r="AA68" i="1"/>
  <c r="AB68" i="1" s="1"/>
  <c r="S68" i="1" s="1"/>
  <c r="AA60" i="1"/>
  <c r="AB60" i="1" s="1"/>
  <c r="S60" i="1" s="1"/>
  <c r="AA51" i="1"/>
  <c r="AB51" i="1" s="1"/>
  <c r="S51" i="1" s="1"/>
  <c r="AA47" i="1"/>
  <c r="AB47" i="1" s="1"/>
  <c r="S47" i="1" s="1"/>
  <c r="AA39" i="1"/>
  <c r="AB39" i="1" s="1"/>
  <c r="S39" i="1" s="1"/>
  <c r="AA15" i="1"/>
  <c r="AB15" i="1" s="1"/>
  <c r="S15" i="1" s="1"/>
  <c r="AA7" i="1"/>
  <c r="AB7" i="1" s="1"/>
  <c r="S7" i="1" s="1"/>
  <c r="AA27" i="1"/>
  <c r="AB27" i="1" s="1"/>
  <c r="S27" i="1" s="1"/>
  <c r="AA20" i="1"/>
  <c r="AB20" i="1" s="1"/>
  <c r="S20" i="1" s="1"/>
  <c r="AA11" i="1"/>
  <c r="AB11" i="1" s="1"/>
  <c r="S11" i="1" s="1"/>
  <c r="Z154" i="1"/>
  <c r="AA154" i="1" s="1"/>
  <c r="AB154" i="1" s="1"/>
  <c r="S154" i="1" s="1"/>
  <c r="AA140" i="1"/>
  <c r="AB140" i="1" s="1"/>
  <c r="S140" i="1" s="1"/>
  <c r="AA132" i="1"/>
  <c r="AB132" i="1" s="1"/>
  <c r="S132" i="1" s="1"/>
  <c r="AA119" i="1"/>
  <c r="AB119" i="1" s="1"/>
  <c r="S119" i="1" s="1"/>
  <c r="AA111" i="1"/>
  <c r="AB111" i="1" s="1"/>
  <c r="S111" i="1" s="1"/>
  <c r="AA107" i="1"/>
  <c r="AB107" i="1" s="1"/>
  <c r="S107" i="1" s="1"/>
  <c r="AA104" i="1"/>
  <c r="AB104" i="1" s="1"/>
  <c r="S104" i="1" s="1"/>
  <c r="AA87" i="1"/>
  <c r="AB87" i="1" s="1"/>
  <c r="S87" i="1" s="1"/>
  <c r="AA71" i="1"/>
  <c r="AB71" i="1" s="1"/>
  <c r="S71" i="1" s="1"/>
  <c r="AA63" i="1"/>
  <c r="AB63" i="1" s="1"/>
  <c r="S63" i="1" s="1"/>
  <c r="AA59" i="1"/>
  <c r="AB59" i="1" s="1"/>
  <c r="S59" i="1" s="1"/>
  <c r="AA55" i="1"/>
  <c r="AB55" i="1" s="1"/>
  <c r="S55" i="1" s="1"/>
  <c r="AA46" i="1"/>
  <c r="AB46" i="1" s="1"/>
  <c r="S46" i="1" s="1"/>
  <c r="AA31" i="1"/>
  <c r="AB31" i="1" s="1"/>
  <c r="S31" i="1" s="1"/>
  <c r="AA14" i="1"/>
  <c r="AB14" i="1" s="1"/>
  <c r="S14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7" i="1"/>
  <c r="AB167" i="1" s="1"/>
  <c r="S167" i="1" s="1"/>
  <c r="AA165" i="1"/>
  <c r="AB165" i="1" s="1"/>
  <c r="S165" i="1" s="1"/>
  <c r="AA166" i="1"/>
  <c r="AB166" i="1" s="1"/>
  <c r="S166" i="1" s="1"/>
  <c r="AA120" i="1"/>
  <c r="AB120" i="1" s="1"/>
  <c r="S120" i="1" s="1"/>
  <c r="G48" i="5"/>
  <c r="K48" i="5" s="1"/>
  <c r="L48" i="5" s="1"/>
  <c r="M48" i="5" s="1"/>
  <c r="E34" i="5"/>
  <c r="D34" i="5" s="1"/>
  <c r="AA162" i="1"/>
  <c r="AB162" i="1" s="1"/>
  <c r="S162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L14" i="5" s="1"/>
  <c r="M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59" i="1"/>
  <c r="AB159" i="1" s="1"/>
  <c r="S159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1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0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6" i="5"/>
  <c r="M66" i="5" s="1"/>
  <c r="J66" i="5"/>
  <c r="L64" i="5"/>
  <c r="M64" i="5" s="1"/>
  <c r="J64" i="5"/>
  <c r="L62" i="5"/>
  <c r="M62" i="5" s="1"/>
  <c r="J62" i="5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52" i="5"/>
  <c r="M52" i="5" s="1"/>
  <c r="L69" i="5"/>
  <c r="M69" i="5" s="1"/>
  <c r="J69" i="5"/>
  <c r="L67" i="5"/>
  <c r="M67" i="5" s="1"/>
  <c r="J67" i="5"/>
  <c r="L65" i="5"/>
  <c r="M65" i="5" s="1"/>
  <c r="J65" i="5"/>
  <c r="L63" i="5"/>
  <c r="M63" i="5" s="1"/>
  <c r="J63" i="5"/>
  <c r="L61" i="5"/>
  <c r="M61" i="5" s="1"/>
  <c r="J61" i="5"/>
  <c r="L59" i="5"/>
  <c r="M59" i="5" s="1"/>
  <c r="J59" i="5"/>
  <c r="L57" i="5"/>
  <c r="M57" i="5" s="1"/>
  <c r="L55" i="5"/>
  <c r="M55" i="5" s="1"/>
  <c r="J55" i="5"/>
  <c r="L53" i="5"/>
  <c r="M53" i="5" s="1"/>
  <c r="J53" i="5"/>
  <c r="L51" i="5"/>
  <c r="M51" i="5" s="1"/>
  <c r="J51" i="5"/>
  <c r="L49" i="5"/>
  <c r="M49" i="5" s="1"/>
  <c r="J49" i="5"/>
  <c r="L47" i="5"/>
  <c r="M47" i="5" s="1"/>
  <c r="J47" i="5"/>
  <c r="L45" i="5"/>
  <c r="M45" i="5" s="1"/>
  <c r="J45" i="5"/>
  <c r="J41" i="5"/>
  <c r="L39" i="5"/>
  <c r="M39" i="5" s="1"/>
  <c r="J39" i="5"/>
  <c r="J37" i="5"/>
  <c r="J33" i="5"/>
  <c r="L31" i="5"/>
  <c r="M31" i="5" s="1"/>
  <c r="J31" i="5"/>
  <c r="J29" i="5"/>
  <c r="L27" i="5"/>
  <c r="M27" i="5" s="1"/>
  <c r="J27" i="5"/>
  <c r="L23" i="5"/>
  <c r="M23" i="5" s="1"/>
  <c r="J23" i="5"/>
  <c r="L19" i="5"/>
  <c r="M19" i="5" s="1"/>
  <c r="J19" i="5"/>
  <c r="L17" i="5"/>
  <c r="M17" i="5" s="1"/>
  <c r="L15" i="5"/>
  <c r="M15" i="5" s="1"/>
  <c r="J15" i="5"/>
  <c r="L13" i="5"/>
  <c r="M13" i="5" s="1"/>
  <c r="J13" i="5"/>
  <c r="J11" i="5"/>
  <c r="L11" i="5" s="1"/>
  <c r="M11" i="5" s="1"/>
  <c r="J9" i="5"/>
  <c r="L9" i="5" s="1"/>
  <c r="M9" i="5" s="1"/>
  <c r="J7" i="5"/>
  <c r="L7" i="5" s="1"/>
  <c r="M7" i="5" s="1"/>
  <c r="J5" i="5"/>
  <c r="L5" i="5" s="1"/>
  <c r="M5" i="5" s="1"/>
  <c r="L3" i="5"/>
  <c r="M3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J48" i="5"/>
  <c r="J46" i="5"/>
  <c r="J44" i="5"/>
  <c r="L42" i="5"/>
  <c r="M42" i="5" s="1"/>
  <c r="J42" i="5"/>
  <c r="J40" i="5"/>
  <c r="L38" i="5"/>
  <c r="M38" i="5" s="1"/>
  <c r="L36" i="5"/>
  <c r="M36" i="5" s="1"/>
  <c r="J30" i="5"/>
  <c r="J28" i="5"/>
  <c r="L24" i="5"/>
  <c r="M24" i="5" s="1"/>
  <c r="L22" i="5"/>
  <c r="M22" i="5" s="1"/>
  <c r="L18" i="5"/>
  <c r="M18" i="5" s="1"/>
  <c r="J16" i="5"/>
  <c r="J14" i="5"/>
  <c r="I2" i="5"/>
  <c r="G2" i="5"/>
  <c r="K2" i="5" s="1"/>
  <c r="E2" i="5"/>
  <c r="D2" i="5" s="1"/>
  <c r="V167" i="1"/>
  <c r="V7" i="1"/>
  <c r="V8" i="1" s="1"/>
  <c r="V9" i="1"/>
  <c r="V10" i="1" s="1"/>
  <c r="L25" i="5" l="1"/>
  <c r="M25" i="5" s="1"/>
  <c r="J35" i="5"/>
  <c r="L20" i="5"/>
  <c r="M20" i="5" s="1"/>
  <c r="L26" i="5"/>
  <c r="M26" i="5" s="1"/>
  <c r="L21" i="5"/>
  <c r="M21" i="5" s="1"/>
  <c r="AA83" i="1"/>
  <c r="AB83" i="1" s="1"/>
  <c r="S83" i="1" s="1"/>
  <c r="J12" i="5"/>
  <c r="G11" i="1"/>
  <c r="A11" i="1" s="1"/>
  <c r="B14" i="1"/>
  <c r="G14" i="1" s="1"/>
  <c r="A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4" i="1"/>
  <c r="V15" i="1"/>
  <c r="V16" i="1"/>
  <c r="B17" i="1" l="1"/>
  <c r="B20" i="1"/>
  <c r="G20" i="1" s="1"/>
  <c r="A20" i="1" s="1"/>
  <c r="V11" i="1"/>
  <c r="V20" i="1"/>
  <c r="V12" i="1"/>
  <c r="V13" i="1"/>
  <c r="G17" i="1" l="1"/>
  <c r="A17" i="1" s="1"/>
  <c r="B22" i="1"/>
  <c r="G22" i="1" l="1"/>
  <c r="A22" i="1" s="1"/>
  <c r="B24" i="1"/>
  <c r="V22" i="1"/>
  <c r="V18" i="1"/>
  <c r="V17" i="1"/>
  <c r="G24" i="1" l="1"/>
  <c r="A24" i="1" s="1"/>
  <c r="B27" i="1"/>
  <c r="G27" i="1" l="1"/>
  <c r="A27" i="1" s="1"/>
  <c r="B29" i="1"/>
  <c r="V24" i="1"/>
  <c r="V25" i="1"/>
  <c r="G29" i="1" l="1"/>
  <c r="A29" i="1" s="1"/>
  <c r="B31" i="1"/>
  <c r="V27" i="1"/>
  <c r="G31" i="1" l="1"/>
  <c r="A31" i="1" s="1"/>
  <c r="B34" i="1"/>
  <c r="V29" i="1"/>
  <c r="G34" i="1" l="1"/>
  <c r="A34" i="1" s="1"/>
  <c r="B36" i="1"/>
  <c r="V31" i="1"/>
  <c r="V32" i="1"/>
  <c r="G36" i="1" l="1"/>
  <c r="A36" i="1" s="1"/>
  <c r="B39" i="1"/>
  <c r="V34" i="1"/>
  <c r="G39" i="1" l="1"/>
  <c r="A39" i="1" s="1"/>
  <c r="B41" i="1"/>
  <c r="V36" i="1"/>
  <c r="V37" i="1"/>
  <c r="G41" i="1" l="1"/>
  <c r="A41" i="1" s="1"/>
  <c r="B44" i="1"/>
  <c r="V39" i="1"/>
  <c r="G44" i="1" l="1"/>
  <c r="A44" i="1" s="1"/>
  <c r="B55" i="1"/>
  <c r="V41" i="1"/>
  <c r="V42" i="1"/>
  <c r="G55" i="1" l="1"/>
  <c r="A55" i="1" s="1"/>
  <c r="B57" i="1"/>
  <c r="V44" i="1"/>
  <c r="V45" i="1"/>
  <c r="G57" i="1" l="1"/>
  <c r="A57" i="1" s="1"/>
  <c r="B59" i="1"/>
  <c r="V55" i="1"/>
  <c r="V46" i="1"/>
  <c r="G59" i="1" l="1"/>
  <c r="A59" i="1" s="1"/>
  <c r="B66" i="1"/>
  <c r="V57" i="1"/>
  <c r="V47" i="1"/>
  <c r="V48" i="1" s="1"/>
  <c r="G66" i="1" l="1"/>
  <c r="A66" i="1" s="1"/>
  <c r="B68" i="1"/>
  <c r="V59" i="1"/>
  <c r="V49" i="1"/>
  <c r="V50" i="1" s="1"/>
  <c r="V60" i="1"/>
  <c r="G68" i="1" l="1"/>
  <c r="A68" i="1" s="1"/>
  <c r="B74" i="1"/>
  <c r="V66" i="1"/>
  <c r="V61" i="1"/>
  <c r="V51" i="1"/>
  <c r="V52" i="1"/>
  <c r="G74" i="1" l="1"/>
  <c r="A74" i="1" s="1"/>
  <c r="B76" i="1"/>
  <c r="V68" i="1"/>
  <c r="V69" i="1"/>
  <c r="V53" i="1"/>
  <c r="V62" i="1"/>
  <c r="V63" i="1" s="1"/>
  <c r="G76" i="1" l="1"/>
  <c r="A76" i="1" s="1"/>
  <c r="B79" i="1"/>
  <c r="V74" i="1"/>
  <c r="V70" i="1"/>
  <c r="V64" i="1"/>
  <c r="G79" i="1" l="1"/>
  <c r="A79" i="1" s="1"/>
  <c r="B81" i="1"/>
  <c r="V76" i="1"/>
  <c r="V71" i="1"/>
  <c r="V72" i="1" s="1"/>
  <c r="G81" i="1" l="1"/>
  <c r="A81" i="1" s="1"/>
  <c r="B87" i="1"/>
  <c r="V79" i="1"/>
  <c r="G87" i="1" l="1"/>
  <c r="A87" i="1" s="1"/>
  <c r="B89" i="1"/>
  <c r="V81" i="1"/>
  <c r="V82" i="1"/>
  <c r="G89" i="1" l="1"/>
  <c r="A89" i="1" s="1"/>
  <c r="B100" i="1"/>
  <c r="V87" i="1"/>
  <c r="V83" i="1"/>
  <c r="G100" i="1" l="1"/>
  <c r="A100" i="1" s="1"/>
  <c r="B104" i="1"/>
  <c r="V89" i="1"/>
  <c r="V84" i="1"/>
  <c r="V85" i="1" s="1"/>
  <c r="V90" i="1"/>
  <c r="G104" i="1" l="1"/>
  <c r="A104" i="1" s="1"/>
  <c r="B107" i="1"/>
  <c r="V100" i="1"/>
  <c r="V91" i="1"/>
  <c r="V101" i="1"/>
  <c r="G107" i="1" l="1"/>
  <c r="A107" i="1" s="1"/>
  <c r="B113" i="1"/>
  <c r="V104" i="1"/>
  <c r="V105" i="1"/>
  <c r="V92" i="1"/>
  <c r="V93" i="1" s="1"/>
  <c r="V102" i="1"/>
  <c r="G113" i="1" l="1"/>
  <c r="A113" i="1" s="1"/>
  <c r="B118" i="1"/>
  <c r="V107" i="1"/>
  <c r="V94" i="1"/>
  <c r="V95" i="1" s="1"/>
  <c r="V108" i="1"/>
  <c r="G118" i="1" l="1"/>
  <c r="A118" i="1" s="1"/>
  <c r="B132" i="1"/>
  <c r="V113" i="1"/>
  <c r="V109" i="1"/>
  <c r="V114" i="1"/>
  <c r="V96" i="1"/>
  <c r="V97" i="1"/>
  <c r="G132" i="1" l="1"/>
  <c r="A132" i="1" s="1"/>
  <c r="B134" i="1"/>
  <c r="V118" i="1"/>
  <c r="V119" i="1"/>
  <c r="V115" i="1"/>
  <c r="V98" i="1"/>
  <c r="V110" i="1"/>
  <c r="G134" i="1" l="1"/>
  <c r="A134" i="1" s="1"/>
  <c r="B136" i="1"/>
  <c r="V132" i="1"/>
  <c r="V111" i="1"/>
  <c r="V116" i="1"/>
  <c r="V120" i="1"/>
  <c r="G136" i="1" l="1"/>
  <c r="A136" i="1" s="1"/>
  <c r="B142" i="1"/>
  <c r="V134" i="1"/>
  <c r="V121" i="1"/>
  <c r="V122" i="1" s="1"/>
  <c r="G142" i="1" l="1"/>
  <c r="A142" i="1" s="1"/>
  <c r="B147" i="1"/>
  <c r="V136" i="1"/>
  <c r="V123" i="1"/>
  <c r="V124" i="1" s="1"/>
  <c r="V137" i="1"/>
  <c r="G147" i="1" l="1"/>
  <c r="A147" i="1" s="1"/>
  <c r="B149" i="1"/>
  <c r="V142" i="1"/>
  <c r="V138" i="1"/>
  <c r="V143" i="1"/>
  <c r="V125" i="1"/>
  <c r="V126" i="1"/>
  <c r="G149" i="1" l="1"/>
  <c r="A149" i="1" s="1"/>
  <c r="B151" i="1"/>
  <c r="V147" i="1"/>
  <c r="V144" i="1"/>
  <c r="V127" i="1"/>
  <c r="V128" i="1" s="1"/>
  <c r="V139" i="1"/>
  <c r="G151" i="1" l="1"/>
  <c r="A151" i="1" s="1"/>
  <c r="B156" i="1"/>
  <c r="V149" i="1"/>
  <c r="V140" i="1"/>
  <c r="V129" i="1"/>
  <c r="V145" i="1"/>
  <c r="V130" i="1"/>
  <c r="G156" i="1" l="1"/>
  <c r="A156" i="1" s="1"/>
  <c r="B158" i="1"/>
  <c r="G158" i="1" s="1"/>
  <c r="A158" i="1" s="1"/>
  <c r="V151" i="1"/>
  <c r="V152" i="1"/>
  <c r="A1" i="2" l="1"/>
  <c r="D1" i="4"/>
  <c r="V158" i="1"/>
  <c r="V156" i="1"/>
  <c r="V153" i="1"/>
  <c r="V159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C18" i="4"/>
  <c r="C15" i="4"/>
  <c r="C11" i="4"/>
  <c r="C8" i="4"/>
  <c r="C6" i="4"/>
  <c r="C4" i="4"/>
  <c r="C16" i="4"/>
  <c r="C12" i="4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C17" i="4"/>
  <c r="C13" i="4"/>
  <c r="C9" i="4"/>
  <c r="C7" i="4"/>
  <c r="C5" i="4"/>
  <c r="C3" i="4"/>
  <c r="C14" i="4"/>
  <c r="C10" i="4"/>
  <c r="V154" i="1"/>
  <c r="W8" i="1" s="1"/>
  <c r="W16" i="1" l="1"/>
  <c r="AC15" i="1"/>
  <c r="W13" i="1"/>
  <c r="AC12" i="1"/>
  <c r="W10" i="1"/>
  <c r="W164" i="1"/>
  <c r="W166" i="1"/>
  <c r="W162" i="1"/>
  <c r="AC161" i="1"/>
  <c r="W151" i="1"/>
  <c r="AC142" i="1"/>
  <c r="W147" i="1"/>
  <c r="AC158" i="1"/>
  <c r="AC134" i="1"/>
  <c r="W145" i="1"/>
  <c r="W134" i="1"/>
  <c r="W158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1" i="1"/>
  <c r="W39" i="1"/>
  <c r="W37" i="1"/>
  <c r="W42" i="1"/>
  <c r="W52" i="1"/>
  <c r="W41" i="1"/>
  <c r="AC59" i="1"/>
  <c r="W50" i="1"/>
  <c r="W51" i="1"/>
  <c r="W47" i="1"/>
  <c r="W45" i="1"/>
  <c r="W57" i="1"/>
  <c r="W66" i="1"/>
  <c r="W61" i="1"/>
  <c r="W64" i="1"/>
  <c r="AC57" i="1"/>
  <c r="W59" i="1"/>
  <c r="W71" i="1"/>
  <c r="W72" i="1"/>
  <c r="W70" i="1"/>
  <c r="W76" i="1"/>
  <c r="W85" i="1"/>
  <c r="AC81" i="1"/>
  <c r="W82" i="1"/>
  <c r="W79" i="1"/>
  <c r="W81" i="1"/>
  <c r="AC89" i="1"/>
  <c r="W92" i="1"/>
  <c r="W96" i="1"/>
  <c r="W89" i="1"/>
  <c r="W95" i="1"/>
  <c r="W91" i="1"/>
  <c r="AC100" i="1"/>
  <c r="W100" i="1"/>
  <c r="AC107" i="1"/>
  <c r="W104" i="1"/>
  <c r="W111" i="1"/>
  <c r="W110" i="1"/>
  <c r="AC113" i="1"/>
  <c r="W114" i="1"/>
  <c r="W121" i="1"/>
  <c r="W129" i="1"/>
  <c r="W123" i="1"/>
  <c r="AC118" i="1"/>
  <c r="W113" i="1"/>
  <c r="W130" i="1"/>
  <c r="W128" i="1"/>
  <c r="W122" i="1"/>
  <c r="W126" i="1"/>
  <c r="AC151" i="1"/>
  <c r="W149" i="1"/>
  <c r="W138" i="1"/>
  <c r="W140" i="1"/>
  <c r="W154" i="1"/>
  <c r="AC132" i="1"/>
  <c r="W127" i="1"/>
  <c r="W167" i="1"/>
  <c r="W165" i="1"/>
  <c r="AC164" i="1"/>
  <c r="W161" i="1"/>
  <c r="W159" i="1"/>
  <c r="W137" i="1"/>
  <c r="W142" i="1"/>
  <c r="W143" i="1"/>
  <c r="AC156" i="1"/>
  <c r="W136" i="1"/>
  <c r="AC149" i="1"/>
  <c r="W156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6" i="1"/>
  <c r="AC34" i="1"/>
  <c r="W36" i="1"/>
  <c r="AC39" i="1"/>
  <c r="W44" i="1"/>
  <c r="AC44" i="1"/>
  <c r="W46" i="1"/>
  <c r="W55" i="1"/>
  <c r="AC55" i="1"/>
  <c r="W53" i="1"/>
  <c r="W49" i="1"/>
  <c r="W48" i="1"/>
  <c r="W62" i="1"/>
  <c r="W60" i="1"/>
  <c r="W63" i="1"/>
  <c r="AC66" i="1"/>
  <c r="AC74" i="1"/>
  <c r="AC68" i="1"/>
  <c r="W74" i="1"/>
  <c r="W68" i="1"/>
  <c r="W69" i="1"/>
  <c r="AC76" i="1"/>
  <c r="W87" i="1"/>
  <c r="W83" i="1"/>
  <c r="W84" i="1"/>
  <c r="AC79" i="1"/>
  <c r="AC87" i="1"/>
  <c r="W98" i="1"/>
  <c r="W90" i="1"/>
  <c r="W94" i="1"/>
  <c r="W97" i="1"/>
  <c r="W101" i="1"/>
  <c r="W93" i="1"/>
  <c r="W102" i="1"/>
  <c r="AC104" i="1"/>
  <c r="W105" i="1"/>
  <c r="W107" i="1"/>
  <c r="W115" i="1"/>
  <c r="W108" i="1"/>
  <c r="W109" i="1"/>
  <c r="W116" i="1"/>
  <c r="W119" i="1"/>
  <c r="W132" i="1"/>
  <c r="W120" i="1"/>
  <c r="AC136" i="1"/>
  <c r="W153" i="1"/>
  <c r="AC147" i="1"/>
  <c r="W152" i="1"/>
  <c r="W125" i="1"/>
  <c r="W124" i="1"/>
  <c r="W118" i="1"/>
  <c r="W139" i="1"/>
  <c r="W144" i="1"/>
  <c r="F14" i="4"/>
  <c r="P14" i="4" s="1"/>
  <c r="N14" i="4"/>
  <c r="G14" i="4"/>
  <c r="M14" i="4"/>
  <c r="D14" i="4"/>
  <c r="E14" i="4"/>
  <c r="H14" i="4"/>
  <c r="J14" i="4"/>
  <c r="L14" i="4" s="1"/>
  <c r="I14" i="4"/>
  <c r="K14" i="4"/>
  <c r="F5" i="4"/>
  <c r="P5" i="4" s="1"/>
  <c r="G5" i="4"/>
  <c r="E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R9" i="4" s="1"/>
  <c r="D9" i="4"/>
  <c r="J9" i="4"/>
  <c r="L9" i="4" s="1"/>
  <c r="H9" i="4"/>
  <c r="I9" i="4"/>
  <c r="F17" i="4"/>
  <c r="P17" i="4" s="1"/>
  <c r="N17" i="4"/>
  <c r="G17" i="4"/>
  <c r="D17" i="4"/>
  <c r="E17" i="4"/>
  <c r="R17" i="4" s="1"/>
  <c r="M17" i="4"/>
  <c r="J17" i="4"/>
  <c r="L17" i="4" s="1"/>
  <c r="H17" i="4"/>
  <c r="I17" i="4"/>
  <c r="F23" i="4"/>
  <c r="P23" i="4" s="1"/>
  <c r="N23" i="4"/>
  <c r="G23" i="4"/>
  <c r="M23" i="4"/>
  <c r="E23" i="4"/>
  <c r="R23" i="4" s="1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G35" i="4"/>
  <c r="D35" i="4"/>
  <c r="N35" i="4"/>
  <c r="H35" i="4"/>
  <c r="I35" i="4"/>
  <c r="J35" i="4"/>
  <c r="L35" i="4" s="1"/>
  <c r="M43" i="4"/>
  <c r="E43" i="4"/>
  <c r="F43" i="4"/>
  <c r="P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G50" i="4"/>
  <c r="H50" i="4"/>
  <c r="N50" i="4"/>
  <c r="K50" i="4"/>
  <c r="J50" i="4"/>
  <c r="L50" i="4" s="1"/>
  <c r="F12" i="4"/>
  <c r="P12" i="4" s="1"/>
  <c r="N12" i="4"/>
  <c r="G12" i="4"/>
  <c r="M12" i="4"/>
  <c r="D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R8" i="4" s="1"/>
  <c r="M8" i="4"/>
  <c r="D8" i="4"/>
  <c r="G8" i="4"/>
  <c r="H8" i="4"/>
  <c r="J8" i="4"/>
  <c r="L8" i="4" s="1"/>
  <c r="I8" i="4"/>
  <c r="F15" i="4"/>
  <c r="P15" i="4" s="1"/>
  <c r="N15" i="4"/>
  <c r="G15" i="4"/>
  <c r="D15" i="4"/>
  <c r="E15" i="4"/>
  <c r="R15" i="4" s="1"/>
  <c r="M15" i="4"/>
  <c r="I15" i="4"/>
  <c r="J15" i="4"/>
  <c r="L15" i="4" s="1"/>
  <c r="H15" i="4"/>
  <c r="F20" i="4"/>
  <c r="P20" i="4" s="1"/>
  <c r="N20" i="4"/>
  <c r="G20" i="4"/>
  <c r="M20" i="4"/>
  <c r="E20" i="4"/>
  <c r="R20" i="4" s="1"/>
  <c r="D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D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R7" i="4" s="1"/>
  <c r="D7" i="4"/>
  <c r="M7" i="4"/>
  <c r="N7" i="4"/>
  <c r="H7" i="4"/>
  <c r="I7" i="4"/>
  <c r="J7" i="4"/>
  <c r="L7" i="4" s="1"/>
  <c r="F13" i="4"/>
  <c r="P13" i="4" s="1"/>
  <c r="N13" i="4"/>
  <c r="G13" i="4"/>
  <c r="D13" i="4"/>
  <c r="E13" i="4"/>
  <c r="M13" i="4"/>
  <c r="I13" i="4"/>
  <c r="J13" i="4"/>
  <c r="L13" i="4" s="1"/>
  <c r="H13" i="4"/>
  <c r="F21" i="4"/>
  <c r="P21" i="4" s="1"/>
  <c r="N21" i="4"/>
  <c r="G21" i="4"/>
  <c r="D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J40" i="4"/>
  <c r="L40" i="4" s="1"/>
  <c r="H40" i="4"/>
  <c r="I40" i="4"/>
  <c r="N34" i="4"/>
  <c r="D34" i="4"/>
  <c r="M34" i="4"/>
  <c r="G34" i="4"/>
  <c r="F34" i="4"/>
  <c r="P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G49" i="4"/>
  <c r="M39" i="4"/>
  <c r="E39" i="4"/>
  <c r="F39" i="4"/>
  <c r="P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K54" i="4"/>
  <c r="H54" i="4"/>
  <c r="J54" i="4"/>
  <c r="L54" i="4" s="1"/>
  <c r="G54" i="4"/>
  <c r="N54" i="4"/>
  <c r="F16" i="4"/>
  <c r="P16" i="4" s="1"/>
  <c r="N16" i="4"/>
  <c r="G16" i="4"/>
  <c r="M16" i="4"/>
  <c r="D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D11" i="4"/>
  <c r="E11" i="4"/>
  <c r="R11" i="4" s="1"/>
  <c r="M11" i="4"/>
  <c r="H11" i="4"/>
  <c r="I11" i="4"/>
  <c r="J11" i="4"/>
  <c r="L11" i="4" s="1"/>
  <c r="F18" i="4"/>
  <c r="P18" i="4" s="1"/>
  <c r="N18" i="4"/>
  <c r="G18" i="4"/>
  <c r="D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D47" i="4"/>
  <c r="K47" i="4"/>
  <c r="J38" i="2"/>
  <c r="H3" i="2"/>
  <c r="H41" i="2" s="1"/>
  <c r="H79" i="2" s="1"/>
  <c r="H6" i="2"/>
  <c r="H44" i="2" s="1"/>
  <c r="H82" i="2" s="1"/>
  <c r="H5" i="2"/>
  <c r="H43" i="2" s="1"/>
  <c r="H81" i="2" s="1"/>
  <c r="R14" i="4" l="1"/>
  <c r="R13" i="4"/>
  <c r="R21" i="4"/>
  <c r="R10" i="4"/>
  <c r="R48" i="4"/>
  <c r="R53" i="4"/>
  <c r="R32" i="4"/>
  <c r="R12" i="4"/>
  <c r="R35" i="4"/>
  <c r="R42" i="4"/>
  <c r="R27" i="4"/>
  <c r="R5" i="4"/>
  <c r="R24" i="4"/>
  <c r="R4" i="4"/>
  <c r="G1" i="2"/>
  <c r="B12" i="2" s="1"/>
  <c r="B50" i="2" s="1"/>
  <c r="B88" i="2" s="1"/>
  <c r="R3" i="4"/>
  <c r="R19" i="4"/>
  <c r="R33" i="4"/>
  <c r="R38" i="4"/>
  <c r="R30" i="4"/>
  <c r="R26" i="4"/>
  <c r="R18" i="4"/>
  <c r="R39" i="4"/>
  <c r="R49" i="4"/>
  <c r="R29" i="4"/>
  <c r="R25" i="4"/>
  <c r="R6" i="4"/>
  <c r="Q21" i="4"/>
  <c r="S21" i="4"/>
  <c r="T21" i="4"/>
  <c r="Q7" i="4"/>
  <c r="S7" i="4"/>
  <c r="T7" i="4"/>
  <c r="Q10" i="4"/>
  <c r="T10" i="4"/>
  <c r="S10" i="4"/>
  <c r="Q48" i="4"/>
  <c r="T48" i="4"/>
  <c r="S48" i="4"/>
  <c r="Q45" i="4"/>
  <c r="S45" i="4"/>
  <c r="T45" i="4"/>
  <c r="R45" i="4"/>
  <c r="R37" i="4"/>
  <c r="R46" i="4"/>
  <c r="Q53" i="4"/>
  <c r="S53" i="4"/>
  <c r="T53" i="4"/>
  <c r="Q32" i="4"/>
  <c r="T32" i="4"/>
  <c r="S32" i="4"/>
  <c r="R28" i="4"/>
  <c r="Q20" i="4"/>
  <c r="T20" i="4"/>
  <c r="S20" i="4"/>
  <c r="Q8" i="4"/>
  <c r="T8" i="4"/>
  <c r="S8" i="4"/>
  <c r="Q12" i="4"/>
  <c r="T12" i="4"/>
  <c r="S12" i="4"/>
  <c r="Q50" i="4"/>
  <c r="T50" i="4"/>
  <c r="S50" i="4"/>
  <c r="R50" i="4"/>
  <c r="R43" i="4"/>
  <c r="S35" i="4"/>
  <c r="T35" i="4"/>
  <c r="Q35" i="4"/>
  <c r="Q42" i="4"/>
  <c r="T42" i="4"/>
  <c r="S42" i="4"/>
  <c r="R44" i="4"/>
  <c r="Q27" i="4"/>
  <c r="S27" i="4"/>
  <c r="T27" i="4"/>
  <c r="Q17" i="4"/>
  <c r="T17" i="4"/>
  <c r="S17" i="4"/>
  <c r="Q5" i="4"/>
  <c r="S5" i="4"/>
  <c r="T5" i="4"/>
  <c r="Q14" i="4"/>
  <c r="S14" i="4"/>
  <c r="T14" i="4"/>
  <c r="Q47" i="4"/>
  <c r="S47" i="4"/>
  <c r="T47" i="4"/>
  <c r="S51" i="4"/>
  <c r="T51" i="4"/>
  <c r="Q51" i="4"/>
  <c r="Q36" i="4"/>
  <c r="T36" i="4"/>
  <c r="S36" i="4"/>
  <c r="Q22" i="4"/>
  <c r="T22" i="4"/>
  <c r="S22" i="4"/>
  <c r="S11" i="4"/>
  <c r="T11" i="4"/>
  <c r="Q11" i="4"/>
  <c r="Q16" i="4"/>
  <c r="T16" i="4"/>
  <c r="S16" i="4"/>
  <c r="Q54" i="4"/>
  <c r="S54" i="4"/>
  <c r="T54" i="4"/>
  <c r="R54" i="4"/>
  <c r="Q55" i="4"/>
  <c r="S55" i="4"/>
  <c r="T55" i="4"/>
  <c r="R55" i="4"/>
  <c r="Q34" i="4"/>
  <c r="S34" i="4"/>
  <c r="T34" i="4"/>
  <c r="Q40" i="4"/>
  <c r="T40" i="4"/>
  <c r="S40" i="4"/>
  <c r="R47" i="4"/>
  <c r="Q52" i="4"/>
  <c r="T52" i="4"/>
  <c r="S52" i="4"/>
  <c r="R52" i="4"/>
  <c r="R51" i="4"/>
  <c r="Q41" i="4"/>
  <c r="T41" i="4"/>
  <c r="S41" i="4"/>
  <c r="R41" i="4"/>
  <c r="Q33" i="4"/>
  <c r="T33" i="4"/>
  <c r="S33" i="4"/>
  <c r="Q38" i="4"/>
  <c r="T38" i="4"/>
  <c r="S38" i="4"/>
  <c r="R36" i="4"/>
  <c r="Q30" i="4"/>
  <c r="T30" i="4"/>
  <c r="S30" i="4"/>
  <c r="Q26" i="4"/>
  <c r="S26" i="4"/>
  <c r="T26" i="4"/>
  <c r="R22" i="4"/>
  <c r="Q18" i="4"/>
  <c r="S18" i="4"/>
  <c r="T18" i="4"/>
  <c r="Q6" i="4"/>
  <c r="S6" i="4"/>
  <c r="T6" i="4"/>
  <c r="R16" i="4"/>
  <c r="Q39" i="4"/>
  <c r="S39" i="4"/>
  <c r="T39" i="4"/>
  <c r="Q49" i="4"/>
  <c r="T49" i="4"/>
  <c r="S49" i="4"/>
  <c r="R34" i="4"/>
  <c r="R40" i="4"/>
  <c r="Q29" i="4"/>
  <c r="S29" i="4"/>
  <c r="T29" i="4"/>
  <c r="Q25" i="4"/>
  <c r="T25" i="4"/>
  <c r="S25" i="4"/>
  <c r="Q13" i="4"/>
  <c r="S13" i="4"/>
  <c r="T13" i="4"/>
  <c r="S3" i="4"/>
  <c r="Q3" i="4"/>
  <c r="U3" i="4"/>
  <c r="S19" i="4"/>
  <c r="T19" i="4"/>
  <c r="Q19" i="4"/>
  <c r="Q37" i="4"/>
  <c r="S37" i="4"/>
  <c r="T37" i="4"/>
  <c r="Q46" i="4"/>
  <c r="S46" i="4"/>
  <c r="T46" i="4"/>
  <c r="Q28" i="4"/>
  <c r="T28" i="4"/>
  <c r="S28" i="4"/>
  <c r="Q24" i="4"/>
  <c r="T24" i="4"/>
  <c r="S24" i="4"/>
  <c r="S15" i="4"/>
  <c r="T15" i="4"/>
  <c r="Q15" i="4"/>
  <c r="Q4" i="4"/>
  <c r="T4" i="4"/>
  <c r="S4" i="4"/>
  <c r="S43" i="4"/>
  <c r="T43" i="4"/>
  <c r="Q43" i="4"/>
  <c r="Q44" i="4"/>
  <c r="T44" i="4"/>
  <c r="S44" i="4"/>
  <c r="S31" i="4"/>
  <c r="T31" i="4"/>
  <c r="Q31" i="4"/>
  <c r="R31" i="4"/>
  <c r="S23" i="4"/>
  <c r="T23" i="4"/>
  <c r="Q23" i="4"/>
  <c r="S9" i="4"/>
  <c r="Q9" i="4"/>
  <c r="T9" i="4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U51" i="4"/>
  <c r="U38" i="4"/>
  <c r="U52" i="4"/>
  <c r="U33" i="4"/>
  <c r="U26" i="4"/>
  <c r="U22" i="4"/>
  <c r="U18" i="4"/>
  <c r="U11" i="4"/>
  <c r="U6" i="4"/>
  <c r="U16" i="4"/>
  <c r="U54" i="4"/>
  <c r="U55" i="4"/>
  <c r="U39" i="4"/>
  <c r="U49" i="4"/>
  <c r="U34" i="4"/>
  <c r="U25" i="4"/>
  <c r="U21" i="4"/>
  <c r="U13" i="4"/>
  <c r="U7" i="4"/>
  <c r="I56" i="4"/>
  <c r="H56" i="4"/>
  <c r="U10" i="4"/>
  <c r="U48" i="4"/>
  <c r="U45" i="4"/>
  <c r="K37" i="4"/>
  <c r="U32" i="4"/>
  <c r="U28" i="4"/>
  <c r="K20" i="4"/>
  <c r="K4" i="4"/>
  <c r="K12" i="4"/>
  <c r="K43" i="4"/>
  <c r="K35" i="4"/>
  <c r="U42" i="4"/>
  <c r="K44" i="4"/>
  <c r="U44" i="4"/>
  <c r="K31" i="4"/>
  <c r="K23" i="4"/>
  <c r="K17" i="4"/>
  <c r="K9" i="4"/>
  <c r="K5" i="4"/>
  <c r="U47" i="4"/>
  <c r="U41" i="4"/>
  <c r="U36" i="4"/>
  <c r="U30" i="4"/>
  <c r="U40" i="4"/>
  <c r="U29" i="4"/>
  <c r="J56" i="4"/>
  <c r="L3" i="4"/>
  <c r="T3" i="4" s="1"/>
  <c r="U19" i="4"/>
  <c r="U37" i="4"/>
  <c r="U46" i="4"/>
  <c r="U53" i="4"/>
  <c r="U24" i="4"/>
  <c r="U20" i="4"/>
  <c r="U15" i="4"/>
  <c r="U8" i="4"/>
  <c r="U4" i="4"/>
  <c r="U12" i="4"/>
  <c r="U50" i="4"/>
  <c r="U43" i="4"/>
  <c r="U35" i="4"/>
  <c r="U31" i="4"/>
  <c r="U27" i="4"/>
  <c r="U23" i="4"/>
  <c r="U17" i="4"/>
  <c r="U9" i="4"/>
  <c r="U5" i="4"/>
  <c r="U14" i="4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<sst xmlns="http://schemas.openxmlformats.org/spreadsheetml/2006/main" count="269" uniqueCount="173">
  <si>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</si>
  <si>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</si>
  <si>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</si>
  <si>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</si>
  <si>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</si>
  <si>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</si>
  <si>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</si>
  <si>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</si>
  <si>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</si>
  <si>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</si>
  <si>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</si>
  <si>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</si>
  <si>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</si>
  <si>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</si>
  <si>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</si>
  <si>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</si>
  <si>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</si>
  <si>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</si>
  <si>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</si>
  <si>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</si>
  <si>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</si>
  <si>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</si>
  <si>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</si>
  <si>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</si>
  <si>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</si>
  <si>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</si>
  <si>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</si>
  <si>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</si>
  <si>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</si>
  <si>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</si>
  <si>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</si>
  <si>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</si>
  <si>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</si>
  <si>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</si>
  <si>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</si>
  <si>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</si>
  <si>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</si>
  <si>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</si>
  <si>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</si>
  <si>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</si>
  <si>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</si>
  <si>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</si>
  <si>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</si>
  <si>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</si>
  <si>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</si>
  <si>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</si>
  <si>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</si>
  <si>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</si>
  <si>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</si>
  <si>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</si>
  <si>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</si>
  <si>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</si>
  <si>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</si>
  <si>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</si>
  <si>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</si>
  <si>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</si>
  <si>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</si>
  <si>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</si>
  <si>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</si>
  <si>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</si>
  <si>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</si>
  <si>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</si>
  <si>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</si>
  <si>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</si>
  <si>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</si>
  <si>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</si>
  <si>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</si>
  <si>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</si>
  <si>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</si>
  <si>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</si>
  <si>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</si>
  <si>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</si>
  <si>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</si>
  <si>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</si>
  <si>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</si>
  <si>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</si>
  <si>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</si>
  <si>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</si>
  <si>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</si>
  <si>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</si>
  <si>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</si>
  <si>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</si>
  <si>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</si>
  <si>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</si>
  <si>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</si>
  <si>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</si>
  <si>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</si>
  <si>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</si>
  <si>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</si>
  <si>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</si>
  <si>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</si>
  <si>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</si>
  <si>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</si>
  <si>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</si>
  <si>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</si>
  <si>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</si>
  <si>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</si>
  <si>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</si>
  <si>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</si>
  <si>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</si>
  <si>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</si>
  <si>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</si>
  <si>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</si>
  <si>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</si>
  <si>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</si>
  <si>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</si>
  <si>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</si>
  <si>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</si>
  <si>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</si>
  <si>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</si>
  <si>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</si>
  <si>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</si>
  <si>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</si>
  <si>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</si>
  <si>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</si>
  <si>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</si>
  <si>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</si>
  <si>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</si>
  <si>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</si>
  <si>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</si>
  <si>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</si>
  <si>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</si>
  <si>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</si>
  <si>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</si>
  <si>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</si>
  <si>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</si>
  <si>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</si>
  <si>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</si>
  <si>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</si>
  <si>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KO</t>
  </si>
  <si>
    <t>1417</t>
  </si>
  <si>
    <t>LSN</t>
  </si>
  <si>
    <t>ISIKENBESAR</t>
  </si>
  <si>
    <t>NOVI / CONDRO</t>
  </si>
  <si>
    <t>ISI CUTTER 18 MM KENKO L-150 (BESAR)</t>
  </si>
  <si>
    <t>ISI CUTTER 18 MM KENKO L-150 (BESAR)LSN64800</t>
  </si>
  <si>
    <t>G</t>
  </si>
  <si>
    <t>1435</t>
  </si>
  <si>
    <t>PENJKBP338</t>
  </si>
  <si>
    <t>BOX</t>
  </si>
  <si>
    <t>ISIKEN1210</t>
  </si>
  <si>
    <t>TIPKENKE01</t>
  </si>
  <si>
    <t>LEMKEN8GR</t>
  </si>
  <si>
    <t>PCS</t>
  </si>
  <si>
    <t>HIGHLIGHTER / STABILO KENKO HL-100 PINK</t>
  </si>
  <si>
    <t>HIGHLIGHTER / STABILO KENKO HL-100 HIJAU</t>
  </si>
  <si>
    <t>BALLPEN JOYKO BP-338 VOCUS HITAM</t>
  </si>
  <si>
    <t>ISI STAPLER (STAPLES) KENKO 1210 PREMIUM (23/10)</t>
  </si>
  <si>
    <t>CORRECTION FLUID KENKO KE-01</t>
  </si>
  <si>
    <t>LEM STICK KENKO 8 GR (KECIL) isi 30 pc</t>
  </si>
  <si>
    <t>BALLPEN JOYKO BP-338 VOCUS HITAMLSN12600</t>
  </si>
  <si>
    <t>CORRECTION FLUID KENKO KE-01LSN54300</t>
  </si>
  <si>
    <t>HIGHLIGHTER / STABILO KENKO HL-100 HIJAUPCS3050</t>
  </si>
  <si>
    <t>HIGHLIGHTER / STABILO KENKO HL-100 PINKPCS3050</t>
  </si>
  <si>
    <t>ISI STAPLER (STAPLES) KENKO 1210 PREMIUM (23/10)BOX4200</t>
  </si>
  <si>
    <t>LEM STICK KENKO 8 GR (KECIL) isi 30 pcBOX66000</t>
  </si>
  <si>
    <t>1458</t>
  </si>
  <si>
    <t>PENJKGP265</t>
  </si>
  <si>
    <t>STIJK40PUTIH</t>
  </si>
  <si>
    <t>GEL PEN JOYKO GP-265 Q-GEL</t>
  </si>
  <si>
    <t>STIP / PENGHAPUS JOYKO 526-B40P PUTIH</t>
  </si>
  <si>
    <t>GEL PEN JOYKO GP-265 Q-GELLSN28200</t>
  </si>
  <si>
    <t>1459</t>
  </si>
  <si>
    <t>TIPJKCT522</t>
  </si>
  <si>
    <t>OPJK24W</t>
  </si>
  <si>
    <t>CALJKCC800CH</t>
  </si>
  <si>
    <t>CRAYON / OIL PASTEL JOYKO OP-24S PP CASE SEA WORLD</t>
  </si>
  <si>
    <t>CORRECTION TAPE JOYKO CT-522</t>
  </si>
  <si>
    <t>CALCULATOR JOYKO CC-800CH</t>
  </si>
  <si>
    <t>CALCULATOR JOYKO CC-800CHPCS79000</t>
  </si>
  <si>
    <t>CORRECTION TAPE JOYKO CT-522PCS4800</t>
  </si>
  <si>
    <t>CRAYON / OIL PASTEL JOYKO OP-24S PP CASE SEA WORLDPCS29600</t>
  </si>
  <si>
    <t>STIP / PENGHAPUS JOYKO 526-B40P PUTIHBOX28300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</si>
</sst>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9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3-Hitung%20FP%20Keluar%20Maret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J2"/>
        </row>
        <row r="3">
          <cell r="J3"/>
        </row>
        <row r="4">
          <cell r="J4"/>
        </row>
        <row r="5">
          <cell r="J5"/>
        </row>
        <row r="6">
          <cell r="J6"/>
        </row>
        <row r="7">
          <cell r="J7"/>
        </row>
        <row r="8">
          <cell r="J8" t="str">
            <v>Disc 2</v>
          </cell>
        </row>
        <row r="9">
          <cell r="J9"/>
        </row>
        <row r="10">
          <cell r="J10"/>
        </row>
        <row r="11">
          <cell r="J11"/>
        </row>
        <row r="12">
          <cell r="J12"/>
        </row>
        <row r="13">
          <cell r="J13"/>
        </row>
        <row r="14">
          <cell r="J14"/>
        </row>
        <row r="15">
          <cell r="J15"/>
        </row>
        <row r="16">
          <cell r="J16"/>
        </row>
        <row r="17">
          <cell r="J17"/>
        </row>
        <row r="18">
          <cell r="J18"/>
        </row>
        <row r="19">
          <cell r="J19"/>
        </row>
        <row r="20">
          <cell r="J20"/>
        </row>
        <row r="21">
          <cell r="J21"/>
        </row>
        <row r="22">
          <cell r="J22"/>
        </row>
        <row r="23">
          <cell r="J23"/>
        </row>
        <row r="24">
          <cell r="J24"/>
        </row>
        <row r="25">
          <cell r="J25"/>
        </row>
        <row r="26">
          <cell r="J26"/>
        </row>
        <row r="27">
          <cell r="J27"/>
        </row>
        <row r="28">
          <cell r="J28">
            <v>8044500</v>
          </cell>
        </row>
        <row r="29">
          <cell r="J29"/>
        </row>
        <row r="30">
          <cell r="J30"/>
        </row>
        <row r="31">
          <cell r="J31"/>
        </row>
        <row r="32">
          <cell r="J32">
            <v>797202.70270270272</v>
          </cell>
        </row>
        <row r="33">
          <cell r="J33"/>
        </row>
        <row r="34">
          <cell r="J34"/>
        </row>
        <row r="35">
          <cell r="J35"/>
        </row>
        <row r="36">
          <cell r="J36" t="str">
            <v>NOVI / CONDRO</v>
          </cell>
        </row>
        <row r="37">
          <cell r="J37"/>
        </row>
        <row r="38">
          <cell r="J38"/>
        </row>
        <row r="39">
          <cell r="J39"/>
        </row>
        <row r="40">
          <cell r="J40"/>
        </row>
        <row r="41">
          <cell r="J41"/>
        </row>
        <row r="42">
          <cell r="J42"/>
        </row>
        <row r="43">
          <cell r="J43"/>
        </row>
        <row r="44">
          <cell r="J44"/>
        </row>
        <row r="45">
          <cell r="J45"/>
        </row>
        <row r="46">
          <cell r="J46" t="str">
            <v>Disc 2</v>
          </cell>
        </row>
        <row r="47">
          <cell r="J47"/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/>
        </row>
        <row r="65">
          <cell r="J65"/>
        </row>
        <row r="66">
          <cell r="J66">
            <v>8044500</v>
          </cell>
        </row>
        <row r="67">
          <cell r="J67"/>
        </row>
        <row r="68">
          <cell r="J68">
            <v>0</v>
          </cell>
        </row>
        <row r="69">
          <cell r="J69"/>
        </row>
        <row r="70">
          <cell r="J70">
            <v>797202.70270270272</v>
          </cell>
        </row>
        <row r="71">
          <cell r="J71"/>
        </row>
        <row r="72">
          <cell r="J72"/>
        </row>
        <row r="73">
          <cell r="J73"/>
        </row>
        <row r="74">
          <cell r="J74" t="str">
            <v>NOVI / CONDRO</v>
          </cell>
        </row>
        <row r="75">
          <cell r="J75">
            <v>0</v>
          </cell>
        </row>
        <row r="76">
          <cell r="J76"/>
        </row>
        <row r="77">
          <cell r="J77"/>
        </row>
        <row r="78">
          <cell r="J78"/>
        </row>
        <row r="79">
          <cell r="J79"/>
        </row>
        <row r="80">
          <cell r="J80"/>
        </row>
        <row r="81">
          <cell r="J81"/>
        </row>
        <row r="82">
          <cell r="J82"/>
        </row>
        <row r="83">
          <cell r="J83"/>
        </row>
        <row r="84">
          <cell r="J84" t="str">
            <v>Disc 2</v>
          </cell>
        </row>
        <row r="85">
          <cell r="J85"/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/>
        </row>
        <row r="103">
          <cell r="J103"/>
        </row>
        <row r="104">
          <cell r="J104">
            <v>8044500</v>
          </cell>
        </row>
        <row r="105">
          <cell r="J105"/>
        </row>
        <row r="106">
          <cell r="J106">
            <v>0</v>
          </cell>
        </row>
        <row r="107">
          <cell r="J107"/>
        </row>
        <row r="108">
          <cell r="J108">
            <v>797202.70270270272</v>
          </cell>
        </row>
        <row r="109">
          <cell r="J109"/>
        </row>
        <row r="110">
          <cell r="J110"/>
        </row>
        <row r="111">
          <cell r="J111"/>
        </row>
        <row r="112">
          <cell r="J112" t="str">
            <v>NOVI / CONDRO</v>
          </cell>
        </row>
        <row r="113">
          <cell r="J113">
            <v>0</v>
          </cell>
        </row>
        <row r="114">
          <cell r="J114"/>
        </row>
        <row r="115">
          <cell r="J115"/>
        </row>
        <row r="116">
          <cell r="J116"/>
        </row>
        <row r="117">
          <cell r="J117"/>
        </row>
        <row r="118">
          <cell r="J118"/>
        </row>
        <row r="119">
          <cell r="J119"/>
        </row>
        <row r="120">
          <cell r="J120"/>
        </row>
        <row r="121">
          <cell r="J121"/>
        </row>
        <row r="122">
          <cell r="J122" t="str">
            <v>Disc 2</v>
          </cell>
        </row>
        <row r="123">
          <cell r="J123"/>
        </row>
        <row r="124">
          <cell r="J124"/>
        </row>
        <row r="125">
          <cell r="J125"/>
        </row>
        <row r="126">
          <cell r="J126"/>
        </row>
        <row r="127">
          <cell r="J127"/>
        </row>
        <row r="128">
          <cell r="J128"/>
        </row>
        <row r="129">
          <cell r="J129"/>
        </row>
        <row r="130">
          <cell r="J130"/>
        </row>
        <row r="131">
          <cell r="J131"/>
        </row>
        <row r="132">
          <cell r="J132"/>
        </row>
        <row r="133">
          <cell r="J133"/>
        </row>
        <row r="134">
          <cell r="J134"/>
        </row>
        <row r="135">
          <cell r="J135"/>
        </row>
        <row r="136">
          <cell r="J136"/>
        </row>
        <row r="137">
          <cell r="J137"/>
        </row>
        <row r="138">
          <cell r="J138"/>
        </row>
        <row r="139">
          <cell r="J139"/>
        </row>
        <row r="140">
          <cell r="J140"/>
        </row>
        <row r="141">
          <cell r="J141"/>
        </row>
        <row r="142">
          <cell r="J142">
            <v>4048110</v>
          </cell>
        </row>
        <row r="143">
          <cell r="J143"/>
        </row>
        <row r="144">
          <cell r="J144"/>
        </row>
        <row r="145">
          <cell r="J145"/>
        </row>
        <row r="146">
          <cell r="J146">
            <v>401164.05405405402</v>
          </cell>
        </row>
        <row r="147">
          <cell r="J147"/>
        </row>
        <row r="148">
          <cell r="J148"/>
        </row>
        <row r="149">
          <cell r="J149"/>
        </row>
        <row r="150">
          <cell r="J150" t="str">
            <v>NOVI / CONDRO</v>
          </cell>
        </row>
        <row r="151">
          <cell r="J151"/>
        </row>
        <row r="152">
          <cell r="J152"/>
        </row>
        <row r="153">
          <cell r="J153"/>
        </row>
        <row r="154">
          <cell r="J154"/>
        </row>
        <row r="155">
          <cell r="J155"/>
        </row>
        <row r="156">
          <cell r="J156"/>
        </row>
        <row r="157">
          <cell r="J157"/>
        </row>
        <row r="158">
          <cell r="J158"/>
        </row>
        <row r="159">
          <cell r="J159"/>
        </row>
        <row r="160">
          <cell r="J160" t="str">
            <v>Disc 2</v>
          </cell>
        </row>
        <row r="161">
          <cell r="J161"/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0</v>
          </cell>
        </row>
        <row r="177">
          <cell r="J177">
            <v>0</v>
          </cell>
        </row>
        <row r="178">
          <cell r="J178"/>
        </row>
        <row r="179">
          <cell r="J179"/>
        </row>
        <row r="180">
          <cell r="J180">
            <v>4048110</v>
          </cell>
        </row>
        <row r="181">
          <cell r="J181"/>
        </row>
        <row r="182">
          <cell r="J182">
            <v>0</v>
          </cell>
        </row>
        <row r="183">
          <cell r="J183"/>
        </row>
        <row r="184">
          <cell r="J184">
            <v>401164.05405405402</v>
          </cell>
        </row>
        <row r="185">
          <cell r="J185"/>
        </row>
        <row r="186">
          <cell r="J186"/>
        </row>
        <row r="187">
          <cell r="J187"/>
        </row>
        <row r="188">
          <cell r="J188" t="str">
            <v>NOVI / CONDRO</v>
          </cell>
        </row>
        <row r="189">
          <cell r="J189">
            <v>0</v>
          </cell>
        </row>
        <row r="190">
          <cell r="J190"/>
        </row>
        <row r="191">
          <cell r="J191"/>
        </row>
        <row r="192">
          <cell r="J192"/>
        </row>
        <row r="193">
          <cell r="J193"/>
        </row>
        <row r="194">
          <cell r="J194"/>
        </row>
        <row r="195">
          <cell r="J195"/>
        </row>
        <row r="196">
          <cell r="J196"/>
        </row>
        <row r="197">
          <cell r="J197"/>
        </row>
        <row r="198">
          <cell r="J198" t="str">
            <v>Disc 2</v>
          </cell>
        </row>
        <row r="199">
          <cell r="J199"/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0</v>
          </cell>
        </row>
        <row r="206">
          <cell r="J206">
            <v>0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0</v>
          </cell>
        </row>
        <row r="210">
          <cell r="J210">
            <v>0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J213">
            <v>0</v>
          </cell>
        </row>
        <row r="214">
          <cell r="J214">
            <v>0</v>
          </cell>
        </row>
        <row r="215">
          <cell r="J215">
            <v>0</v>
          </cell>
        </row>
        <row r="216">
          <cell r="J216"/>
        </row>
        <row r="217">
          <cell r="J217"/>
        </row>
        <row r="218">
          <cell r="J218">
            <v>4048110</v>
          </cell>
        </row>
        <row r="219">
          <cell r="J219"/>
        </row>
        <row r="220">
          <cell r="J220">
            <v>0</v>
          </cell>
        </row>
        <row r="221">
          <cell r="J221"/>
        </row>
        <row r="222">
          <cell r="J222">
            <v>401164.05405405402</v>
          </cell>
        </row>
        <row r="223">
          <cell r="J223"/>
        </row>
        <row r="224">
          <cell r="J224"/>
        </row>
        <row r="225">
          <cell r="J225"/>
        </row>
        <row r="226">
          <cell r="J226" t="str">
            <v>NOVI / CONDRO</v>
          </cell>
        </row>
        <row r="227">
          <cell r="J227">
            <v>0</v>
          </cell>
        </row>
        <row r="228">
          <cell r="J228"/>
        </row>
        <row r="229">
          <cell r="J229"/>
        </row>
        <row r="230">
          <cell r="J230"/>
        </row>
        <row r="231">
          <cell r="J231"/>
        </row>
        <row r="232">
          <cell r="J232"/>
        </row>
        <row r="233">
          <cell r="J233"/>
        </row>
        <row r="234">
          <cell r="J234"/>
        </row>
        <row r="235">
          <cell r="J235"/>
        </row>
        <row r="236">
          <cell r="J236" t="str">
            <v>Disc 2</v>
          </cell>
        </row>
        <row r="237">
          <cell r="J237"/>
        </row>
        <row r="238">
          <cell r="J238"/>
        </row>
        <row r="239">
          <cell r="J239"/>
        </row>
        <row r="240">
          <cell r="J240"/>
        </row>
        <row r="241">
          <cell r="J241"/>
        </row>
        <row r="242">
          <cell r="J242"/>
        </row>
        <row r="243">
          <cell r="J243"/>
        </row>
        <row r="244">
          <cell r="J244"/>
        </row>
        <row r="245">
          <cell r="J245"/>
        </row>
        <row r="246">
          <cell r="J246"/>
        </row>
        <row r="247">
          <cell r="J247"/>
        </row>
        <row r="248">
          <cell r="J248"/>
        </row>
        <row r="249">
          <cell r="J249"/>
        </row>
        <row r="250">
          <cell r="J250"/>
        </row>
        <row r="251">
          <cell r="J251"/>
        </row>
        <row r="252">
          <cell r="J252"/>
        </row>
        <row r="253">
          <cell r="J253"/>
        </row>
        <row r="254">
          <cell r="J254"/>
        </row>
        <row r="255">
          <cell r="J255"/>
        </row>
        <row r="256">
          <cell r="J256">
            <v>10206000</v>
          </cell>
        </row>
        <row r="257">
          <cell r="J257"/>
        </row>
        <row r="258">
          <cell r="J258"/>
        </row>
        <row r="259">
          <cell r="J259"/>
        </row>
        <row r="260">
          <cell r="J260">
            <v>1011405.4054054053</v>
          </cell>
        </row>
        <row r="261">
          <cell r="J261"/>
        </row>
        <row r="262">
          <cell r="J262"/>
        </row>
        <row r="263">
          <cell r="J263"/>
        </row>
        <row r="264">
          <cell r="J264" t="str">
            <v>NOVI / CONDRO</v>
          </cell>
        </row>
        <row r="265">
          <cell r="J265"/>
        </row>
        <row r="266">
          <cell r="J266"/>
        </row>
        <row r="267">
          <cell r="J267"/>
        </row>
        <row r="268">
          <cell r="J268"/>
        </row>
        <row r="269">
          <cell r="J269"/>
        </row>
        <row r="270">
          <cell r="J270"/>
        </row>
        <row r="271">
          <cell r="J271"/>
        </row>
        <row r="272">
          <cell r="J272"/>
        </row>
        <row r="273">
          <cell r="J273"/>
        </row>
        <row r="274">
          <cell r="J274" t="str">
            <v>Disc 2</v>
          </cell>
        </row>
        <row r="275">
          <cell r="J275"/>
        </row>
        <row r="276">
          <cell r="J276">
            <v>0</v>
          </cell>
        </row>
        <row r="277">
          <cell r="J277">
            <v>0</v>
          </cell>
        </row>
        <row r="278">
          <cell r="J278">
            <v>0</v>
          </cell>
        </row>
        <row r="279">
          <cell r="J279">
            <v>0</v>
          </cell>
        </row>
        <row r="280">
          <cell r="J280">
            <v>0</v>
          </cell>
        </row>
        <row r="281">
          <cell r="J281">
            <v>0</v>
          </cell>
        </row>
        <row r="282">
          <cell r="J282">
            <v>0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0</v>
          </cell>
        </row>
        <row r="286">
          <cell r="J286">
            <v>0</v>
          </cell>
        </row>
        <row r="287">
          <cell r="J287">
            <v>0</v>
          </cell>
        </row>
        <row r="288">
          <cell r="J288">
            <v>0</v>
          </cell>
        </row>
        <row r="289">
          <cell r="J289">
            <v>0</v>
          </cell>
        </row>
        <row r="290">
          <cell r="J290">
            <v>0</v>
          </cell>
        </row>
        <row r="291">
          <cell r="J291">
            <v>0</v>
          </cell>
        </row>
        <row r="292">
          <cell r="J292"/>
        </row>
        <row r="293">
          <cell r="J293"/>
        </row>
        <row r="294">
          <cell r="J294">
            <v>10206000</v>
          </cell>
        </row>
        <row r="295">
          <cell r="J295"/>
        </row>
        <row r="296">
          <cell r="J296">
            <v>0</v>
          </cell>
        </row>
        <row r="297">
          <cell r="J297"/>
        </row>
        <row r="298">
          <cell r="J298">
            <v>1011405.4054054053</v>
          </cell>
        </row>
        <row r="299">
          <cell r="J299"/>
        </row>
        <row r="300">
          <cell r="J300"/>
        </row>
        <row r="301">
          <cell r="J301"/>
        </row>
        <row r="302">
          <cell r="J302" t="str">
            <v>NOVI / CONDRO</v>
          </cell>
        </row>
        <row r="303">
          <cell r="J303">
            <v>0</v>
          </cell>
        </row>
        <row r="304">
          <cell r="J304"/>
        </row>
        <row r="305">
          <cell r="J305"/>
        </row>
        <row r="306">
          <cell r="J306"/>
        </row>
        <row r="307">
          <cell r="J307"/>
        </row>
        <row r="308">
          <cell r="J308"/>
        </row>
        <row r="309">
          <cell r="J309"/>
        </row>
        <row r="310">
          <cell r="J310"/>
        </row>
        <row r="311">
          <cell r="J311"/>
        </row>
        <row r="312">
          <cell r="J312" t="str">
            <v>Disc 2</v>
          </cell>
        </row>
        <row r="313">
          <cell r="J313"/>
        </row>
        <row r="314">
          <cell r="J314">
            <v>0</v>
          </cell>
        </row>
        <row r="315">
          <cell r="J315">
            <v>0</v>
          </cell>
        </row>
        <row r="316">
          <cell r="J316">
            <v>0</v>
          </cell>
        </row>
        <row r="317">
          <cell r="J317">
            <v>0</v>
          </cell>
        </row>
        <row r="318">
          <cell r="J318">
            <v>0</v>
          </cell>
        </row>
        <row r="319">
          <cell r="J319">
            <v>0</v>
          </cell>
        </row>
        <row r="320">
          <cell r="J320">
            <v>0</v>
          </cell>
        </row>
        <row r="321">
          <cell r="J321">
            <v>0</v>
          </cell>
        </row>
        <row r="322">
          <cell r="J322">
            <v>0</v>
          </cell>
        </row>
        <row r="323">
          <cell r="J323">
            <v>0</v>
          </cell>
        </row>
        <row r="324">
          <cell r="J324">
            <v>0</v>
          </cell>
        </row>
        <row r="325">
          <cell r="J325">
            <v>0</v>
          </cell>
        </row>
        <row r="326">
          <cell r="J326">
            <v>0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0</v>
          </cell>
        </row>
        <row r="330">
          <cell r="J330"/>
        </row>
        <row r="331">
          <cell r="J331"/>
        </row>
        <row r="332">
          <cell r="J332">
            <v>10206000</v>
          </cell>
        </row>
        <row r="333">
          <cell r="J333"/>
        </row>
        <row r="334">
          <cell r="J334">
            <v>0</v>
          </cell>
        </row>
        <row r="335">
          <cell r="J335"/>
        </row>
        <row r="336">
          <cell r="J336">
            <v>1011405.4054054053</v>
          </cell>
        </row>
        <row r="337">
          <cell r="J337"/>
        </row>
        <row r="338">
          <cell r="J338"/>
        </row>
        <row r="339">
          <cell r="J339"/>
        </row>
        <row r="340">
          <cell r="J340" t="str">
            <v>NOVI / CONDRO</v>
          </cell>
        </row>
        <row r="341">
          <cell r="J341">
            <v>0</v>
          </cell>
        </row>
        <row r="342">
          <cell r="J342"/>
        </row>
        <row r="343">
          <cell r="J343"/>
        </row>
        <row r="344">
          <cell r="J344"/>
        </row>
        <row r="345">
          <cell r="J345"/>
        </row>
        <row r="346">
          <cell r="J346"/>
        </row>
        <row r="347">
          <cell r="J347"/>
        </row>
        <row r="348">
          <cell r="J348"/>
        </row>
        <row r="349">
          <cell r="J349"/>
        </row>
        <row r="350">
          <cell r="J350" t="str">
            <v>Disc 2</v>
          </cell>
        </row>
        <row r="351">
          <cell r="J351"/>
        </row>
        <row r="352">
          <cell r="J352"/>
        </row>
        <row r="353">
          <cell r="J353"/>
        </row>
        <row r="354">
          <cell r="J354"/>
        </row>
        <row r="355">
          <cell r="J355"/>
        </row>
        <row r="356">
          <cell r="J356"/>
        </row>
        <row r="357">
          <cell r="J357"/>
        </row>
        <row r="358">
          <cell r="J358"/>
        </row>
        <row r="359">
          <cell r="J359"/>
        </row>
        <row r="360">
          <cell r="J360"/>
        </row>
        <row r="361">
          <cell r="J361"/>
        </row>
        <row r="362">
          <cell r="J362"/>
        </row>
        <row r="363">
          <cell r="J363"/>
        </row>
        <row r="364">
          <cell r="J364"/>
        </row>
        <row r="365">
          <cell r="J365"/>
        </row>
        <row r="366">
          <cell r="J366"/>
        </row>
        <row r="367">
          <cell r="J367"/>
        </row>
        <row r="368">
          <cell r="J368"/>
        </row>
        <row r="369">
          <cell r="J369"/>
        </row>
        <row r="370">
          <cell r="J370">
            <v>832140</v>
          </cell>
        </row>
        <row r="371">
          <cell r="J371"/>
        </row>
        <row r="372">
          <cell r="J372"/>
        </row>
        <row r="373">
          <cell r="J373"/>
        </row>
        <row r="374">
          <cell r="J374">
            <v>82464.32432432432</v>
          </cell>
        </row>
        <row r="375">
          <cell r="J375"/>
        </row>
        <row r="376">
          <cell r="J376"/>
        </row>
        <row r="377">
          <cell r="J377"/>
        </row>
        <row r="378">
          <cell r="J378" t="str">
            <v>NOVI / CONDRO</v>
          </cell>
        </row>
        <row r="379">
          <cell r="J379"/>
        </row>
        <row r="380">
          <cell r="J380"/>
        </row>
        <row r="381">
          <cell r="J381"/>
        </row>
        <row r="382">
          <cell r="J382"/>
        </row>
        <row r="383">
          <cell r="J383"/>
        </row>
        <row r="384">
          <cell r="J384"/>
        </row>
        <row r="385">
          <cell r="J385"/>
        </row>
        <row r="386">
          <cell r="J386"/>
        </row>
        <row r="387">
          <cell r="J387"/>
        </row>
        <row r="388">
          <cell r="J388" t="str">
            <v>Disc 2</v>
          </cell>
        </row>
        <row r="389">
          <cell r="J389"/>
        </row>
        <row r="390">
          <cell r="J390">
            <v>0</v>
          </cell>
        </row>
        <row r="391">
          <cell r="J391">
            <v>0</v>
          </cell>
        </row>
        <row r="392">
          <cell r="J392">
            <v>0</v>
          </cell>
        </row>
        <row r="393">
          <cell r="J393">
            <v>0</v>
          </cell>
        </row>
        <row r="394">
          <cell r="J394">
            <v>0</v>
          </cell>
        </row>
        <row r="395">
          <cell r="J395">
            <v>0</v>
          </cell>
        </row>
        <row r="396">
          <cell r="J396">
            <v>0</v>
          </cell>
        </row>
        <row r="397">
          <cell r="J397">
            <v>0</v>
          </cell>
        </row>
        <row r="398">
          <cell r="J398">
            <v>0</v>
          </cell>
        </row>
        <row r="399">
          <cell r="J399">
            <v>0</v>
          </cell>
        </row>
        <row r="400">
          <cell r="J400">
            <v>0</v>
          </cell>
        </row>
        <row r="401">
          <cell r="J401">
            <v>0</v>
          </cell>
        </row>
        <row r="402">
          <cell r="J402">
            <v>0</v>
          </cell>
        </row>
        <row r="403">
          <cell r="J403">
            <v>0</v>
          </cell>
        </row>
        <row r="404">
          <cell r="J404">
            <v>0</v>
          </cell>
        </row>
        <row r="405">
          <cell r="J405">
            <v>0</v>
          </cell>
        </row>
        <row r="406">
          <cell r="J406"/>
        </row>
        <row r="407">
          <cell r="J407"/>
        </row>
        <row r="408">
          <cell r="J408">
            <v>832140</v>
          </cell>
        </row>
        <row r="409">
          <cell r="J409"/>
        </row>
        <row r="410">
          <cell r="J410">
            <v>0</v>
          </cell>
        </row>
        <row r="411">
          <cell r="J411"/>
        </row>
        <row r="412">
          <cell r="J412">
            <v>82464.32432432432</v>
          </cell>
        </row>
        <row r="413">
          <cell r="J413"/>
        </row>
        <row r="414">
          <cell r="J414"/>
        </row>
        <row r="415">
          <cell r="J415"/>
        </row>
        <row r="416">
          <cell r="J416" t="str">
            <v>NOVI / CONDRO</v>
          </cell>
        </row>
        <row r="417">
          <cell r="J417">
            <v>0</v>
          </cell>
        </row>
        <row r="418">
          <cell r="J418"/>
        </row>
        <row r="419">
          <cell r="J419"/>
        </row>
        <row r="420">
          <cell r="J420"/>
        </row>
        <row r="421">
          <cell r="J421"/>
        </row>
        <row r="422">
          <cell r="J422"/>
        </row>
        <row r="423">
          <cell r="J423"/>
        </row>
        <row r="424">
          <cell r="J424"/>
        </row>
        <row r="425">
          <cell r="J425"/>
        </row>
        <row r="426">
          <cell r="J426" t="str">
            <v>Disc 2</v>
          </cell>
        </row>
        <row r="427">
          <cell r="J427"/>
        </row>
        <row r="428">
          <cell r="J428">
            <v>0</v>
          </cell>
        </row>
        <row r="429">
          <cell r="J429">
            <v>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0</v>
          </cell>
        </row>
        <row r="434">
          <cell r="J434">
            <v>0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0</v>
          </cell>
        </row>
        <row r="439">
          <cell r="J439">
            <v>0</v>
          </cell>
        </row>
        <row r="440">
          <cell r="J440">
            <v>0</v>
          </cell>
        </row>
        <row r="441">
          <cell r="J441">
            <v>0</v>
          </cell>
        </row>
        <row r="442">
          <cell r="J442">
            <v>0</v>
          </cell>
        </row>
        <row r="443">
          <cell r="J443">
            <v>0</v>
          </cell>
        </row>
        <row r="444">
          <cell r="J444"/>
        </row>
        <row r="445">
          <cell r="J445"/>
        </row>
        <row r="446">
          <cell r="J446">
            <v>832140</v>
          </cell>
        </row>
        <row r="447">
          <cell r="J447"/>
        </row>
        <row r="448">
          <cell r="J448">
            <v>0</v>
          </cell>
        </row>
        <row r="449">
          <cell r="J449"/>
        </row>
        <row r="450">
          <cell r="J450">
            <v>82464.32432432432</v>
          </cell>
        </row>
        <row r="451">
          <cell r="J451"/>
        </row>
        <row r="452">
          <cell r="J452"/>
        </row>
        <row r="453">
          <cell r="J453"/>
        </row>
        <row r="454">
          <cell r="J454" t="str">
            <v>NOVI / CONDRO</v>
          </cell>
        </row>
        <row r="455">
          <cell r="J455">
            <v>0</v>
          </cell>
        </row>
        <row r="456">
          <cell r="J456"/>
        </row>
        <row r="457">
          <cell r="J457"/>
        </row>
        <row r="458">
          <cell r="J458"/>
        </row>
        <row r="459">
          <cell r="J459"/>
        </row>
        <row r="460">
          <cell r="J460"/>
        </row>
        <row r="461">
          <cell r="J461"/>
        </row>
        <row r="462">
          <cell r="J462"/>
        </row>
        <row r="463">
          <cell r="J463"/>
        </row>
        <row r="464">
          <cell r="J464" t="str">
            <v>Disc 2</v>
          </cell>
        </row>
        <row r="465">
          <cell r="J465"/>
        </row>
        <row r="466">
          <cell r="J466"/>
        </row>
        <row r="467">
          <cell r="J467"/>
        </row>
        <row r="468">
          <cell r="J468"/>
        </row>
        <row r="469">
          <cell r="J469"/>
        </row>
        <row r="470">
          <cell r="J470"/>
        </row>
        <row r="471">
          <cell r="J471"/>
        </row>
        <row r="472">
          <cell r="J472"/>
        </row>
        <row r="473">
          <cell r="J473"/>
        </row>
        <row r="474">
          <cell r="J474"/>
        </row>
        <row r="475">
          <cell r="J475"/>
        </row>
        <row r="476">
          <cell r="J476"/>
        </row>
        <row r="477">
          <cell r="J477"/>
        </row>
        <row r="478">
          <cell r="J478"/>
        </row>
        <row r="479">
          <cell r="J479"/>
        </row>
        <row r="480">
          <cell r="J480"/>
        </row>
        <row r="481">
          <cell r="J481"/>
        </row>
        <row r="482">
          <cell r="J482"/>
        </row>
        <row r="483">
          <cell r="J483"/>
        </row>
        <row r="484">
          <cell r="J484">
            <v>4322160</v>
          </cell>
        </row>
        <row r="485">
          <cell r="J485"/>
        </row>
        <row r="486">
          <cell r="J486"/>
        </row>
        <row r="487">
          <cell r="J487"/>
        </row>
        <row r="488">
          <cell r="J488">
            <v>428322.16216216213</v>
          </cell>
        </row>
        <row r="489">
          <cell r="J489"/>
        </row>
        <row r="490">
          <cell r="J490"/>
        </row>
        <row r="491">
          <cell r="J491"/>
        </row>
        <row r="492">
          <cell r="J492" t="str">
            <v>NOVI / CONDRO</v>
          </cell>
        </row>
        <row r="493">
          <cell r="J493"/>
        </row>
        <row r="494">
          <cell r="J494"/>
        </row>
        <row r="495">
          <cell r="J495"/>
        </row>
        <row r="496">
          <cell r="J496"/>
        </row>
        <row r="497">
          <cell r="J497"/>
        </row>
        <row r="498">
          <cell r="J498"/>
        </row>
        <row r="499">
          <cell r="J499"/>
        </row>
        <row r="500">
          <cell r="J500"/>
        </row>
        <row r="501">
          <cell r="J501"/>
        </row>
        <row r="502">
          <cell r="J502" t="str">
            <v>Disc 2</v>
          </cell>
        </row>
        <row r="503">
          <cell r="J503"/>
        </row>
        <row r="504">
          <cell r="J504">
            <v>0</v>
          </cell>
        </row>
        <row r="505">
          <cell r="J505">
            <v>0</v>
          </cell>
        </row>
        <row r="506">
          <cell r="J506">
            <v>0</v>
          </cell>
        </row>
        <row r="507">
          <cell r="J507">
            <v>0</v>
          </cell>
        </row>
        <row r="508">
          <cell r="J508">
            <v>0</v>
          </cell>
        </row>
        <row r="509">
          <cell r="J509">
            <v>0</v>
          </cell>
        </row>
        <row r="510">
          <cell r="J510">
            <v>0</v>
          </cell>
        </row>
        <row r="511">
          <cell r="J511">
            <v>0</v>
          </cell>
        </row>
        <row r="512">
          <cell r="J512">
            <v>0</v>
          </cell>
        </row>
        <row r="513">
          <cell r="J513">
            <v>0</v>
          </cell>
        </row>
        <row r="514">
          <cell r="J514">
            <v>0</v>
          </cell>
        </row>
        <row r="515">
          <cell r="J515">
            <v>0</v>
          </cell>
        </row>
        <row r="516">
          <cell r="J516">
            <v>0</v>
          </cell>
        </row>
        <row r="517">
          <cell r="J517">
            <v>0</v>
          </cell>
        </row>
        <row r="518">
          <cell r="J518">
            <v>0</v>
          </cell>
        </row>
        <row r="519">
          <cell r="J519">
            <v>0</v>
          </cell>
        </row>
        <row r="520">
          <cell r="J520"/>
        </row>
        <row r="521">
          <cell r="J521"/>
        </row>
        <row r="522">
          <cell r="J522">
            <v>4322160</v>
          </cell>
        </row>
        <row r="523">
          <cell r="J523"/>
        </row>
        <row r="524">
          <cell r="J524">
            <v>0</v>
          </cell>
        </row>
        <row r="525">
          <cell r="J525"/>
        </row>
        <row r="526">
          <cell r="J526">
            <v>428322.16216216213</v>
          </cell>
        </row>
        <row r="527">
          <cell r="J527"/>
        </row>
        <row r="528">
          <cell r="J528"/>
        </row>
        <row r="529">
          <cell r="J529"/>
        </row>
        <row r="530">
          <cell r="J530" t="str">
            <v>NOVI / CONDRO</v>
          </cell>
        </row>
        <row r="531">
          <cell r="J531">
            <v>0</v>
          </cell>
        </row>
        <row r="532">
          <cell r="J532"/>
        </row>
        <row r="533">
          <cell r="J533"/>
        </row>
        <row r="534">
          <cell r="J534"/>
        </row>
        <row r="535">
          <cell r="J535"/>
        </row>
        <row r="536">
          <cell r="J536"/>
        </row>
        <row r="537">
          <cell r="J537"/>
        </row>
        <row r="538">
          <cell r="J538"/>
        </row>
        <row r="539">
          <cell r="J539"/>
        </row>
        <row r="540">
          <cell r="J540" t="str">
            <v>Disc 2</v>
          </cell>
        </row>
        <row r="541">
          <cell r="J541"/>
        </row>
        <row r="542">
          <cell r="J542">
            <v>0</v>
          </cell>
        </row>
        <row r="543">
          <cell r="J543">
            <v>0</v>
          </cell>
        </row>
        <row r="544">
          <cell r="J544">
            <v>0</v>
          </cell>
        </row>
        <row r="545">
          <cell r="J545">
            <v>0</v>
          </cell>
        </row>
        <row r="546">
          <cell r="J546">
            <v>0</v>
          </cell>
        </row>
        <row r="547">
          <cell r="J547">
            <v>0</v>
          </cell>
        </row>
        <row r="548">
          <cell r="J548">
            <v>0</v>
          </cell>
        </row>
        <row r="549">
          <cell r="J549">
            <v>0</v>
          </cell>
        </row>
        <row r="550">
          <cell r="J550">
            <v>0</v>
          </cell>
        </row>
        <row r="551">
          <cell r="J551">
            <v>0</v>
          </cell>
        </row>
        <row r="552">
          <cell r="J552">
            <v>0</v>
          </cell>
        </row>
        <row r="553">
          <cell r="J553">
            <v>0</v>
          </cell>
        </row>
        <row r="554">
          <cell r="J554">
            <v>0</v>
          </cell>
        </row>
        <row r="555">
          <cell r="J555">
            <v>0</v>
          </cell>
        </row>
        <row r="556">
          <cell r="J556">
            <v>0</v>
          </cell>
        </row>
        <row r="557">
          <cell r="J557">
            <v>0</v>
          </cell>
        </row>
        <row r="558">
          <cell r="J558"/>
        </row>
        <row r="559">
          <cell r="J559"/>
        </row>
        <row r="560">
          <cell r="J560">
            <v>4322160</v>
          </cell>
        </row>
        <row r="561">
          <cell r="J561"/>
        </row>
        <row r="562">
          <cell r="J562">
            <v>0</v>
          </cell>
        </row>
        <row r="563">
          <cell r="J563"/>
        </row>
        <row r="564">
          <cell r="J564">
            <v>428322.16216216213</v>
          </cell>
        </row>
        <row r="565">
          <cell r="J565"/>
        </row>
        <row r="566">
          <cell r="J566"/>
        </row>
        <row r="567">
          <cell r="J567"/>
        </row>
        <row r="568">
          <cell r="J568" t="str">
            <v>NOVI / CONDRO</v>
          </cell>
        </row>
        <row r="569">
          <cell r="J569">
            <v>0</v>
          </cell>
        </row>
        <row r="570">
          <cell r="J570"/>
        </row>
        <row r="571">
          <cell r="J571"/>
        </row>
        <row r="572">
          <cell r="J572"/>
        </row>
        <row r="573">
          <cell r="J573"/>
        </row>
        <row r="574">
          <cell r="J574"/>
        </row>
        <row r="575">
          <cell r="J575"/>
        </row>
        <row r="576">
          <cell r="J576"/>
        </row>
        <row r="577">
          <cell r="J577"/>
        </row>
        <row r="578">
          <cell r="J578" t="str">
            <v>Disc 2</v>
          </cell>
        </row>
        <row r="579">
          <cell r="J579"/>
        </row>
        <row r="580">
          <cell r="J580"/>
        </row>
        <row r="581">
          <cell r="J581"/>
        </row>
        <row r="582">
          <cell r="J582"/>
        </row>
        <row r="583">
          <cell r="J583"/>
        </row>
        <row r="584">
          <cell r="J584"/>
        </row>
        <row r="585">
          <cell r="J585"/>
        </row>
        <row r="586">
          <cell r="J586"/>
        </row>
        <row r="587">
          <cell r="J587"/>
        </row>
        <row r="588">
          <cell r="J588"/>
        </row>
        <row r="589">
          <cell r="J589"/>
        </row>
        <row r="590">
          <cell r="J590"/>
        </row>
        <row r="591">
          <cell r="J591"/>
        </row>
        <row r="592">
          <cell r="J592"/>
        </row>
        <row r="593">
          <cell r="J593"/>
        </row>
        <row r="594">
          <cell r="J594"/>
        </row>
        <row r="595">
          <cell r="J595"/>
        </row>
        <row r="596">
          <cell r="J596"/>
        </row>
        <row r="597">
          <cell r="J597"/>
        </row>
        <row r="598">
          <cell r="J598">
            <v>10126728</v>
          </cell>
        </row>
        <row r="599">
          <cell r="J599"/>
        </row>
        <row r="600">
          <cell r="J600"/>
        </row>
        <row r="601">
          <cell r="J601"/>
        </row>
        <row r="602">
          <cell r="J602">
            <v>1003549.6216216217</v>
          </cell>
        </row>
        <row r="603">
          <cell r="J603"/>
        </row>
        <row r="604">
          <cell r="J604"/>
        </row>
        <row r="605">
          <cell r="J605"/>
        </row>
        <row r="606">
          <cell r="J606" t="str">
            <v>NOVI / CONDRO</v>
          </cell>
        </row>
        <row r="607">
          <cell r="J607"/>
        </row>
        <row r="608">
          <cell r="J608"/>
        </row>
        <row r="609">
          <cell r="J609"/>
        </row>
        <row r="610">
          <cell r="J610"/>
        </row>
        <row r="611">
          <cell r="J611"/>
        </row>
        <row r="612">
          <cell r="J612"/>
        </row>
        <row r="613">
          <cell r="J613"/>
        </row>
        <row r="614">
          <cell r="J614"/>
        </row>
        <row r="615">
          <cell r="J615"/>
        </row>
        <row r="616">
          <cell r="J616" t="str">
            <v>Disc 2</v>
          </cell>
        </row>
        <row r="617">
          <cell r="J617"/>
        </row>
        <row r="618">
          <cell r="J618">
            <v>0</v>
          </cell>
        </row>
        <row r="619">
          <cell r="J619">
            <v>0</v>
          </cell>
        </row>
        <row r="620">
          <cell r="J620">
            <v>0</v>
          </cell>
        </row>
        <row r="621">
          <cell r="J621">
            <v>0</v>
          </cell>
        </row>
        <row r="622">
          <cell r="J622">
            <v>0</v>
          </cell>
        </row>
        <row r="623">
          <cell r="J623">
            <v>0</v>
          </cell>
        </row>
        <row r="624">
          <cell r="J624">
            <v>0</v>
          </cell>
        </row>
        <row r="625">
          <cell r="J625">
            <v>0</v>
          </cell>
        </row>
        <row r="626">
          <cell r="J626">
            <v>0</v>
          </cell>
        </row>
        <row r="627">
          <cell r="J627">
            <v>0</v>
          </cell>
        </row>
        <row r="628">
          <cell r="J628">
            <v>0</v>
          </cell>
        </row>
        <row r="629">
          <cell r="J629">
            <v>0</v>
          </cell>
        </row>
        <row r="630">
          <cell r="J630">
            <v>0</v>
          </cell>
        </row>
        <row r="631">
          <cell r="J631">
            <v>0</v>
          </cell>
        </row>
        <row r="632">
          <cell r="J632">
            <v>0</v>
          </cell>
        </row>
        <row r="633">
          <cell r="J633">
            <v>0</v>
          </cell>
        </row>
        <row r="634">
          <cell r="J634"/>
        </row>
        <row r="635">
          <cell r="J635"/>
        </row>
        <row r="636">
          <cell r="J636">
            <v>10126728</v>
          </cell>
        </row>
        <row r="637">
          <cell r="J637"/>
        </row>
        <row r="638">
          <cell r="J638">
            <v>0</v>
          </cell>
        </row>
        <row r="639">
          <cell r="J639"/>
        </row>
        <row r="640">
          <cell r="J640">
            <v>1003549.6216216217</v>
          </cell>
        </row>
        <row r="641">
          <cell r="J641"/>
        </row>
        <row r="642">
          <cell r="J642"/>
        </row>
        <row r="643">
          <cell r="J643"/>
        </row>
        <row r="644">
          <cell r="J644" t="str">
            <v>NOVI / CONDRO</v>
          </cell>
        </row>
        <row r="645">
          <cell r="J645">
            <v>0</v>
          </cell>
        </row>
        <row r="646">
          <cell r="J646"/>
        </row>
        <row r="647">
          <cell r="J647"/>
        </row>
        <row r="648">
          <cell r="J648"/>
        </row>
        <row r="649">
          <cell r="J649"/>
        </row>
        <row r="650">
          <cell r="J650"/>
        </row>
        <row r="651">
          <cell r="J651"/>
        </row>
        <row r="652">
          <cell r="J652"/>
        </row>
        <row r="653">
          <cell r="J653"/>
        </row>
        <row r="654">
          <cell r="J654" t="str">
            <v>Disc 2</v>
          </cell>
        </row>
        <row r="655">
          <cell r="J655"/>
        </row>
        <row r="656">
          <cell r="J656">
            <v>0</v>
          </cell>
        </row>
        <row r="657">
          <cell r="J657">
            <v>0</v>
          </cell>
        </row>
        <row r="658">
          <cell r="J658">
            <v>0</v>
          </cell>
        </row>
        <row r="659">
          <cell r="J659">
            <v>0</v>
          </cell>
        </row>
        <row r="660">
          <cell r="J660">
            <v>0</v>
          </cell>
        </row>
        <row r="661">
          <cell r="J661">
            <v>0</v>
          </cell>
        </row>
        <row r="662">
          <cell r="J662">
            <v>0</v>
          </cell>
        </row>
        <row r="663">
          <cell r="J663">
            <v>0</v>
          </cell>
        </row>
        <row r="664">
          <cell r="J664">
            <v>0</v>
          </cell>
        </row>
        <row r="665">
          <cell r="J665">
            <v>0</v>
          </cell>
        </row>
        <row r="666">
          <cell r="J666">
            <v>0</v>
          </cell>
        </row>
        <row r="667">
          <cell r="J667">
            <v>0</v>
          </cell>
        </row>
        <row r="668">
          <cell r="J668">
            <v>0</v>
          </cell>
        </row>
        <row r="669">
          <cell r="J669">
            <v>0</v>
          </cell>
        </row>
        <row r="670">
          <cell r="J670">
            <v>0</v>
          </cell>
        </row>
        <row r="671">
          <cell r="J671">
            <v>0</v>
          </cell>
        </row>
        <row r="672">
          <cell r="J672"/>
        </row>
        <row r="673">
          <cell r="J673"/>
        </row>
        <row r="674">
          <cell r="J674">
            <v>10126728</v>
          </cell>
        </row>
        <row r="675">
          <cell r="J675"/>
        </row>
        <row r="676">
          <cell r="J676">
            <v>0</v>
          </cell>
        </row>
        <row r="677">
          <cell r="J677"/>
        </row>
        <row r="678">
          <cell r="J678">
            <v>1003549.6216216217</v>
          </cell>
        </row>
        <row r="679">
          <cell r="J679"/>
        </row>
        <row r="680">
          <cell r="J680"/>
        </row>
        <row r="681">
          <cell r="J681"/>
        </row>
        <row r="682">
          <cell r="J682" t="str">
            <v>NOVI / CONDRO</v>
          </cell>
        </row>
        <row r="683">
          <cell r="J683">
            <v>0</v>
          </cell>
        </row>
        <row r="684">
          <cell r="J684"/>
        </row>
        <row r="685">
          <cell r="J685"/>
        </row>
        <row r="686">
          <cell r="J686"/>
        </row>
        <row r="687">
          <cell r="J687"/>
        </row>
        <row r="688">
          <cell r="J688"/>
        </row>
        <row r="689">
          <cell r="J689"/>
        </row>
        <row r="690">
          <cell r="J690"/>
        </row>
        <row r="691">
          <cell r="J691"/>
        </row>
        <row r="692">
          <cell r="J692" t="str">
            <v>Disc 2</v>
          </cell>
        </row>
        <row r="693">
          <cell r="J693"/>
        </row>
        <row r="694">
          <cell r="J694"/>
        </row>
        <row r="695">
          <cell r="J695"/>
        </row>
        <row r="696">
          <cell r="J696"/>
        </row>
        <row r="697">
          <cell r="J697"/>
        </row>
        <row r="698">
          <cell r="J698"/>
        </row>
        <row r="699">
          <cell r="J699"/>
        </row>
        <row r="700">
          <cell r="J700"/>
        </row>
        <row r="701">
          <cell r="J701"/>
        </row>
        <row r="702">
          <cell r="J702"/>
        </row>
        <row r="703">
          <cell r="J703"/>
        </row>
        <row r="704">
          <cell r="J704"/>
        </row>
        <row r="705">
          <cell r="J705"/>
        </row>
        <row r="706">
          <cell r="J706"/>
        </row>
        <row r="707">
          <cell r="J707"/>
        </row>
        <row r="708">
          <cell r="J708"/>
        </row>
        <row r="709">
          <cell r="J709"/>
        </row>
        <row r="710">
          <cell r="J710"/>
        </row>
        <row r="711">
          <cell r="J711"/>
        </row>
        <row r="712">
          <cell r="J712">
            <v>7950000</v>
          </cell>
        </row>
        <row r="713">
          <cell r="J713"/>
        </row>
        <row r="714">
          <cell r="J714"/>
        </row>
        <row r="715">
          <cell r="J715"/>
        </row>
        <row r="716">
          <cell r="J716">
            <v>787837.83783783775</v>
          </cell>
        </row>
        <row r="717">
          <cell r="J717"/>
        </row>
        <row r="718">
          <cell r="J718"/>
        </row>
        <row r="719">
          <cell r="J719"/>
        </row>
        <row r="720">
          <cell r="J720" t="str">
            <v>NOVI / CONDRO</v>
          </cell>
        </row>
        <row r="721">
          <cell r="J721"/>
        </row>
        <row r="722">
          <cell r="J722"/>
        </row>
        <row r="723">
          <cell r="J723"/>
        </row>
        <row r="724">
          <cell r="J724"/>
        </row>
        <row r="725">
          <cell r="J725"/>
        </row>
        <row r="726">
          <cell r="J726"/>
        </row>
        <row r="727">
          <cell r="J727"/>
        </row>
        <row r="728">
          <cell r="J728"/>
        </row>
        <row r="729">
          <cell r="J729"/>
        </row>
        <row r="730">
          <cell r="J730" t="str">
            <v>Disc 2</v>
          </cell>
        </row>
        <row r="731">
          <cell r="J731"/>
        </row>
        <row r="732">
          <cell r="J732">
            <v>0</v>
          </cell>
        </row>
        <row r="733">
          <cell r="J733">
            <v>0</v>
          </cell>
        </row>
        <row r="734">
          <cell r="J734">
            <v>0</v>
          </cell>
        </row>
        <row r="735">
          <cell r="J735">
            <v>0</v>
          </cell>
        </row>
        <row r="736">
          <cell r="J736">
            <v>0</v>
          </cell>
        </row>
        <row r="737">
          <cell r="J737">
            <v>0</v>
          </cell>
        </row>
        <row r="738">
          <cell r="J738">
            <v>0</v>
          </cell>
        </row>
        <row r="739">
          <cell r="J739">
            <v>0</v>
          </cell>
        </row>
        <row r="740">
          <cell r="J740">
            <v>0</v>
          </cell>
        </row>
        <row r="741">
          <cell r="J741">
            <v>0</v>
          </cell>
        </row>
        <row r="742">
          <cell r="J742">
            <v>0</v>
          </cell>
        </row>
        <row r="743">
          <cell r="J743">
            <v>0</v>
          </cell>
        </row>
        <row r="744">
          <cell r="J744">
            <v>0</v>
          </cell>
        </row>
        <row r="745">
          <cell r="J745">
            <v>0</v>
          </cell>
        </row>
        <row r="746">
          <cell r="J746">
            <v>0</v>
          </cell>
        </row>
        <row r="747">
          <cell r="J747">
            <v>0</v>
          </cell>
        </row>
        <row r="748">
          <cell r="J748"/>
        </row>
        <row r="749">
          <cell r="J749"/>
        </row>
        <row r="750">
          <cell r="J750">
            <v>7950000</v>
          </cell>
        </row>
        <row r="751">
          <cell r="J751"/>
        </row>
        <row r="752">
          <cell r="J752">
            <v>0</v>
          </cell>
        </row>
        <row r="753">
          <cell r="J753"/>
        </row>
        <row r="754">
          <cell r="J754">
            <v>787837.83783783775</v>
          </cell>
        </row>
        <row r="755">
          <cell r="J755"/>
        </row>
        <row r="756">
          <cell r="J756"/>
        </row>
        <row r="757">
          <cell r="J757"/>
        </row>
        <row r="758">
          <cell r="J758" t="str">
            <v>NOVI / CONDRO</v>
          </cell>
        </row>
        <row r="759">
          <cell r="J759">
            <v>0</v>
          </cell>
        </row>
        <row r="760">
          <cell r="J760"/>
        </row>
        <row r="761">
          <cell r="J761"/>
        </row>
        <row r="762">
          <cell r="J762"/>
        </row>
        <row r="763">
          <cell r="J763"/>
        </row>
        <row r="764">
          <cell r="J764"/>
        </row>
        <row r="765">
          <cell r="J765"/>
        </row>
        <row r="766">
          <cell r="J766"/>
        </row>
        <row r="767">
          <cell r="J767"/>
        </row>
        <row r="768">
          <cell r="J768" t="str">
            <v>Disc 2</v>
          </cell>
        </row>
        <row r="769">
          <cell r="J769"/>
        </row>
        <row r="770">
          <cell r="J770">
            <v>0</v>
          </cell>
        </row>
        <row r="771">
          <cell r="J771">
            <v>0</v>
          </cell>
        </row>
        <row r="772">
          <cell r="J772">
            <v>0</v>
          </cell>
        </row>
        <row r="773">
          <cell r="J773">
            <v>0</v>
          </cell>
        </row>
        <row r="774">
          <cell r="J774">
            <v>0</v>
          </cell>
        </row>
        <row r="775">
          <cell r="J775">
            <v>0</v>
          </cell>
        </row>
        <row r="776">
          <cell r="J776">
            <v>0</v>
          </cell>
        </row>
        <row r="777">
          <cell r="J777">
            <v>0</v>
          </cell>
        </row>
        <row r="778">
          <cell r="J778">
            <v>0</v>
          </cell>
        </row>
        <row r="779">
          <cell r="J779">
            <v>0</v>
          </cell>
        </row>
        <row r="780">
          <cell r="J780">
            <v>0</v>
          </cell>
        </row>
        <row r="781">
          <cell r="J781">
            <v>0</v>
          </cell>
        </row>
        <row r="782">
          <cell r="J782">
            <v>0</v>
          </cell>
        </row>
        <row r="783">
          <cell r="J783">
            <v>0</v>
          </cell>
        </row>
        <row r="784">
          <cell r="J784">
            <v>0</v>
          </cell>
        </row>
        <row r="785">
          <cell r="J785">
            <v>0</v>
          </cell>
        </row>
        <row r="786">
          <cell r="J786"/>
        </row>
        <row r="787">
          <cell r="J787"/>
        </row>
        <row r="788">
          <cell r="J788">
            <v>7950000</v>
          </cell>
        </row>
        <row r="789">
          <cell r="J789"/>
        </row>
        <row r="790">
          <cell r="J790">
            <v>0</v>
          </cell>
        </row>
        <row r="791">
          <cell r="J791"/>
        </row>
        <row r="792">
          <cell r="J792">
            <v>787837.83783783775</v>
          </cell>
        </row>
        <row r="793">
          <cell r="J793"/>
        </row>
        <row r="794">
          <cell r="J794"/>
        </row>
        <row r="795">
          <cell r="J795"/>
        </row>
        <row r="796">
          <cell r="J796" t="str">
            <v>NOVI / CONDRO</v>
          </cell>
        </row>
        <row r="797">
          <cell r="J797">
            <v>0</v>
          </cell>
        </row>
        <row r="798">
          <cell r="J798"/>
        </row>
        <row r="799">
          <cell r="J799"/>
        </row>
        <row r="800">
          <cell r="J800"/>
        </row>
        <row r="801">
          <cell r="J801"/>
        </row>
        <row r="802">
          <cell r="J802"/>
        </row>
        <row r="803">
          <cell r="J803"/>
        </row>
        <row r="804">
          <cell r="J804"/>
        </row>
        <row r="805">
          <cell r="J805"/>
        </row>
        <row r="806">
          <cell r="J806" t="str">
            <v>Disc 2</v>
          </cell>
        </row>
        <row r="807">
          <cell r="J807"/>
        </row>
        <row r="808">
          <cell r="J808"/>
        </row>
        <row r="809">
          <cell r="J809"/>
        </row>
        <row r="810">
          <cell r="J810"/>
        </row>
        <row r="811">
          <cell r="J811"/>
        </row>
        <row r="812">
          <cell r="J812"/>
        </row>
        <row r="813">
          <cell r="J813"/>
        </row>
        <row r="814">
          <cell r="J814"/>
        </row>
        <row r="815">
          <cell r="J815"/>
        </row>
        <row r="816">
          <cell r="J816"/>
        </row>
        <row r="817">
          <cell r="J817"/>
        </row>
        <row r="818">
          <cell r="J818"/>
        </row>
        <row r="819">
          <cell r="J819"/>
        </row>
        <row r="820">
          <cell r="J820"/>
        </row>
        <row r="821">
          <cell r="J821"/>
        </row>
        <row r="822">
          <cell r="J822"/>
        </row>
        <row r="823">
          <cell r="J823"/>
        </row>
        <row r="824">
          <cell r="J824"/>
        </row>
        <row r="825">
          <cell r="J825"/>
        </row>
        <row r="826">
          <cell r="J826">
            <v>2671200</v>
          </cell>
        </row>
        <row r="827">
          <cell r="J827"/>
        </row>
        <row r="828">
          <cell r="J828"/>
        </row>
        <row r="829">
          <cell r="J829"/>
        </row>
        <row r="830">
          <cell r="J830">
            <v>264713.51351351349</v>
          </cell>
        </row>
        <row r="831">
          <cell r="J831"/>
        </row>
        <row r="832">
          <cell r="J832"/>
        </row>
        <row r="833">
          <cell r="J833"/>
        </row>
        <row r="834">
          <cell r="J834" t="str">
            <v>NOVI / CONDRO</v>
          </cell>
        </row>
        <row r="835">
          <cell r="J835"/>
        </row>
        <row r="836">
          <cell r="J836"/>
        </row>
        <row r="837">
          <cell r="J837"/>
        </row>
        <row r="838">
          <cell r="J838"/>
        </row>
        <row r="839">
          <cell r="J839"/>
        </row>
        <row r="840">
          <cell r="J840"/>
        </row>
        <row r="841">
          <cell r="J841"/>
        </row>
        <row r="842">
          <cell r="J842"/>
        </row>
        <row r="843">
          <cell r="J843"/>
        </row>
        <row r="844">
          <cell r="J844" t="str">
            <v>Disc 2</v>
          </cell>
        </row>
        <row r="845">
          <cell r="J845"/>
        </row>
        <row r="846">
          <cell r="J846">
            <v>0</v>
          </cell>
        </row>
        <row r="847">
          <cell r="J847">
            <v>0</v>
          </cell>
        </row>
        <row r="848">
          <cell r="J848">
            <v>0</v>
          </cell>
        </row>
        <row r="849">
          <cell r="J849">
            <v>0</v>
          </cell>
        </row>
        <row r="850">
          <cell r="J850">
            <v>0</v>
          </cell>
        </row>
        <row r="851">
          <cell r="J851">
            <v>0</v>
          </cell>
        </row>
        <row r="852">
          <cell r="J852">
            <v>0</v>
          </cell>
        </row>
        <row r="853">
          <cell r="J853">
            <v>0</v>
          </cell>
        </row>
        <row r="854">
          <cell r="J854">
            <v>0</v>
          </cell>
        </row>
        <row r="855">
          <cell r="J855">
            <v>0</v>
          </cell>
        </row>
        <row r="856">
          <cell r="J856">
            <v>0</v>
          </cell>
        </row>
        <row r="857">
          <cell r="J857">
            <v>0</v>
          </cell>
        </row>
        <row r="858">
          <cell r="J858">
            <v>0</v>
          </cell>
        </row>
        <row r="859">
          <cell r="J859">
            <v>0</v>
          </cell>
        </row>
        <row r="860">
          <cell r="J860">
            <v>0</v>
          </cell>
        </row>
        <row r="861">
          <cell r="J861">
            <v>0</v>
          </cell>
        </row>
        <row r="862">
          <cell r="J862"/>
        </row>
        <row r="863">
          <cell r="J863"/>
        </row>
        <row r="864">
          <cell r="J864">
            <v>2671200</v>
          </cell>
        </row>
        <row r="865">
          <cell r="J865"/>
        </row>
        <row r="866">
          <cell r="J866">
            <v>0</v>
          </cell>
        </row>
        <row r="867">
          <cell r="J867"/>
        </row>
        <row r="868">
          <cell r="J868">
            <v>264713.51351351349</v>
          </cell>
        </row>
        <row r="869">
          <cell r="J869"/>
        </row>
        <row r="870">
          <cell r="J870"/>
        </row>
        <row r="871">
          <cell r="J871"/>
        </row>
        <row r="872">
          <cell r="J872" t="str">
            <v>NOVI / CONDRO</v>
          </cell>
        </row>
        <row r="873">
          <cell r="J873">
            <v>0</v>
          </cell>
        </row>
        <row r="874">
          <cell r="J874"/>
        </row>
        <row r="875">
          <cell r="J875"/>
        </row>
        <row r="876">
          <cell r="J876"/>
        </row>
        <row r="877">
          <cell r="J877"/>
        </row>
        <row r="878">
          <cell r="J878"/>
        </row>
        <row r="879">
          <cell r="J879"/>
        </row>
        <row r="880">
          <cell r="J880"/>
        </row>
        <row r="881">
          <cell r="J881"/>
        </row>
        <row r="882">
          <cell r="J882" t="str">
            <v>Disc 2</v>
          </cell>
        </row>
        <row r="883">
          <cell r="J883"/>
        </row>
        <row r="884">
          <cell r="J884">
            <v>0</v>
          </cell>
        </row>
        <row r="885">
          <cell r="J885">
            <v>0</v>
          </cell>
        </row>
        <row r="886">
          <cell r="J886">
            <v>0</v>
          </cell>
        </row>
        <row r="887">
          <cell r="J887">
            <v>0</v>
          </cell>
        </row>
        <row r="888">
          <cell r="J888">
            <v>0</v>
          </cell>
        </row>
        <row r="889">
          <cell r="J889">
            <v>0</v>
          </cell>
        </row>
        <row r="890">
          <cell r="J890">
            <v>0</v>
          </cell>
        </row>
        <row r="891">
          <cell r="J891">
            <v>0</v>
          </cell>
        </row>
        <row r="892">
          <cell r="J892">
            <v>0</v>
          </cell>
        </row>
        <row r="893">
          <cell r="J893">
            <v>0</v>
          </cell>
        </row>
        <row r="894">
          <cell r="J894">
            <v>0</v>
          </cell>
        </row>
        <row r="895">
          <cell r="J895">
            <v>0</v>
          </cell>
        </row>
        <row r="896">
          <cell r="J896">
            <v>0</v>
          </cell>
        </row>
        <row r="897">
          <cell r="J897">
            <v>0</v>
          </cell>
        </row>
        <row r="898">
          <cell r="J898">
            <v>0</v>
          </cell>
        </row>
        <row r="899">
          <cell r="J899">
            <v>0</v>
          </cell>
        </row>
        <row r="900">
          <cell r="J900"/>
        </row>
        <row r="901">
          <cell r="J901"/>
        </row>
        <row r="902">
          <cell r="J902">
            <v>2671200</v>
          </cell>
        </row>
        <row r="903">
          <cell r="J903"/>
        </row>
        <row r="904">
          <cell r="J904">
            <v>0</v>
          </cell>
        </row>
        <row r="905">
          <cell r="J905"/>
        </row>
        <row r="906">
          <cell r="J906">
            <v>264713.51351351349</v>
          </cell>
        </row>
        <row r="907">
          <cell r="J907"/>
        </row>
        <row r="908">
          <cell r="J908"/>
        </row>
        <row r="909">
          <cell r="J909"/>
        </row>
        <row r="910">
          <cell r="J910" t="str">
            <v>NOVI / CONDRO</v>
          </cell>
        </row>
        <row r="911">
          <cell r="J911">
            <v>0</v>
          </cell>
        </row>
        <row r="912">
          <cell r="J912"/>
        </row>
        <row r="913">
          <cell r="J913"/>
        </row>
        <row r="914">
          <cell r="J914"/>
        </row>
        <row r="915">
          <cell r="J915"/>
        </row>
        <row r="916">
          <cell r="J916"/>
        </row>
        <row r="917">
          <cell r="J917"/>
        </row>
        <row r="918">
          <cell r="J918"/>
        </row>
        <row r="919">
          <cell r="J919"/>
        </row>
        <row r="920">
          <cell r="J920" t="str">
            <v>Disc 2</v>
          </cell>
        </row>
        <row r="921">
          <cell r="J921"/>
        </row>
        <row r="922">
          <cell r="J922"/>
        </row>
        <row r="923">
          <cell r="J923"/>
        </row>
        <row r="924">
          <cell r="J924"/>
        </row>
        <row r="925">
          <cell r="J925"/>
        </row>
        <row r="926">
          <cell r="J926"/>
        </row>
        <row r="927">
          <cell r="J927"/>
        </row>
        <row r="928">
          <cell r="J928"/>
        </row>
        <row r="929">
          <cell r="J929"/>
        </row>
        <row r="930">
          <cell r="J930"/>
        </row>
        <row r="931">
          <cell r="J931"/>
        </row>
        <row r="932">
          <cell r="J932"/>
        </row>
        <row r="933">
          <cell r="J933"/>
        </row>
        <row r="934">
          <cell r="J934"/>
        </row>
        <row r="935">
          <cell r="J935"/>
        </row>
        <row r="936">
          <cell r="J936"/>
        </row>
        <row r="937">
          <cell r="J937"/>
        </row>
        <row r="938">
          <cell r="J938"/>
        </row>
        <row r="939">
          <cell r="J939"/>
        </row>
        <row r="940">
          <cell r="J940">
            <v>8499750</v>
          </cell>
        </row>
        <row r="941">
          <cell r="J941"/>
        </row>
        <row r="942">
          <cell r="J942"/>
        </row>
        <row r="943">
          <cell r="J943"/>
        </row>
        <row r="944">
          <cell r="J944">
            <v>842317.56756756746</v>
          </cell>
        </row>
        <row r="945">
          <cell r="J945"/>
        </row>
        <row r="946">
          <cell r="J946"/>
        </row>
        <row r="947">
          <cell r="J947"/>
        </row>
        <row r="948">
          <cell r="J948" t="str">
            <v>NOVI / CONDRO</v>
          </cell>
        </row>
        <row r="949">
          <cell r="J949"/>
        </row>
        <row r="950">
          <cell r="J950"/>
        </row>
        <row r="951">
          <cell r="J951"/>
        </row>
        <row r="952">
          <cell r="J952"/>
        </row>
        <row r="953">
          <cell r="J953"/>
        </row>
        <row r="954">
          <cell r="J954"/>
        </row>
        <row r="955">
          <cell r="J955"/>
        </row>
        <row r="956">
          <cell r="J956"/>
        </row>
        <row r="957">
          <cell r="J957"/>
        </row>
        <row r="958">
          <cell r="J958" t="str">
            <v>Disc 2</v>
          </cell>
        </row>
        <row r="959">
          <cell r="J959"/>
        </row>
        <row r="960">
          <cell r="J960">
            <v>0</v>
          </cell>
        </row>
        <row r="961">
          <cell r="J961">
            <v>0</v>
          </cell>
        </row>
        <row r="962">
          <cell r="J962">
            <v>0</v>
          </cell>
        </row>
        <row r="963">
          <cell r="J963">
            <v>0</v>
          </cell>
        </row>
        <row r="964">
          <cell r="J964">
            <v>0</v>
          </cell>
        </row>
        <row r="965">
          <cell r="J965">
            <v>0</v>
          </cell>
        </row>
        <row r="966">
          <cell r="J966">
            <v>0</v>
          </cell>
        </row>
        <row r="967">
          <cell r="J967">
            <v>0</v>
          </cell>
        </row>
        <row r="968">
          <cell r="J968">
            <v>0</v>
          </cell>
        </row>
        <row r="969">
          <cell r="J969">
            <v>0</v>
          </cell>
        </row>
        <row r="970">
          <cell r="J970">
            <v>0</v>
          </cell>
        </row>
        <row r="971">
          <cell r="J971">
            <v>0</v>
          </cell>
        </row>
        <row r="972">
          <cell r="J972">
            <v>0</v>
          </cell>
        </row>
        <row r="973">
          <cell r="J973">
            <v>0</v>
          </cell>
        </row>
        <row r="974">
          <cell r="J974">
            <v>0</v>
          </cell>
        </row>
        <row r="975">
          <cell r="J975">
            <v>0</v>
          </cell>
        </row>
        <row r="976">
          <cell r="J976"/>
        </row>
        <row r="977">
          <cell r="J977"/>
        </row>
        <row r="978">
          <cell r="J978">
            <v>8499750</v>
          </cell>
        </row>
        <row r="979">
          <cell r="J979"/>
        </row>
        <row r="980">
          <cell r="J980">
            <v>0</v>
          </cell>
        </row>
        <row r="981">
          <cell r="J981"/>
        </row>
        <row r="982">
          <cell r="J982">
            <v>842317.56756756746</v>
          </cell>
        </row>
        <row r="983">
          <cell r="J983"/>
        </row>
        <row r="984">
          <cell r="J984"/>
        </row>
        <row r="985">
          <cell r="J985"/>
        </row>
        <row r="986">
          <cell r="J986" t="str">
            <v>NOVI / CONDRO</v>
          </cell>
        </row>
        <row r="987">
          <cell r="J987">
            <v>0</v>
          </cell>
        </row>
        <row r="988">
          <cell r="J988"/>
        </row>
        <row r="989">
          <cell r="J989"/>
        </row>
        <row r="990">
          <cell r="J990"/>
        </row>
        <row r="991">
          <cell r="J991"/>
        </row>
        <row r="992">
          <cell r="J992"/>
        </row>
        <row r="993">
          <cell r="J993"/>
        </row>
        <row r="994">
          <cell r="J994"/>
        </row>
        <row r="995">
          <cell r="J995"/>
        </row>
        <row r="996">
          <cell r="J996" t="str">
            <v>Disc 2</v>
          </cell>
        </row>
        <row r="997">
          <cell r="J997"/>
        </row>
        <row r="998">
          <cell r="J998">
            <v>0</v>
          </cell>
        </row>
        <row r="999">
          <cell r="J999">
            <v>0</v>
          </cell>
        </row>
        <row r="1000">
          <cell r="J1000">
            <v>0</v>
          </cell>
        </row>
        <row r="1001">
          <cell r="J1001">
            <v>0</v>
          </cell>
        </row>
        <row r="1002">
          <cell r="J1002">
            <v>0</v>
          </cell>
        </row>
        <row r="1003">
          <cell r="J1003">
            <v>0</v>
          </cell>
        </row>
        <row r="1004">
          <cell r="J1004">
            <v>0</v>
          </cell>
        </row>
        <row r="1005">
          <cell r="J1005">
            <v>0</v>
          </cell>
        </row>
        <row r="1006">
          <cell r="J1006">
            <v>0</v>
          </cell>
        </row>
        <row r="1007">
          <cell r="J1007">
            <v>0</v>
          </cell>
        </row>
        <row r="1008">
          <cell r="J1008">
            <v>0</v>
          </cell>
        </row>
        <row r="1009">
          <cell r="J1009">
            <v>0</v>
          </cell>
        </row>
        <row r="1010">
          <cell r="J1010">
            <v>0</v>
          </cell>
        </row>
        <row r="1011">
          <cell r="J1011">
            <v>0</v>
          </cell>
        </row>
        <row r="1012">
          <cell r="J1012">
            <v>0</v>
          </cell>
        </row>
        <row r="1013">
          <cell r="J1013">
            <v>0</v>
          </cell>
        </row>
        <row r="1014">
          <cell r="J1014"/>
        </row>
        <row r="1015">
          <cell r="J1015"/>
        </row>
        <row r="1016">
          <cell r="J1016">
            <v>8499750</v>
          </cell>
        </row>
        <row r="1017">
          <cell r="J1017"/>
        </row>
        <row r="1018">
          <cell r="J1018">
            <v>0</v>
          </cell>
        </row>
        <row r="1019">
          <cell r="J1019"/>
        </row>
        <row r="1020">
          <cell r="J1020">
            <v>842317.56756756746</v>
          </cell>
        </row>
        <row r="1021">
          <cell r="J1021"/>
        </row>
        <row r="1022">
          <cell r="J1022"/>
        </row>
        <row r="1023">
          <cell r="J1023"/>
        </row>
        <row r="1024">
          <cell r="J1024" t="str">
            <v>NOVI / CONDRO</v>
          </cell>
        </row>
        <row r="1025">
          <cell r="J1025">
            <v>0</v>
          </cell>
        </row>
        <row r="1026">
          <cell r="J1026"/>
        </row>
        <row r="1027">
          <cell r="J1027"/>
        </row>
        <row r="1028">
          <cell r="J1028"/>
        </row>
        <row r="1029">
          <cell r="J1029"/>
        </row>
        <row r="1030">
          <cell r="J1030"/>
        </row>
        <row r="1031">
          <cell r="J1031"/>
        </row>
        <row r="1032">
          <cell r="J1032"/>
        </row>
        <row r="1033">
          <cell r="J1033"/>
        </row>
        <row r="1034">
          <cell r="J1034" t="str">
            <v>Disc 2</v>
          </cell>
        </row>
        <row r="1035">
          <cell r="J1035"/>
        </row>
        <row r="1036">
          <cell r="J1036"/>
        </row>
        <row r="1037">
          <cell r="J1037"/>
        </row>
        <row r="1038">
          <cell r="J1038"/>
        </row>
        <row r="1039">
          <cell r="J1039"/>
        </row>
        <row r="1040">
          <cell r="J1040"/>
        </row>
        <row r="1041">
          <cell r="J1041"/>
        </row>
        <row r="1042">
          <cell r="J1042"/>
        </row>
        <row r="1043">
          <cell r="J1043"/>
        </row>
        <row r="1044">
          <cell r="J1044"/>
        </row>
        <row r="1045">
          <cell r="J1045"/>
        </row>
        <row r="1046">
          <cell r="J1046"/>
        </row>
        <row r="1047">
          <cell r="J1047"/>
        </row>
        <row r="1048">
          <cell r="J1048"/>
        </row>
        <row r="1049">
          <cell r="J1049"/>
        </row>
        <row r="1050">
          <cell r="J1050"/>
        </row>
        <row r="1051">
          <cell r="J1051"/>
        </row>
        <row r="1052">
          <cell r="J1052"/>
        </row>
        <row r="1053">
          <cell r="J1053"/>
        </row>
        <row r="1054">
          <cell r="J1054">
            <v>1089936</v>
          </cell>
        </row>
        <row r="1055">
          <cell r="J1055"/>
        </row>
        <row r="1056">
          <cell r="J1056"/>
        </row>
        <row r="1057">
          <cell r="J1057"/>
        </row>
        <row r="1058">
          <cell r="J1058">
            <v>108011.67567567567</v>
          </cell>
        </row>
        <row r="1059">
          <cell r="J1059"/>
        </row>
        <row r="1060">
          <cell r="J1060"/>
        </row>
        <row r="1061">
          <cell r="J1061"/>
        </row>
        <row r="1062">
          <cell r="J1062" t="str">
            <v>NOVI / CONDRO</v>
          </cell>
        </row>
        <row r="1063">
          <cell r="J1063"/>
        </row>
        <row r="1064">
          <cell r="J1064"/>
        </row>
        <row r="1065">
          <cell r="J1065"/>
        </row>
        <row r="1066">
          <cell r="J1066"/>
        </row>
        <row r="1067">
          <cell r="J1067"/>
        </row>
        <row r="1068">
          <cell r="J1068"/>
        </row>
        <row r="1069">
          <cell r="J1069"/>
        </row>
        <row r="1070">
          <cell r="J1070"/>
        </row>
        <row r="1071">
          <cell r="J1071"/>
        </row>
        <row r="1072">
          <cell r="J1072" t="str">
            <v>Disc 2</v>
          </cell>
        </row>
        <row r="1073">
          <cell r="J1073"/>
        </row>
        <row r="1074">
          <cell r="J1074">
            <v>0</v>
          </cell>
        </row>
        <row r="1075">
          <cell r="J1075">
            <v>0</v>
          </cell>
        </row>
        <row r="1076">
          <cell r="J1076">
            <v>0</v>
          </cell>
        </row>
        <row r="1077">
          <cell r="J1077">
            <v>0</v>
          </cell>
        </row>
        <row r="1078">
          <cell r="J1078">
            <v>0</v>
          </cell>
        </row>
        <row r="1079">
          <cell r="J1079">
            <v>0</v>
          </cell>
        </row>
        <row r="1080">
          <cell r="J1080">
            <v>0</v>
          </cell>
        </row>
        <row r="1081">
          <cell r="J1081">
            <v>0</v>
          </cell>
        </row>
        <row r="1082">
          <cell r="J1082">
            <v>0</v>
          </cell>
        </row>
        <row r="1083">
          <cell r="J1083">
            <v>0</v>
          </cell>
        </row>
        <row r="1084">
          <cell r="J1084">
            <v>0</v>
          </cell>
        </row>
        <row r="1085">
          <cell r="J1085">
            <v>0</v>
          </cell>
        </row>
        <row r="1086">
          <cell r="J1086">
            <v>0</v>
          </cell>
        </row>
        <row r="1087">
          <cell r="J1087">
            <v>0</v>
          </cell>
        </row>
        <row r="1088">
          <cell r="J1088">
            <v>0</v>
          </cell>
        </row>
        <row r="1089">
          <cell r="J1089">
            <v>0</v>
          </cell>
        </row>
        <row r="1090">
          <cell r="J1090"/>
        </row>
        <row r="1091">
          <cell r="J1091"/>
        </row>
        <row r="1092">
          <cell r="J1092">
            <v>1089936</v>
          </cell>
        </row>
        <row r="1093">
          <cell r="J1093"/>
        </row>
        <row r="1094">
          <cell r="J1094">
            <v>0</v>
          </cell>
        </row>
        <row r="1095">
          <cell r="J1095"/>
        </row>
        <row r="1096">
          <cell r="J1096">
            <v>108011.67567567567</v>
          </cell>
        </row>
        <row r="1097">
          <cell r="J1097"/>
        </row>
        <row r="1098">
          <cell r="J1098"/>
        </row>
        <row r="1099">
          <cell r="J1099"/>
        </row>
        <row r="1100">
          <cell r="J1100" t="str">
            <v>NOVI / CONDRO</v>
          </cell>
        </row>
        <row r="1101">
          <cell r="J1101">
            <v>0</v>
          </cell>
        </row>
        <row r="1102">
          <cell r="J1102"/>
        </row>
        <row r="1103">
          <cell r="J1103"/>
        </row>
        <row r="1104">
          <cell r="J1104"/>
        </row>
        <row r="1105">
          <cell r="J1105"/>
        </row>
        <row r="1106">
          <cell r="J1106"/>
        </row>
        <row r="1107">
          <cell r="J1107"/>
        </row>
        <row r="1108">
          <cell r="J1108"/>
        </row>
        <row r="1109">
          <cell r="J1109"/>
        </row>
        <row r="1110">
          <cell r="J1110" t="str">
            <v>Disc 2</v>
          </cell>
        </row>
        <row r="1111">
          <cell r="J1111"/>
        </row>
        <row r="1112">
          <cell r="J1112">
            <v>0</v>
          </cell>
        </row>
        <row r="1113">
          <cell r="J1113">
            <v>0</v>
          </cell>
        </row>
        <row r="1114">
          <cell r="J1114">
            <v>0</v>
          </cell>
        </row>
        <row r="1115">
          <cell r="J1115">
            <v>0</v>
          </cell>
        </row>
        <row r="1116">
          <cell r="J1116">
            <v>0</v>
          </cell>
        </row>
        <row r="1117">
          <cell r="J1117">
            <v>0</v>
          </cell>
        </row>
        <row r="1118">
          <cell r="J1118">
            <v>0</v>
          </cell>
        </row>
        <row r="1119">
          <cell r="J1119">
            <v>0</v>
          </cell>
        </row>
        <row r="1120">
          <cell r="J1120">
            <v>0</v>
          </cell>
        </row>
        <row r="1121">
          <cell r="J1121">
            <v>0</v>
          </cell>
        </row>
        <row r="1122">
          <cell r="J1122">
            <v>0</v>
          </cell>
        </row>
        <row r="1123">
          <cell r="J1123">
            <v>0</v>
          </cell>
        </row>
        <row r="1124">
          <cell r="J1124">
            <v>0</v>
          </cell>
        </row>
        <row r="1125">
          <cell r="J1125">
            <v>0</v>
          </cell>
        </row>
        <row r="1126">
          <cell r="J1126">
            <v>0</v>
          </cell>
        </row>
        <row r="1127">
          <cell r="J1127">
            <v>0</v>
          </cell>
        </row>
        <row r="1128">
          <cell r="J1128"/>
        </row>
        <row r="1129">
          <cell r="J1129"/>
        </row>
        <row r="1130">
          <cell r="J1130">
            <v>1089936</v>
          </cell>
        </row>
        <row r="1131">
          <cell r="J1131"/>
        </row>
        <row r="1132">
          <cell r="J1132">
            <v>0</v>
          </cell>
        </row>
        <row r="1133">
          <cell r="J1133"/>
        </row>
        <row r="1134">
          <cell r="J1134">
            <v>108011.67567567567</v>
          </cell>
        </row>
        <row r="1135">
          <cell r="J1135"/>
        </row>
        <row r="1136">
          <cell r="J1136"/>
        </row>
        <row r="1137">
          <cell r="J1137"/>
        </row>
        <row r="1138">
          <cell r="J1138" t="str">
            <v>NOVI / CONDRO</v>
          </cell>
        </row>
        <row r="1139">
          <cell r="J1139">
            <v>0</v>
          </cell>
        </row>
        <row r="1140">
          <cell r="J1140"/>
        </row>
        <row r="1141">
          <cell r="J1141"/>
        </row>
        <row r="1142">
          <cell r="J1142"/>
        </row>
        <row r="1143">
          <cell r="J1143"/>
        </row>
        <row r="1144">
          <cell r="J1144"/>
        </row>
        <row r="1145">
          <cell r="J1145"/>
        </row>
        <row r="1146">
          <cell r="J1146"/>
        </row>
        <row r="1147">
          <cell r="J1147"/>
        </row>
        <row r="1148">
          <cell r="J1148" t="str">
            <v>Disc 2</v>
          </cell>
        </row>
        <row r="1149">
          <cell r="J1149"/>
        </row>
        <row r="1150">
          <cell r="J1150"/>
        </row>
        <row r="1151">
          <cell r="J1151"/>
        </row>
        <row r="1152">
          <cell r="J1152"/>
        </row>
        <row r="1153">
          <cell r="J1153"/>
        </row>
        <row r="1154">
          <cell r="J1154"/>
        </row>
        <row r="1155">
          <cell r="J1155"/>
        </row>
        <row r="1156">
          <cell r="J1156"/>
        </row>
        <row r="1157">
          <cell r="J1157"/>
        </row>
        <row r="1158">
          <cell r="J1158"/>
        </row>
        <row r="1159">
          <cell r="J1159"/>
        </row>
        <row r="1160">
          <cell r="J1160"/>
        </row>
        <row r="1161">
          <cell r="J1161"/>
        </row>
        <row r="1162">
          <cell r="J1162"/>
        </row>
        <row r="1163">
          <cell r="J1163"/>
        </row>
        <row r="1164">
          <cell r="J1164"/>
        </row>
        <row r="1165">
          <cell r="J1165"/>
        </row>
        <row r="1166">
          <cell r="J1166"/>
        </row>
        <row r="1167">
          <cell r="J1167"/>
        </row>
        <row r="1168">
          <cell r="J1168">
            <v>1194375</v>
          </cell>
        </row>
        <row r="1169">
          <cell r="J1169"/>
        </row>
        <row r="1170">
          <cell r="J1170"/>
        </row>
        <row r="1171">
          <cell r="J1171"/>
        </row>
        <row r="1172">
          <cell r="J1172">
            <v>118361.48648648646</v>
          </cell>
        </row>
        <row r="1173">
          <cell r="J1173"/>
        </row>
        <row r="1174">
          <cell r="J1174"/>
        </row>
        <row r="1175">
          <cell r="J1175"/>
        </row>
        <row r="1176">
          <cell r="J1176" t="str">
            <v>NOVI / CONDRO</v>
          </cell>
        </row>
        <row r="1177">
          <cell r="J1177"/>
        </row>
        <row r="1178">
          <cell r="J1178"/>
        </row>
        <row r="1179">
          <cell r="J1179"/>
        </row>
        <row r="1180">
          <cell r="J1180"/>
        </row>
        <row r="1181">
          <cell r="J1181"/>
        </row>
        <row r="1182">
          <cell r="J1182"/>
        </row>
        <row r="1183">
          <cell r="J1183"/>
        </row>
        <row r="1184">
          <cell r="J1184"/>
        </row>
        <row r="1185">
          <cell r="J1185"/>
        </row>
        <row r="1186">
          <cell r="J1186" t="str">
            <v>Disc 2</v>
          </cell>
        </row>
        <row r="1187">
          <cell r="J1187"/>
        </row>
        <row r="1188">
          <cell r="J1188">
            <v>0</v>
          </cell>
        </row>
        <row r="1189">
          <cell r="J1189">
            <v>0</v>
          </cell>
        </row>
        <row r="1190">
          <cell r="J1190">
            <v>0</v>
          </cell>
        </row>
        <row r="1191">
          <cell r="J1191">
            <v>0</v>
          </cell>
        </row>
        <row r="1192">
          <cell r="J1192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J1195">
            <v>0</v>
          </cell>
        </row>
        <row r="1196">
          <cell r="J1196">
            <v>0</v>
          </cell>
        </row>
        <row r="1197">
          <cell r="J1197">
            <v>0</v>
          </cell>
        </row>
        <row r="1198">
          <cell r="J1198">
            <v>0</v>
          </cell>
        </row>
        <row r="1199">
          <cell r="J1199">
            <v>0</v>
          </cell>
        </row>
        <row r="1200">
          <cell r="J1200">
            <v>0</v>
          </cell>
        </row>
        <row r="1201">
          <cell r="J1201">
            <v>0</v>
          </cell>
        </row>
        <row r="1202">
          <cell r="J1202">
            <v>0</v>
          </cell>
        </row>
        <row r="1203">
          <cell r="J1203">
            <v>0</v>
          </cell>
        </row>
        <row r="1204">
          <cell r="J1204"/>
        </row>
        <row r="1205">
          <cell r="J1205"/>
        </row>
        <row r="1206">
          <cell r="J1206">
            <v>1194375</v>
          </cell>
        </row>
        <row r="1207">
          <cell r="J1207"/>
        </row>
        <row r="1208">
          <cell r="J1208">
            <v>0</v>
          </cell>
        </row>
        <row r="1209">
          <cell r="J1209"/>
        </row>
        <row r="1210">
          <cell r="J1210">
            <v>118361.48648648646</v>
          </cell>
        </row>
        <row r="1211">
          <cell r="J1211"/>
        </row>
        <row r="1212">
          <cell r="J1212"/>
        </row>
        <row r="1213">
          <cell r="J1213"/>
        </row>
        <row r="1214">
          <cell r="J1214" t="str">
            <v>NOVI / CONDRO</v>
          </cell>
        </row>
        <row r="1215">
          <cell r="J1215">
            <v>0</v>
          </cell>
        </row>
        <row r="1216">
          <cell r="J1216"/>
        </row>
        <row r="1217">
          <cell r="J1217"/>
        </row>
        <row r="1218">
          <cell r="J1218"/>
        </row>
        <row r="1219">
          <cell r="J1219"/>
        </row>
        <row r="1220">
          <cell r="J1220"/>
        </row>
        <row r="1221">
          <cell r="J1221"/>
        </row>
        <row r="1222">
          <cell r="J1222"/>
        </row>
        <row r="1223">
          <cell r="J1223"/>
        </row>
        <row r="1224">
          <cell r="J1224" t="str">
            <v>Disc 2</v>
          </cell>
        </row>
        <row r="1225">
          <cell r="J1225"/>
        </row>
        <row r="1226">
          <cell r="J1226">
            <v>0</v>
          </cell>
        </row>
        <row r="1227">
          <cell r="J1227">
            <v>0</v>
          </cell>
        </row>
        <row r="1228">
          <cell r="J1228">
            <v>0</v>
          </cell>
        </row>
        <row r="1229">
          <cell r="J1229">
            <v>0</v>
          </cell>
        </row>
        <row r="1230">
          <cell r="J1230">
            <v>0</v>
          </cell>
        </row>
        <row r="1231">
          <cell r="J1231">
            <v>0</v>
          </cell>
        </row>
        <row r="1232">
          <cell r="J1232">
            <v>0</v>
          </cell>
        </row>
        <row r="1233">
          <cell r="J1233">
            <v>0</v>
          </cell>
        </row>
        <row r="1234">
          <cell r="J1234">
            <v>0</v>
          </cell>
        </row>
        <row r="1235">
          <cell r="J1235">
            <v>0</v>
          </cell>
        </row>
        <row r="1236">
          <cell r="J1236">
            <v>0</v>
          </cell>
        </row>
        <row r="1237">
          <cell r="J1237">
            <v>0</v>
          </cell>
        </row>
        <row r="1238">
          <cell r="J1238">
            <v>0</v>
          </cell>
        </row>
        <row r="1239">
          <cell r="J1239">
            <v>0</v>
          </cell>
        </row>
        <row r="1240">
          <cell r="J1240">
            <v>0</v>
          </cell>
        </row>
        <row r="1241">
          <cell r="J1241">
            <v>0</v>
          </cell>
        </row>
        <row r="1242">
          <cell r="J1242"/>
        </row>
        <row r="1243">
          <cell r="J1243"/>
        </row>
        <row r="1244">
          <cell r="J1244">
            <v>1194375</v>
          </cell>
        </row>
        <row r="1245">
          <cell r="J1245"/>
        </row>
        <row r="1246">
          <cell r="J1246">
            <v>0</v>
          </cell>
        </row>
        <row r="1247">
          <cell r="J1247"/>
        </row>
        <row r="1248">
          <cell r="J1248">
            <v>118361.48648648646</v>
          </cell>
        </row>
        <row r="1249">
          <cell r="J1249"/>
        </row>
        <row r="1250">
          <cell r="J1250"/>
        </row>
        <row r="1251">
          <cell r="J1251"/>
        </row>
        <row r="1252">
          <cell r="J1252" t="str">
            <v>NOVI / CONDRO</v>
          </cell>
        </row>
        <row r="1253">
          <cell r="J1253">
            <v>0</v>
          </cell>
        </row>
        <row r="1254">
          <cell r="J1254"/>
        </row>
        <row r="1255">
          <cell r="J1255"/>
        </row>
        <row r="1256">
          <cell r="J1256"/>
        </row>
        <row r="1257">
          <cell r="J1257"/>
        </row>
        <row r="1258">
          <cell r="J1258"/>
        </row>
        <row r="1259">
          <cell r="J1259"/>
        </row>
        <row r="1260">
          <cell r="J1260"/>
        </row>
        <row r="1261">
          <cell r="J1261"/>
        </row>
        <row r="1262">
          <cell r="J1262" t="str">
            <v>Disc 2</v>
          </cell>
        </row>
        <row r="1263">
          <cell r="J1263"/>
        </row>
        <row r="1264">
          <cell r="J1264"/>
        </row>
        <row r="1265">
          <cell r="J1265"/>
        </row>
        <row r="1266">
          <cell r="J1266"/>
        </row>
        <row r="1267">
          <cell r="J1267"/>
        </row>
        <row r="1268">
          <cell r="J1268"/>
        </row>
        <row r="1269">
          <cell r="J1269"/>
        </row>
        <row r="1270">
          <cell r="J1270"/>
        </row>
        <row r="1271">
          <cell r="J1271"/>
        </row>
        <row r="1272">
          <cell r="J1272"/>
        </row>
        <row r="1273">
          <cell r="J1273"/>
        </row>
        <row r="1274">
          <cell r="J1274"/>
        </row>
        <row r="1275">
          <cell r="J1275"/>
        </row>
        <row r="1276">
          <cell r="J1276"/>
        </row>
        <row r="1277">
          <cell r="J1277"/>
        </row>
        <row r="1278">
          <cell r="J1278"/>
        </row>
        <row r="1279">
          <cell r="J1279"/>
        </row>
        <row r="1280">
          <cell r="J1280"/>
        </row>
        <row r="1281">
          <cell r="J1281"/>
        </row>
        <row r="1282">
          <cell r="J1282">
            <v>5371650</v>
          </cell>
        </row>
        <row r="1283">
          <cell r="J1283"/>
        </row>
        <row r="1284">
          <cell r="J1284"/>
        </row>
        <row r="1285">
          <cell r="J1285"/>
        </row>
        <row r="1286">
          <cell r="J1286">
            <v>532325.67567567562</v>
          </cell>
        </row>
        <row r="1287">
          <cell r="J1287"/>
        </row>
        <row r="1288">
          <cell r="J1288"/>
        </row>
        <row r="1289">
          <cell r="J1289"/>
        </row>
        <row r="1290">
          <cell r="J1290" t="str">
            <v>NOVI / CONDRO</v>
          </cell>
        </row>
        <row r="1291">
          <cell r="J1291"/>
        </row>
        <row r="1292">
          <cell r="J1292"/>
        </row>
        <row r="1293">
          <cell r="J1293"/>
        </row>
        <row r="1294">
          <cell r="J1294"/>
        </row>
        <row r="1295">
          <cell r="J1295"/>
        </row>
        <row r="1296">
          <cell r="J1296"/>
        </row>
        <row r="1297">
          <cell r="J1297"/>
        </row>
        <row r="1298">
          <cell r="J1298"/>
        </row>
        <row r="1299">
          <cell r="J1299"/>
        </row>
        <row r="1300">
          <cell r="J1300" t="str">
            <v>Disc 2</v>
          </cell>
        </row>
        <row r="1301">
          <cell r="J1301"/>
        </row>
        <row r="1302">
          <cell r="J1302">
            <v>0</v>
          </cell>
        </row>
        <row r="1303">
          <cell r="J1303">
            <v>0</v>
          </cell>
        </row>
        <row r="1304">
          <cell r="J1304">
            <v>0</v>
          </cell>
        </row>
        <row r="1305">
          <cell r="J1305">
            <v>0</v>
          </cell>
        </row>
        <row r="1306">
          <cell r="J1306">
            <v>0</v>
          </cell>
        </row>
        <row r="1307">
          <cell r="J1307">
            <v>0</v>
          </cell>
        </row>
        <row r="1308">
          <cell r="J1308">
            <v>0</v>
          </cell>
        </row>
        <row r="1309">
          <cell r="J1309">
            <v>0</v>
          </cell>
        </row>
        <row r="1310">
          <cell r="J1310">
            <v>0</v>
          </cell>
        </row>
        <row r="1311">
          <cell r="J1311">
            <v>0</v>
          </cell>
        </row>
        <row r="1312">
          <cell r="J1312">
            <v>0</v>
          </cell>
        </row>
        <row r="1313">
          <cell r="J1313">
            <v>0</v>
          </cell>
        </row>
        <row r="1314">
          <cell r="J1314">
            <v>0</v>
          </cell>
        </row>
        <row r="1315">
          <cell r="J1315">
            <v>0</v>
          </cell>
        </row>
        <row r="1316">
          <cell r="J1316">
            <v>0</v>
          </cell>
        </row>
        <row r="1317">
          <cell r="J1317">
            <v>0</v>
          </cell>
        </row>
        <row r="1318">
          <cell r="J1318"/>
        </row>
        <row r="1319">
          <cell r="J1319"/>
        </row>
        <row r="1320">
          <cell r="J1320">
            <v>5371650</v>
          </cell>
        </row>
        <row r="1321">
          <cell r="J1321"/>
        </row>
        <row r="1322">
          <cell r="J1322">
            <v>0</v>
          </cell>
        </row>
        <row r="1323">
          <cell r="J1323"/>
        </row>
        <row r="1324">
          <cell r="J1324">
            <v>532325.67567567562</v>
          </cell>
        </row>
        <row r="1325">
          <cell r="J1325"/>
        </row>
        <row r="1326">
          <cell r="J1326"/>
        </row>
        <row r="1327">
          <cell r="J1327"/>
        </row>
        <row r="1328">
          <cell r="J1328" t="str">
            <v>NOVI / CONDRO</v>
          </cell>
        </row>
        <row r="1329">
          <cell r="J1329">
            <v>0</v>
          </cell>
        </row>
        <row r="1330">
          <cell r="J1330"/>
        </row>
        <row r="1331">
          <cell r="J1331"/>
        </row>
        <row r="1332">
          <cell r="J1332"/>
        </row>
        <row r="1333">
          <cell r="J1333"/>
        </row>
        <row r="1334">
          <cell r="J1334"/>
        </row>
        <row r="1335">
          <cell r="J1335"/>
        </row>
        <row r="1336">
          <cell r="J1336"/>
        </row>
        <row r="1337">
          <cell r="J1337"/>
        </row>
        <row r="1338">
          <cell r="J1338" t="str">
            <v>Disc 2</v>
          </cell>
        </row>
        <row r="1339">
          <cell r="J1339"/>
        </row>
        <row r="1340">
          <cell r="J1340">
            <v>0</v>
          </cell>
        </row>
        <row r="1341">
          <cell r="J1341">
            <v>0</v>
          </cell>
        </row>
        <row r="1342">
          <cell r="J1342">
            <v>0</v>
          </cell>
        </row>
        <row r="1343">
          <cell r="J1343">
            <v>0</v>
          </cell>
        </row>
        <row r="1344">
          <cell r="J1344">
            <v>0</v>
          </cell>
        </row>
        <row r="1345">
          <cell r="J1345">
            <v>0</v>
          </cell>
        </row>
        <row r="1346">
          <cell r="J1346">
            <v>0</v>
          </cell>
        </row>
        <row r="1347">
          <cell r="J1347">
            <v>0</v>
          </cell>
        </row>
        <row r="1348">
          <cell r="J1348">
            <v>0</v>
          </cell>
        </row>
        <row r="1349">
          <cell r="J1349">
            <v>0</v>
          </cell>
        </row>
        <row r="1350">
          <cell r="J1350">
            <v>0</v>
          </cell>
        </row>
        <row r="1351">
          <cell r="J1351">
            <v>0</v>
          </cell>
        </row>
        <row r="1352">
          <cell r="J1352">
            <v>0</v>
          </cell>
        </row>
        <row r="1353">
          <cell r="J1353">
            <v>0</v>
          </cell>
        </row>
        <row r="1354">
          <cell r="J1354">
            <v>0</v>
          </cell>
        </row>
        <row r="1355">
          <cell r="J1355">
            <v>0</v>
          </cell>
        </row>
        <row r="1356">
          <cell r="J1356"/>
        </row>
        <row r="1357">
          <cell r="J1357"/>
        </row>
        <row r="1358">
          <cell r="J1358">
            <v>5371650</v>
          </cell>
        </row>
        <row r="1359">
          <cell r="J1359"/>
        </row>
        <row r="1360">
          <cell r="J1360">
            <v>0</v>
          </cell>
        </row>
        <row r="1361">
          <cell r="J1361"/>
        </row>
        <row r="1362">
          <cell r="J1362">
            <v>532325.67567567562</v>
          </cell>
        </row>
        <row r="1363">
          <cell r="J1363"/>
        </row>
        <row r="1364">
          <cell r="J1364"/>
        </row>
        <row r="1365">
          <cell r="J1365"/>
        </row>
        <row r="1366">
          <cell r="J1366" t="str">
            <v>NOVI / CONDRO</v>
          </cell>
        </row>
        <row r="1367">
          <cell r="J1367">
            <v>0</v>
          </cell>
        </row>
        <row r="1368">
          <cell r="J1368"/>
        </row>
        <row r="1369">
          <cell r="J1369"/>
        </row>
        <row r="1370">
          <cell r="J1370"/>
        </row>
        <row r="1371">
          <cell r="J1371"/>
        </row>
        <row r="1372">
          <cell r="J1372"/>
        </row>
        <row r="1373">
          <cell r="J1373"/>
        </row>
        <row r="1374">
          <cell r="J1374"/>
        </row>
        <row r="1375">
          <cell r="J1375"/>
        </row>
        <row r="1376">
          <cell r="J1376" t="str">
            <v>Disc 2</v>
          </cell>
        </row>
        <row r="1377">
          <cell r="J1377"/>
        </row>
        <row r="1378">
          <cell r="J1378"/>
        </row>
        <row r="1379">
          <cell r="J1379"/>
        </row>
        <row r="1380">
          <cell r="J1380"/>
        </row>
        <row r="1381">
          <cell r="J1381"/>
        </row>
        <row r="1382">
          <cell r="J1382"/>
        </row>
        <row r="1383">
          <cell r="J1383"/>
        </row>
        <row r="1384">
          <cell r="J1384"/>
        </row>
        <row r="1385">
          <cell r="J1385"/>
        </row>
        <row r="1386">
          <cell r="J1386"/>
        </row>
        <row r="1387">
          <cell r="J1387"/>
        </row>
        <row r="1388">
          <cell r="J1388"/>
        </row>
        <row r="1389">
          <cell r="J1389"/>
        </row>
        <row r="1390">
          <cell r="J1390"/>
        </row>
        <row r="1391">
          <cell r="J1391"/>
        </row>
        <row r="1392">
          <cell r="J1392"/>
        </row>
        <row r="1393">
          <cell r="J1393"/>
        </row>
        <row r="1394">
          <cell r="J1394"/>
        </row>
        <row r="1395">
          <cell r="J1395"/>
        </row>
        <row r="1396">
          <cell r="J1396">
            <v>1229832</v>
          </cell>
        </row>
        <row r="1397">
          <cell r="J1397"/>
        </row>
        <row r="1398">
          <cell r="J1398"/>
        </row>
        <row r="1399">
          <cell r="J1399"/>
        </row>
        <row r="1400">
          <cell r="J1400">
            <v>121875.24324324324</v>
          </cell>
        </row>
        <row r="1401">
          <cell r="J1401"/>
        </row>
        <row r="1402">
          <cell r="J1402"/>
        </row>
        <row r="1403">
          <cell r="J1403"/>
        </row>
        <row r="1404">
          <cell r="J1404" t="str">
            <v>NOVI / CONDRO</v>
          </cell>
        </row>
        <row r="1405">
          <cell r="J1405"/>
        </row>
        <row r="1406">
          <cell r="J1406"/>
        </row>
        <row r="1407">
          <cell r="J1407"/>
        </row>
        <row r="1408">
          <cell r="J1408"/>
        </row>
        <row r="1409">
          <cell r="J1409"/>
        </row>
        <row r="1410">
          <cell r="J1410"/>
        </row>
        <row r="1411">
          <cell r="J1411"/>
        </row>
        <row r="1412">
          <cell r="J1412"/>
        </row>
        <row r="1413">
          <cell r="J1413"/>
        </row>
        <row r="1414">
          <cell r="J1414" t="str">
            <v>Disc 2</v>
          </cell>
        </row>
        <row r="1415">
          <cell r="J1415"/>
        </row>
        <row r="1416">
          <cell r="J1416">
            <v>0</v>
          </cell>
        </row>
        <row r="1417">
          <cell r="J1417">
            <v>0</v>
          </cell>
        </row>
        <row r="1418">
          <cell r="J1418">
            <v>0</v>
          </cell>
        </row>
        <row r="1419">
          <cell r="J1419">
            <v>0</v>
          </cell>
        </row>
        <row r="1420">
          <cell r="J1420">
            <v>0</v>
          </cell>
        </row>
        <row r="1421">
          <cell r="J1421">
            <v>0</v>
          </cell>
        </row>
        <row r="1422">
          <cell r="J1422">
            <v>0</v>
          </cell>
        </row>
        <row r="1423">
          <cell r="J1423">
            <v>0</v>
          </cell>
        </row>
        <row r="1424">
          <cell r="J1424">
            <v>0</v>
          </cell>
        </row>
        <row r="1425">
          <cell r="J1425">
            <v>0</v>
          </cell>
        </row>
        <row r="1426">
          <cell r="J1426">
            <v>0</v>
          </cell>
        </row>
        <row r="1427">
          <cell r="J1427">
            <v>0</v>
          </cell>
        </row>
        <row r="1428">
          <cell r="J1428">
            <v>0</v>
          </cell>
        </row>
        <row r="1429">
          <cell r="J1429">
            <v>0</v>
          </cell>
        </row>
        <row r="1430">
          <cell r="J1430">
            <v>0</v>
          </cell>
        </row>
        <row r="1431">
          <cell r="J1431">
            <v>0</v>
          </cell>
        </row>
        <row r="1432">
          <cell r="J1432"/>
        </row>
        <row r="1433">
          <cell r="J1433"/>
        </row>
        <row r="1434">
          <cell r="J1434">
            <v>1229832</v>
          </cell>
        </row>
        <row r="1435">
          <cell r="J1435"/>
        </row>
        <row r="1436">
          <cell r="J1436">
            <v>0</v>
          </cell>
        </row>
        <row r="1437">
          <cell r="J1437"/>
        </row>
        <row r="1438">
          <cell r="J1438">
            <v>121875.24324324324</v>
          </cell>
        </row>
        <row r="1439">
          <cell r="J1439"/>
        </row>
        <row r="1440">
          <cell r="J1440"/>
        </row>
        <row r="1441">
          <cell r="J1441"/>
        </row>
        <row r="1442">
          <cell r="J1442" t="str">
            <v>NOVI / CONDRO</v>
          </cell>
        </row>
        <row r="1443">
          <cell r="J1443">
            <v>0</v>
          </cell>
        </row>
        <row r="1444">
          <cell r="J1444"/>
        </row>
        <row r="1445">
          <cell r="J1445"/>
        </row>
        <row r="1446">
          <cell r="J1446"/>
        </row>
        <row r="1447">
          <cell r="J1447"/>
        </row>
        <row r="1448">
          <cell r="J1448"/>
        </row>
        <row r="1449">
          <cell r="J1449"/>
        </row>
        <row r="1450">
          <cell r="J1450"/>
        </row>
        <row r="1451">
          <cell r="J1451"/>
        </row>
        <row r="1452">
          <cell r="J1452" t="str">
            <v>Disc 2</v>
          </cell>
        </row>
        <row r="1453">
          <cell r="J1453"/>
        </row>
        <row r="1454">
          <cell r="J1454">
            <v>0</v>
          </cell>
        </row>
        <row r="1455">
          <cell r="J1455">
            <v>0</v>
          </cell>
        </row>
        <row r="1456">
          <cell r="J1456">
            <v>0</v>
          </cell>
        </row>
        <row r="1457">
          <cell r="J1457">
            <v>0</v>
          </cell>
        </row>
        <row r="1458">
          <cell r="J1458">
            <v>0</v>
          </cell>
        </row>
        <row r="1459">
          <cell r="J1459">
            <v>0</v>
          </cell>
        </row>
        <row r="1460">
          <cell r="J1460">
            <v>0</v>
          </cell>
        </row>
        <row r="1461">
          <cell r="J1461">
            <v>0</v>
          </cell>
        </row>
        <row r="1462">
          <cell r="J1462">
            <v>0</v>
          </cell>
        </row>
        <row r="1463">
          <cell r="J1463">
            <v>0</v>
          </cell>
        </row>
        <row r="1464">
          <cell r="J1464">
            <v>0</v>
          </cell>
        </row>
        <row r="1465">
          <cell r="J1465">
            <v>0</v>
          </cell>
        </row>
        <row r="1466">
          <cell r="J1466">
            <v>0</v>
          </cell>
        </row>
        <row r="1467">
          <cell r="J1467">
            <v>0</v>
          </cell>
        </row>
        <row r="1468">
          <cell r="J1468">
            <v>0</v>
          </cell>
        </row>
        <row r="1469">
          <cell r="J1469">
            <v>0</v>
          </cell>
        </row>
        <row r="1470">
          <cell r="J1470"/>
        </row>
        <row r="1471">
          <cell r="J1471"/>
        </row>
        <row r="1472">
          <cell r="J1472">
            <v>1229832</v>
          </cell>
        </row>
        <row r="1473">
          <cell r="J1473"/>
        </row>
        <row r="1474">
          <cell r="J1474">
            <v>0</v>
          </cell>
        </row>
        <row r="1475">
          <cell r="J1475"/>
        </row>
        <row r="1476">
          <cell r="J1476">
            <v>121875.24324324324</v>
          </cell>
        </row>
        <row r="1477">
          <cell r="J1477"/>
        </row>
        <row r="1478">
          <cell r="J1478"/>
        </row>
        <row r="1479">
          <cell r="J1479"/>
        </row>
        <row r="1480">
          <cell r="J1480" t="str">
            <v>NOVI / CONDRO</v>
          </cell>
        </row>
        <row r="1481">
          <cell r="J1481">
            <v>0</v>
          </cell>
        </row>
        <row r="1482">
          <cell r="J1482"/>
        </row>
        <row r="1483">
          <cell r="J1483"/>
        </row>
        <row r="1484">
          <cell r="J1484"/>
        </row>
        <row r="1485">
          <cell r="J1485"/>
        </row>
        <row r="1486">
          <cell r="J1486"/>
        </row>
        <row r="1487">
          <cell r="J1487"/>
        </row>
        <row r="1488">
          <cell r="J1488"/>
        </row>
        <row r="1489">
          <cell r="J1489"/>
        </row>
        <row r="1490">
          <cell r="J1490" t="str">
            <v>Disc 2</v>
          </cell>
        </row>
        <row r="1491">
          <cell r="J1491"/>
        </row>
        <row r="1492">
          <cell r="J1492"/>
        </row>
        <row r="1493">
          <cell r="J1493"/>
        </row>
        <row r="1494">
          <cell r="J1494"/>
        </row>
        <row r="1495">
          <cell r="J1495"/>
        </row>
        <row r="1496">
          <cell r="J1496"/>
        </row>
        <row r="1497">
          <cell r="J1497"/>
        </row>
        <row r="1498">
          <cell r="J1498"/>
        </row>
        <row r="1499">
          <cell r="J1499"/>
        </row>
        <row r="1500">
          <cell r="J1500"/>
        </row>
        <row r="1501">
          <cell r="J1501"/>
        </row>
        <row r="1502">
          <cell r="J1502"/>
        </row>
        <row r="1503">
          <cell r="J1503"/>
        </row>
        <row r="1504">
          <cell r="J1504"/>
        </row>
        <row r="1505">
          <cell r="J1505"/>
        </row>
        <row r="1506">
          <cell r="J1506"/>
        </row>
        <row r="1507">
          <cell r="J1507"/>
        </row>
        <row r="1508">
          <cell r="J1508"/>
        </row>
        <row r="1509">
          <cell r="J1509"/>
        </row>
        <row r="1510">
          <cell r="J1510">
            <v>1071560</v>
          </cell>
        </row>
        <row r="1511">
          <cell r="J1511"/>
        </row>
        <row r="1512">
          <cell r="J1512"/>
        </row>
        <row r="1513">
          <cell r="J1513"/>
        </row>
        <row r="1514">
          <cell r="J1514">
            <v>106190.63063063062</v>
          </cell>
        </row>
        <row r="1515">
          <cell r="J1515"/>
        </row>
        <row r="1516">
          <cell r="J1516"/>
        </row>
        <row r="1517">
          <cell r="J1517"/>
        </row>
        <row r="1518">
          <cell r="J1518" t="str">
            <v>NOVI / CONDRO</v>
          </cell>
        </row>
        <row r="1519">
          <cell r="J1519"/>
        </row>
        <row r="1520">
          <cell r="J1520"/>
        </row>
        <row r="1521">
          <cell r="J1521"/>
        </row>
        <row r="1522">
          <cell r="J1522"/>
        </row>
        <row r="1523">
          <cell r="J1523"/>
        </row>
        <row r="1524">
          <cell r="J1524"/>
        </row>
        <row r="1525">
          <cell r="J1525"/>
        </row>
        <row r="1526">
          <cell r="J1526"/>
        </row>
        <row r="1527">
          <cell r="J1527"/>
        </row>
        <row r="1528">
          <cell r="J1528" t="str">
            <v>Disc 2</v>
          </cell>
        </row>
        <row r="1529">
          <cell r="J1529"/>
        </row>
        <row r="1530">
          <cell r="J1530">
            <v>0</v>
          </cell>
        </row>
        <row r="1531">
          <cell r="J1531">
            <v>0</v>
          </cell>
        </row>
        <row r="1532">
          <cell r="J1532">
            <v>0</v>
          </cell>
        </row>
        <row r="1533">
          <cell r="J1533">
            <v>0</v>
          </cell>
        </row>
        <row r="1534">
          <cell r="J1534">
            <v>0</v>
          </cell>
        </row>
        <row r="1535">
          <cell r="J1535">
            <v>0</v>
          </cell>
        </row>
        <row r="1536">
          <cell r="J1536">
            <v>0</v>
          </cell>
        </row>
        <row r="1537">
          <cell r="J1537">
            <v>0</v>
          </cell>
        </row>
        <row r="1538">
          <cell r="J1538">
            <v>0</v>
          </cell>
        </row>
        <row r="1539">
          <cell r="J1539">
            <v>0</v>
          </cell>
        </row>
        <row r="1540">
          <cell r="J1540">
            <v>0</v>
          </cell>
        </row>
        <row r="1541">
          <cell r="J1541">
            <v>0</v>
          </cell>
        </row>
        <row r="1542">
          <cell r="J1542">
            <v>0</v>
          </cell>
        </row>
        <row r="1543">
          <cell r="J1543">
            <v>0</v>
          </cell>
        </row>
        <row r="1544">
          <cell r="J1544">
            <v>0</v>
          </cell>
        </row>
        <row r="1545">
          <cell r="J1545">
            <v>0</v>
          </cell>
        </row>
        <row r="1546">
          <cell r="J1546"/>
        </row>
        <row r="1547">
          <cell r="J1547"/>
        </row>
        <row r="1548">
          <cell r="J1548">
            <v>1071560</v>
          </cell>
        </row>
        <row r="1549">
          <cell r="J1549"/>
        </row>
        <row r="1550">
          <cell r="J1550">
            <v>0</v>
          </cell>
        </row>
        <row r="1551">
          <cell r="J1551"/>
        </row>
        <row r="1552">
          <cell r="J1552">
            <v>106190.63063063062</v>
          </cell>
        </row>
        <row r="1553">
          <cell r="J1553"/>
        </row>
        <row r="1554">
          <cell r="J1554"/>
        </row>
        <row r="1555">
          <cell r="J1555"/>
        </row>
        <row r="1556">
          <cell r="J1556" t="str">
            <v>NOVI / CONDRO</v>
          </cell>
        </row>
        <row r="1557">
          <cell r="J1557">
            <v>0</v>
          </cell>
        </row>
        <row r="1558">
          <cell r="J1558"/>
        </row>
        <row r="1559">
          <cell r="J1559"/>
        </row>
        <row r="1560">
          <cell r="J1560"/>
        </row>
        <row r="1561">
          <cell r="J1561"/>
        </row>
        <row r="1562">
          <cell r="J1562"/>
        </row>
        <row r="1563">
          <cell r="J1563"/>
        </row>
        <row r="1564">
          <cell r="J1564"/>
        </row>
        <row r="1565">
          <cell r="J1565"/>
        </row>
        <row r="1566">
          <cell r="J1566" t="str">
            <v>Disc 2</v>
          </cell>
        </row>
        <row r="1567">
          <cell r="J1567"/>
        </row>
        <row r="1568">
          <cell r="J1568">
            <v>0</v>
          </cell>
        </row>
        <row r="1569">
          <cell r="J1569">
            <v>0</v>
          </cell>
        </row>
        <row r="1570">
          <cell r="J1570">
            <v>0</v>
          </cell>
        </row>
        <row r="1571">
          <cell r="J1571">
            <v>0</v>
          </cell>
        </row>
        <row r="1572">
          <cell r="J1572">
            <v>0</v>
          </cell>
        </row>
        <row r="1573">
          <cell r="J1573">
            <v>0</v>
          </cell>
        </row>
        <row r="1574">
          <cell r="J1574">
            <v>0</v>
          </cell>
        </row>
        <row r="1575">
          <cell r="J1575">
            <v>0</v>
          </cell>
        </row>
        <row r="1576">
          <cell r="J1576">
            <v>0</v>
          </cell>
        </row>
        <row r="1577">
          <cell r="J1577">
            <v>0</v>
          </cell>
        </row>
        <row r="1578">
          <cell r="J1578">
            <v>0</v>
          </cell>
        </row>
        <row r="1579">
          <cell r="J1579">
            <v>0</v>
          </cell>
        </row>
        <row r="1580">
          <cell r="J1580">
            <v>0</v>
          </cell>
        </row>
        <row r="1581">
          <cell r="J1581">
            <v>0</v>
          </cell>
        </row>
        <row r="1582">
          <cell r="J1582">
            <v>0</v>
          </cell>
        </row>
        <row r="1583">
          <cell r="J1583">
            <v>0</v>
          </cell>
        </row>
        <row r="1584">
          <cell r="J1584"/>
        </row>
        <row r="1585">
          <cell r="J1585"/>
        </row>
        <row r="1586">
          <cell r="J1586">
            <v>1071560</v>
          </cell>
        </row>
        <row r="1587">
          <cell r="J1587"/>
        </row>
        <row r="1588">
          <cell r="J1588">
            <v>0</v>
          </cell>
        </row>
        <row r="1589">
          <cell r="J1589"/>
        </row>
        <row r="1590">
          <cell r="J1590">
            <v>106190.63063063062</v>
          </cell>
        </row>
        <row r="1591">
          <cell r="J1591"/>
        </row>
        <row r="1592">
          <cell r="J1592"/>
        </row>
        <row r="1593">
          <cell r="J1593"/>
        </row>
        <row r="1594">
          <cell r="J1594" t="str">
            <v>NOVI / CONDRO</v>
          </cell>
        </row>
        <row r="1595">
          <cell r="J1595">
            <v>0</v>
          </cell>
        </row>
        <row r="1596">
          <cell r="J1596"/>
        </row>
        <row r="1597">
          <cell r="J1597"/>
        </row>
        <row r="1598">
          <cell r="J1598"/>
        </row>
        <row r="1599">
          <cell r="J1599"/>
        </row>
        <row r="1600">
          <cell r="J1600"/>
        </row>
        <row r="1601">
          <cell r="J1601"/>
        </row>
        <row r="1602">
          <cell r="J1602"/>
        </row>
        <row r="1603">
          <cell r="J1603"/>
        </row>
        <row r="1604">
          <cell r="J1604" t="str">
            <v>Disc 2</v>
          </cell>
        </row>
        <row r="1605">
          <cell r="J1605"/>
        </row>
        <row r="1606">
          <cell r="J1606"/>
        </row>
        <row r="1607">
          <cell r="J1607"/>
        </row>
        <row r="1608">
          <cell r="J1608"/>
        </row>
        <row r="1609">
          <cell r="J1609"/>
        </row>
        <row r="1610">
          <cell r="J1610"/>
        </row>
        <row r="1611">
          <cell r="J1611"/>
        </row>
        <row r="1612">
          <cell r="J1612"/>
        </row>
        <row r="1613">
          <cell r="J1613"/>
        </row>
        <row r="1614">
          <cell r="J1614"/>
        </row>
        <row r="1615">
          <cell r="J1615"/>
        </row>
        <row r="1616">
          <cell r="J1616"/>
        </row>
        <row r="1617">
          <cell r="J1617"/>
        </row>
        <row r="1618">
          <cell r="J1618"/>
        </row>
        <row r="1619">
          <cell r="J1619"/>
        </row>
        <row r="1620">
          <cell r="J1620"/>
        </row>
        <row r="1621">
          <cell r="J1621"/>
        </row>
        <row r="1622">
          <cell r="J1622"/>
        </row>
        <row r="1623">
          <cell r="J1623"/>
        </row>
        <row r="1624">
          <cell r="J1624">
            <v>6502032</v>
          </cell>
        </row>
        <row r="1625">
          <cell r="J1625"/>
        </row>
        <row r="1626">
          <cell r="J1626"/>
        </row>
        <row r="1627">
          <cell r="J1627"/>
        </row>
        <row r="1628">
          <cell r="J1628">
            <v>644345.51351351349</v>
          </cell>
        </row>
        <row r="1629">
          <cell r="J1629"/>
        </row>
        <row r="1630">
          <cell r="J1630"/>
        </row>
        <row r="1631">
          <cell r="J1631"/>
        </row>
        <row r="1632">
          <cell r="J1632" t="str">
            <v>NOVI / CONDRO</v>
          </cell>
        </row>
        <row r="1633">
          <cell r="J1633"/>
        </row>
        <row r="1634">
          <cell r="J1634"/>
        </row>
        <row r="1635">
          <cell r="J1635"/>
        </row>
        <row r="1636">
          <cell r="J1636"/>
        </row>
        <row r="1637">
          <cell r="J1637"/>
        </row>
        <row r="1638">
          <cell r="J1638"/>
        </row>
        <row r="1639">
          <cell r="J1639"/>
        </row>
        <row r="1640">
          <cell r="J1640"/>
        </row>
        <row r="1641">
          <cell r="J1641"/>
        </row>
        <row r="1642">
          <cell r="J1642" t="str">
            <v>Disc 2</v>
          </cell>
        </row>
        <row r="1643">
          <cell r="J1643"/>
        </row>
        <row r="1644">
          <cell r="J1644">
            <v>0</v>
          </cell>
        </row>
        <row r="1645">
          <cell r="J1645">
            <v>0</v>
          </cell>
        </row>
        <row r="1646">
          <cell r="J1646">
            <v>0</v>
          </cell>
        </row>
        <row r="1647">
          <cell r="J1647">
            <v>0</v>
          </cell>
        </row>
        <row r="1648">
          <cell r="J1648">
            <v>0</v>
          </cell>
        </row>
        <row r="1649">
          <cell r="J1649">
            <v>0</v>
          </cell>
        </row>
        <row r="1650">
          <cell r="J1650">
            <v>0</v>
          </cell>
        </row>
        <row r="1651">
          <cell r="J1651">
            <v>0</v>
          </cell>
        </row>
        <row r="1652">
          <cell r="J1652">
            <v>0</v>
          </cell>
        </row>
        <row r="1653">
          <cell r="J1653">
            <v>0</v>
          </cell>
        </row>
        <row r="1654">
          <cell r="J1654">
            <v>0</v>
          </cell>
        </row>
        <row r="1655">
          <cell r="J1655">
            <v>0</v>
          </cell>
        </row>
        <row r="1656">
          <cell r="J1656">
            <v>0</v>
          </cell>
        </row>
        <row r="1657">
          <cell r="J1657">
            <v>0</v>
          </cell>
        </row>
        <row r="1658">
          <cell r="J1658">
            <v>0</v>
          </cell>
        </row>
        <row r="1659">
          <cell r="J1659">
            <v>0</v>
          </cell>
        </row>
        <row r="1660">
          <cell r="J1660"/>
        </row>
        <row r="1661">
          <cell r="J1661"/>
        </row>
        <row r="1662">
          <cell r="J1662">
            <v>6502032</v>
          </cell>
        </row>
        <row r="1663">
          <cell r="J1663"/>
        </row>
        <row r="1664">
          <cell r="J1664">
            <v>0</v>
          </cell>
        </row>
        <row r="1665">
          <cell r="J1665"/>
        </row>
        <row r="1666">
          <cell r="J1666">
            <v>644345.51351351349</v>
          </cell>
        </row>
        <row r="1667">
          <cell r="J1667"/>
        </row>
        <row r="1668">
          <cell r="J1668"/>
        </row>
        <row r="1669">
          <cell r="J1669"/>
        </row>
        <row r="1670">
          <cell r="J1670" t="str">
            <v>NOVI / CONDRO</v>
          </cell>
        </row>
        <row r="1671">
          <cell r="J1671">
            <v>0</v>
          </cell>
        </row>
        <row r="1672">
          <cell r="J1672"/>
        </row>
        <row r="1673">
          <cell r="J1673"/>
        </row>
        <row r="1674">
          <cell r="J1674"/>
        </row>
        <row r="1675">
          <cell r="J1675"/>
        </row>
        <row r="1676">
          <cell r="J1676"/>
        </row>
        <row r="1677">
          <cell r="J1677"/>
        </row>
        <row r="1678">
          <cell r="J1678"/>
        </row>
        <row r="1679">
          <cell r="J1679"/>
        </row>
        <row r="1680">
          <cell r="J1680" t="str">
            <v>Disc 2</v>
          </cell>
        </row>
        <row r="1681">
          <cell r="J1681"/>
        </row>
        <row r="1682">
          <cell r="J1682">
            <v>0</v>
          </cell>
        </row>
        <row r="1683">
          <cell r="J1683">
            <v>0</v>
          </cell>
        </row>
        <row r="1684">
          <cell r="J1684">
            <v>0</v>
          </cell>
        </row>
        <row r="1685">
          <cell r="J1685">
            <v>0</v>
          </cell>
        </row>
        <row r="1686">
          <cell r="J1686">
            <v>0</v>
          </cell>
        </row>
        <row r="1687">
          <cell r="J1687">
            <v>0</v>
          </cell>
        </row>
        <row r="1688">
          <cell r="J1688">
            <v>0</v>
          </cell>
        </row>
        <row r="1689">
          <cell r="J1689">
            <v>0</v>
          </cell>
        </row>
        <row r="1690">
          <cell r="J1690">
            <v>0</v>
          </cell>
        </row>
        <row r="1691">
          <cell r="J1691">
            <v>0</v>
          </cell>
        </row>
        <row r="1692">
          <cell r="J1692">
            <v>0</v>
          </cell>
        </row>
        <row r="1693">
          <cell r="J1693">
            <v>0</v>
          </cell>
        </row>
        <row r="1694">
          <cell r="J1694">
            <v>0</v>
          </cell>
        </row>
        <row r="1695">
          <cell r="J1695">
            <v>0</v>
          </cell>
        </row>
        <row r="1696">
          <cell r="J1696">
            <v>0</v>
          </cell>
        </row>
        <row r="1697">
          <cell r="J1697">
            <v>0</v>
          </cell>
        </row>
        <row r="1698">
          <cell r="J1698"/>
        </row>
        <row r="1699">
          <cell r="J1699"/>
        </row>
        <row r="1700">
          <cell r="J1700">
            <v>6502032</v>
          </cell>
        </row>
        <row r="1701">
          <cell r="J1701"/>
        </row>
        <row r="1702">
          <cell r="J1702">
            <v>0</v>
          </cell>
        </row>
        <row r="1703">
          <cell r="J1703"/>
        </row>
        <row r="1704">
          <cell r="J1704">
            <v>644345.51351351349</v>
          </cell>
        </row>
        <row r="1705">
          <cell r="J1705"/>
        </row>
        <row r="1706">
          <cell r="J1706"/>
        </row>
        <row r="1707">
          <cell r="J1707"/>
        </row>
        <row r="1708">
          <cell r="J1708" t="str">
            <v>NOVI / CONDRO</v>
          </cell>
        </row>
        <row r="1709">
          <cell r="J1709">
            <v>0</v>
          </cell>
        </row>
        <row r="1710">
          <cell r="J1710"/>
        </row>
        <row r="1711">
          <cell r="J1711"/>
        </row>
        <row r="1712">
          <cell r="J1712"/>
        </row>
        <row r="1713">
          <cell r="J1713"/>
        </row>
        <row r="1714">
          <cell r="J1714"/>
        </row>
        <row r="1715">
          <cell r="J1715"/>
        </row>
        <row r="1716">
          <cell r="J1716"/>
        </row>
        <row r="1717">
          <cell r="J1717"/>
        </row>
        <row r="1718">
          <cell r="J1718" t="str">
            <v>Disc 2</v>
          </cell>
        </row>
        <row r="1719">
          <cell r="J1719"/>
        </row>
        <row r="1720">
          <cell r="J1720"/>
        </row>
        <row r="1721">
          <cell r="J1721"/>
        </row>
        <row r="1722">
          <cell r="J1722"/>
        </row>
        <row r="1723">
          <cell r="J1723"/>
        </row>
        <row r="1724">
          <cell r="J1724"/>
        </row>
        <row r="1725">
          <cell r="J1725"/>
        </row>
        <row r="1726">
          <cell r="J1726"/>
        </row>
        <row r="1727">
          <cell r="J1727"/>
        </row>
        <row r="1728">
          <cell r="J1728"/>
        </row>
        <row r="1729">
          <cell r="J1729"/>
        </row>
        <row r="1730">
          <cell r="J1730"/>
        </row>
        <row r="1731">
          <cell r="J1731"/>
        </row>
        <row r="1732">
          <cell r="J1732"/>
        </row>
        <row r="1733">
          <cell r="J1733"/>
        </row>
        <row r="1734">
          <cell r="J1734"/>
        </row>
        <row r="1735">
          <cell r="J1735"/>
        </row>
        <row r="1736">
          <cell r="J1736"/>
        </row>
        <row r="1737">
          <cell r="J1737"/>
        </row>
        <row r="1738">
          <cell r="J1738">
            <v>11216000</v>
          </cell>
        </row>
        <row r="1739">
          <cell r="J1739"/>
        </row>
        <row r="1740">
          <cell r="J1740"/>
        </row>
        <row r="1741">
          <cell r="J1741"/>
        </row>
        <row r="1742">
          <cell r="J1742">
            <v>1111495.4954954954</v>
          </cell>
        </row>
        <row r="1743">
          <cell r="J1743"/>
        </row>
        <row r="1744">
          <cell r="J1744"/>
        </row>
        <row r="1745">
          <cell r="J1745"/>
        </row>
        <row r="1746">
          <cell r="J1746" t="str">
            <v>NOVI / CONDRO</v>
          </cell>
        </row>
        <row r="1747">
          <cell r="J1747"/>
        </row>
        <row r="1748">
          <cell r="J1748"/>
        </row>
        <row r="1749">
          <cell r="J1749"/>
        </row>
        <row r="1750">
          <cell r="J1750"/>
        </row>
        <row r="1751">
          <cell r="J1751"/>
        </row>
        <row r="1752">
          <cell r="J1752"/>
        </row>
        <row r="1753">
          <cell r="J1753"/>
        </row>
        <row r="1754">
          <cell r="J1754"/>
        </row>
        <row r="1755">
          <cell r="J1755"/>
        </row>
        <row r="1756">
          <cell r="J1756" t="str">
            <v>Disc 2</v>
          </cell>
        </row>
        <row r="1757">
          <cell r="J1757"/>
        </row>
        <row r="1758">
          <cell r="J1758">
            <v>0</v>
          </cell>
        </row>
        <row r="1759">
          <cell r="J1759">
            <v>0</v>
          </cell>
        </row>
        <row r="1760">
          <cell r="J1760">
            <v>0</v>
          </cell>
        </row>
        <row r="1761">
          <cell r="J1761">
            <v>0</v>
          </cell>
        </row>
        <row r="1762">
          <cell r="J1762">
            <v>0</v>
          </cell>
        </row>
        <row r="1763">
          <cell r="J1763">
            <v>0</v>
          </cell>
        </row>
        <row r="1764">
          <cell r="J1764">
            <v>0</v>
          </cell>
        </row>
        <row r="1765">
          <cell r="J1765">
            <v>0</v>
          </cell>
        </row>
        <row r="1766">
          <cell r="J1766">
            <v>0</v>
          </cell>
        </row>
        <row r="1767">
          <cell r="J1767">
            <v>0</v>
          </cell>
        </row>
        <row r="1768">
          <cell r="J1768">
            <v>0</v>
          </cell>
        </row>
        <row r="1769">
          <cell r="J1769">
            <v>0</v>
          </cell>
        </row>
        <row r="1770">
          <cell r="J1770">
            <v>0</v>
          </cell>
        </row>
        <row r="1771">
          <cell r="J1771">
            <v>0</v>
          </cell>
        </row>
        <row r="1772">
          <cell r="J1772">
            <v>0</v>
          </cell>
        </row>
        <row r="1773">
          <cell r="J1773">
            <v>0</v>
          </cell>
        </row>
        <row r="1774">
          <cell r="J1774"/>
        </row>
        <row r="1775">
          <cell r="J1775"/>
        </row>
        <row r="1776">
          <cell r="J1776">
            <v>11216000</v>
          </cell>
        </row>
        <row r="1777">
          <cell r="J1777"/>
        </row>
        <row r="1778">
          <cell r="J1778">
            <v>0</v>
          </cell>
        </row>
        <row r="1779">
          <cell r="J1779"/>
        </row>
        <row r="1780">
          <cell r="J1780">
            <v>1111495.4954954954</v>
          </cell>
        </row>
        <row r="1781">
          <cell r="J1781"/>
        </row>
        <row r="1782">
          <cell r="J1782"/>
        </row>
        <row r="1783">
          <cell r="J1783"/>
        </row>
        <row r="1784">
          <cell r="J1784" t="str">
            <v>NOVI / CONDRO</v>
          </cell>
        </row>
        <row r="1785">
          <cell r="J1785">
            <v>0</v>
          </cell>
        </row>
        <row r="1786">
          <cell r="J1786"/>
        </row>
        <row r="1787">
          <cell r="J1787"/>
        </row>
        <row r="1788">
          <cell r="J1788"/>
        </row>
        <row r="1789">
          <cell r="J1789"/>
        </row>
        <row r="1790">
          <cell r="J1790"/>
        </row>
        <row r="1791">
          <cell r="J1791"/>
        </row>
        <row r="1792">
          <cell r="J1792"/>
        </row>
        <row r="1793">
          <cell r="J1793"/>
        </row>
        <row r="1794">
          <cell r="J1794" t="str">
            <v>Disc 2</v>
          </cell>
        </row>
        <row r="1795">
          <cell r="J1795"/>
        </row>
        <row r="1796">
          <cell r="J1796">
            <v>0</v>
          </cell>
        </row>
        <row r="1797">
          <cell r="J1797">
            <v>0</v>
          </cell>
        </row>
        <row r="1798">
          <cell r="J1798">
            <v>0</v>
          </cell>
        </row>
        <row r="1799">
          <cell r="J1799">
            <v>0</v>
          </cell>
        </row>
        <row r="1800">
          <cell r="J1800">
            <v>0</v>
          </cell>
        </row>
        <row r="1801">
          <cell r="J1801">
            <v>0</v>
          </cell>
        </row>
        <row r="1802">
          <cell r="J1802">
            <v>0</v>
          </cell>
        </row>
        <row r="1803">
          <cell r="J1803">
            <v>0</v>
          </cell>
        </row>
        <row r="1804">
          <cell r="J1804">
            <v>0</v>
          </cell>
        </row>
        <row r="1805">
          <cell r="J1805">
            <v>0</v>
          </cell>
        </row>
        <row r="1806">
          <cell r="J1806">
            <v>0</v>
          </cell>
        </row>
        <row r="1807">
          <cell r="J1807">
            <v>0</v>
          </cell>
        </row>
        <row r="1808">
          <cell r="J1808">
            <v>0</v>
          </cell>
        </row>
        <row r="1809">
          <cell r="J1809">
            <v>0</v>
          </cell>
        </row>
        <row r="1810">
          <cell r="J1810">
            <v>0</v>
          </cell>
        </row>
        <row r="1811">
          <cell r="J1811">
            <v>0</v>
          </cell>
        </row>
        <row r="1812">
          <cell r="J1812"/>
        </row>
        <row r="1813">
          <cell r="J1813"/>
        </row>
        <row r="1814">
          <cell r="J1814">
            <v>11216000</v>
          </cell>
        </row>
        <row r="1815">
          <cell r="J1815"/>
        </row>
        <row r="1816">
          <cell r="J1816">
            <v>0</v>
          </cell>
        </row>
        <row r="1817">
          <cell r="J1817"/>
        </row>
        <row r="1818">
          <cell r="J1818">
            <v>1111495.4954954954</v>
          </cell>
        </row>
        <row r="1819">
          <cell r="J1819"/>
        </row>
        <row r="1820">
          <cell r="J1820"/>
        </row>
        <row r="1821">
          <cell r="J1821"/>
        </row>
        <row r="1822">
          <cell r="J1822" t="str">
            <v>NOVI / CONDRO</v>
          </cell>
        </row>
        <row r="1823">
          <cell r="J1823">
            <v>0</v>
          </cell>
        </row>
        <row r="1824">
          <cell r="J1824"/>
        </row>
        <row r="1825">
          <cell r="J1825"/>
        </row>
        <row r="1826">
          <cell r="J1826"/>
        </row>
        <row r="1827">
          <cell r="J1827"/>
        </row>
        <row r="1828">
          <cell r="J1828"/>
        </row>
        <row r="1829">
          <cell r="J1829"/>
        </row>
        <row r="1830">
          <cell r="J1830"/>
        </row>
        <row r="1831">
          <cell r="J1831"/>
        </row>
        <row r="1832">
          <cell r="J1832" t="str">
            <v>Disc 2</v>
          </cell>
        </row>
        <row r="1833">
          <cell r="J1833"/>
        </row>
        <row r="1834">
          <cell r="J1834"/>
        </row>
        <row r="1835">
          <cell r="J1835"/>
        </row>
        <row r="1836">
          <cell r="J1836"/>
        </row>
        <row r="1837">
          <cell r="J1837"/>
        </row>
        <row r="1838">
          <cell r="J1838"/>
        </row>
        <row r="1839">
          <cell r="J1839"/>
        </row>
        <row r="1840">
          <cell r="J1840"/>
        </row>
        <row r="1841">
          <cell r="J1841"/>
        </row>
        <row r="1842">
          <cell r="J1842"/>
        </row>
        <row r="1843">
          <cell r="J1843"/>
        </row>
        <row r="1844">
          <cell r="J1844"/>
        </row>
        <row r="1845">
          <cell r="J1845"/>
        </row>
        <row r="1846">
          <cell r="J1846"/>
        </row>
        <row r="1847">
          <cell r="J1847"/>
        </row>
        <row r="1848">
          <cell r="J1848"/>
        </row>
        <row r="1849">
          <cell r="J1849"/>
        </row>
        <row r="1850">
          <cell r="J1850"/>
        </row>
        <row r="1851">
          <cell r="J1851"/>
        </row>
        <row r="1852">
          <cell r="J1852">
            <v>28078400</v>
          </cell>
        </row>
        <row r="1853">
          <cell r="J1853"/>
        </row>
        <row r="1854">
          <cell r="J1854"/>
        </row>
        <row r="1855">
          <cell r="J1855"/>
        </row>
        <row r="1856">
          <cell r="J1856">
            <v>2782544.1441441439</v>
          </cell>
        </row>
        <row r="1857">
          <cell r="J1857"/>
        </row>
        <row r="1858">
          <cell r="J1858"/>
        </row>
        <row r="1859">
          <cell r="J1859"/>
        </row>
        <row r="1860">
          <cell r="J1860" t="str">
            <v>NOVI / CONDRO</v>
          </cell>
        </row>
        <row r="1861">
          <cell r="J1861"/>
        </row>
        <row r="1862">
          <cell r="J1862"/>
        </row>
        <row r="1863">
          <cell r="J1863"/>
        </row>
        <row r="1864">
          <cell r="J1864"/>
        </row>
        <row r="1865">
          <cell r="J1865"/>
        </row>
        <row r="1866">
          <cell r="J1866"/>
        </row>
        <row r="1867">
          <cell r="J1867"/>
        </row>
        <row r="1868">
          <cell r="J1868"/>
        </row>
        <row r="1869">
          <cell r="J1869"/>
        </row>
        <row r="1870">
          <cell r="J1870" t="str">
            <v>Disc 2</v>
          </cell>
        </row>
        <row r="1871">
          <cell r="J1871"/>
        </row>
        <row r="1872">
          <cell r="J1872">
            <v>0</v>
          </cell>
        </row>
        <row r="1873">
          <cell r="J1873">
            <v>0</v>
          </cell>
        </row>
        <row r="1874">
          <cell r="J1874">
            <v>0</v>
          </cell>
        </row>
        <row r="1875">
          <cell r="J1875">
            <v>0</v>
          </cell>
        </row>
        <row r="1876">
          <cell r="J1876">
            <v>0</v>
          </cell>
        </row>
        <row r="1877">
          <cell r="J1877">
            <v>0</v>
          </cell>
        </row>
        <row r="1878">
          <cell r="J1878">
            <v>0</v>
          </cell>
        </row>
        <row r="1879">
          <cell r="J1879">
            <v>0</v>
          </cell>
        </row>
        <row r="1880">
          <cell r="J1880">
            <v>0</v>
          </cell>
        </row>
        <row r="1881">
          <cell r="J1881">
            <v>0</v>
          </cell>
        </row>
        <row r="1882">
          <cell r="J1882">
            <v>0</v>
          </cell>
        </row>
        <row r="1883">
          <cell r="J1883">
            <v>0</v>
          </cell>
        </row>
        <row r="1884">
          <cell r="J1884">
            <v>0</v>
          </cell>
        </row>
        <row r="1885">
          <cell r="J1885">
            <v>0</v>
          </cell>
        </row>
        <row r="1886">
          <cell r="J1886">
            <v>0</v>
          </cell>
        </row>
        <row r="1887">
          <cell r="J1887">
            <v>0</v>
          </cell>
        </row>
        <row r="1888">
          <cell r="J1888"/>
        </row>
        <row r="1889">
          <cell r="J1889"/>
        </row>
        <row r="1890">
          <cell r="J1890">
            <v>28078400</v>
          </cell>
        </row>
        <row r="1891">
          <cell r="J1891"/>
        </row>
        <row r="1892">
          <cell r="J1892">
            <v>0</v>
          </cell>
        </row>
        <row r="1893">
          <cell r="J1893"/>
        </row>
        <row r="1894">
          <cell r="J1894">
            <v>2782544.1441441439</v>
          </cell>
        </row>
        <row r="1895">
          <cell r="J1895"/>
        </row>
        <row r="1896">
          <cell r="J1896"/>
        </row>
        <row r="1897">
          <cell r="J1897"/>
        </row>
        <row r="1898">
          <cell r="J1898" t="str">
            <v>NOVI / CONDRO</v>
          </cell>
        </row>
        <row r="1899">
          <cell r="J1899">
            <v>0</v>
          </cell>
        </row>
        <row r="1900">
          <cell r="J1900"/>
        </row>
        <row r="1901">
          <cell r="J1901"/>
        </row>
        <row r="1902">
          <cell r="J1902"/>
        </row>
        <row r="1903">
          <cell r="J1903"/>
        </row>
        <row r="1904">
          <cell r="J1904"/>
        </row>
        <row r="1905">
          <cell r="J1905"/>
        </row>
        <row r="1906">
          <cell r="J1906"/>
        </row>
        <row r="1907">
          <cell r="J1907"/>
        </row>
        <row r="1908">
          <cell r="J1908" t="str">
            <v>Disc 2</v>
          </cell>
        </row>
        <row r="1909">
          <cell r="J1909"/>
        </row>
        <row r="1910">
          <cell r="J1910">
            <v>0</v>
          </cell>
        </row>
        <row r="1911">
          <cell r="J1911">
            <v>0</v>
          </cell>
        </row>
        <row r="1912">
          <cell r="J1912">
            <v>0</v>
          </cell>
        </row>
        <row r="1913">
          <cell r="J1913">
            <v>0</v>
          </cell>
        </row>
        <row r="1914">
          <cell r="J1914">
            <v>0</v>
          </cell>
        </row>
        <row r="1915">
          <cell r="J1915">
            <v>0</v>
          </cell>
        </row>
        <row r="1916">
          <cell r="J1916">
            <v>0</v>
          </cell>
        </row>
        <row r="1917">
          <cell r="J1917">
            <v>0</v>
          </cell>
        </row>
        <row r="1918">
          <cell r="J1918">
            <v>0</v>
          </cell>
        </row>
        <row r="1919">
          <cell r="J1919">
            <v>0</v>
          </cell>
        </row>
        <row r="1920">
          <cell r="J1920">
            <v>0</v>
          </cell>
        </row>
        <row r="1921">
          <cell r="J1921">
            <v>0</v>
          </cell>
        </row>
        <row r="1922">
          <cell r="J1922">
            <v>0</v>
          </cell>
        </row>
        <row r="1923">
          <cell r="J1923">
            <v>0</v>
          </cell>
        </row>
        <row r="1924">
          <cell r="J1924">
            <v>0</v>
          </cell>
        </row>
        <row r="1925">
          <cell r="J1925">
            <v>0</v>
          </cell>
        </row>
        <row r="1926">
          <cell r="J1926"/>
        </row>
        <row r="1927">
          <cell r="J1927"/>
        </row>
        <row r="1928">
          <cell r="J1928">
            <v>28078400</v>
          </cell>
        </row>
        <row r="1929">
          <cell r="J1929"/>
        </row>
        <row r="1930">
          <cell r="J1930">
            <v>0</v>
          </cell>
        </row>
        <row r="1931">
          <cell r="J1931"/>
        </row>
        <row r="1932">
          <cell r="J1932">
            <v>2782544.1441441439</v>
          </cell>
        </row>
        <row r="1933">
          <cell r="J1933"/>
        </row>
        <row r="1934">
          <cell r="J1934"/>
        </row>
        <row r="1935">
          <cell r="J1935"/>
        </row>
        <row r="1936">
          <cell r="J1936" t="str">
            <v>NOVI / CONDRO</v>
          </cell>
        </row>
        <row r="1937">
          <cell r="J1937">
            <v>0</v>
          </cell>
        </row>
        <row r="1938">
          <cell r="J1938"/>
        </row>
        <row r="1939">
          <cell r="J1939"/>
        </row>
        <row r="1940">
          <cell r="J1940"/>
        </row>
        <row r="1941">
          <cell r="J1941"/>
        </row>
        <row r="1942">
          <cell r="J1942"/>
        </row>
        <row r="1943">
          <cell r="J1943"/>
        </row>
        <row r="1944">
          <cell r="J1944"/>
        </row>
        <row r="1945">
          <cell r="J1945"/>
        </row>
        <row r="1946">
          <cell r="J1946" t="str">
            <v>Disc 2</v>
          </cell>
        </row>
        <row r="1947">
          <cell r="J1947"/>
        </row>
        <row r="1948">
          <cell r="J1948"/>
        </row>
        <row r="1949">
          <cell r="J1949"/>
        </row>
        <row r="1950">
          <cell r="J1950"/>
        </row>
        <row r="1951">
          <cell r="J1951"/>
        </row>
        <row r="1952">
          <cell r="J1952"/>
        </row>
        <row r="1953">
          <cell r="J1953"/>
        </row>
        <row r="1954">
          <cell r="J1954"/>
        </row>
        <row r="1955">
          <cell r="J1955"/>
        </row>
        <row r="1956">
          <cell r="J1956"/>
        </row>
        <row r="1957">
          <cell r="J1957"/>
        </row>
        <row r="1958">
          <cell r="J1958"/>
        </row>
        <row r="1959">
          <cell r="J1959"/>
        </row>
        <row r="1960">
          <cell r="J1960"/>
        </row>
        <row r="1961">
          <cell r="J1961"/>
        </row>
        <row r="1962">
          <cell r="J1962"/>
        </row>
        <row r="1963">
          <cell r="J1963"/>
        </row>
        <row r="1964">
          <cell r="J1964"/>
        </row>
        <row r="1965">
          <cell r="J1965"/>
        </row>
        <row r="1966">
          <cell r="J1966">
            <v>8400000</v>
          </cell>
        </row>
        <row r="1967">
          <cell r="J1967"/>
        </row>
        <row r="1968">
          <cell r="J1968"/>
        </row>
        <row r="1969">
          <cell r="J1969"/>
        </row>
        <row r="1970">
          <cell r="J1970">
            <v>832432.43243243243</v>
          </cell>
        </row>
        <row r="1971">
          <cell r="J1971"/>
        </row>
        <row r="1972">
          <cell r="J1972"/>
        </row>
        <row r="1973">
          <cell r="J1973"/>
        </row>
        <row r="1974">
          <cell r="J1974" t="str">
            <v>NOVI / CONDRO</v>
          </cell>
        </row>
        <row r="1975">
          <cell r="J1975"/>
        </row>
        <row r="1976">
          <cell r="J1976"/>
        </row>
        <row r="1977">
          <cell r="J1977"/>
        </row>
        <row r="1978">
          <cell r="J1978"/>
        </row>
        <row r="1979">
          <cell r="J1979"/>
        </row>
        <row r="1980">
          <cell r="J1980"/>
        </row>
        <row r="1981">
          <cell r="J1981"/>
        </row>
        <row r="1982">
          <cell r="J1982"/>
        </row>
        <row r="1983">
          <cell r="J1983"/>
        </row>
        <row r="1984">
          <cell r="J1984" t="str">
            <v>Disc 2</v>
          </cell>
        </row>
        <row r="1985">
          <cell r="J1985"/>
        </row>
        <row r="1986">
          <cell r="J1986">
            <v>0</v>
          </cell>
        </row>
        <row r="1987">
          <cell r="J1987">
            <v>0</v>
          </cell>
        </row>
        <row r="1988">
          <cell r="J1988">
            <v>0</v>
          </cell>
        </row>
        <row r="1989">
          <cell r="J1989">
            <v>0</v>
          </cell>
        </row>
        <row r="1990">
          <cell r="J1990">
            <v>0</v>
          </cell>
        </row>
        <row r="1991">
          <cell r="J1991">
            <v>0</v>
          </cell>
        </row>
        <row r="1992">
          <cell r="J1992">
            <v>0</v>
          </cell>
        </row>
        <row r="1993">
          <cell r="J1993">
            <v>0</v>
          </cell>
        </row>
        <row r="1994">
          <cell r="J1994">
            <v>0</v>
          </cell>
        </row>
        <row r="1995">
          <cell r="J1995">
            <v>0</v>
          </cell>
        </row>
        <row r="1996">
          <cell r="J1996">
            <v>0</v>
          </cell>
        </row>
        <row r="1997">
          <cell r="J1997">
            <v>0</v>
          </cell>
        </row>
        <row r="1998">
          <cell r="J1998">
            <v>0</v>
          </cell>
        </row>
        <row r="1999">
          <cell r="J1999">
            <v>0</v>
          </cell>
        </row>
        <row r="2000">
          <cell r="J2000">
            <v>0</v>
          </cell>
        </row>
        <row r="2001">
          <cell r="J2001">
            <v>0</v>
          </cell>
        </row>
        <row r="2002">
          <cell r="J2002"/>
        </row>
        <row r="2003">
          <cell r="J2003"/>
        </row>
        <row r="2004">
          <cell r="J2004">
            <v>8400000</v>
          </cell>
        </row>
        <row r="2005">
          <cell r="J2005"/>
        </row>
        <row r="2006">
          <cell r="J2006">
            <v>0</v>
          </cell>
        </row>
        <row r="2007">
          <cell r="J2007"/>
        </row>
        <row r="2008">
          <cell r="J2008">
            <v>832432.43243243243</v>
          </cell>
        </row>
        <row r="2009">
          <cell r="J2009"/>
        </row>
        <row r="2010">
          <cell r="J2010"/>
        </row>
        <row r="2011">
          <cell r="J2011"/>
        </row>
        <row r="2012">
          <cell r="J2012" t="str">
            <v>NOVI / CONDRO</v>
          </cell>
        </row>
        <row r="2013">
          <cell r="J2013">
            <v>0</v>
          </cell>
        </row>
        <row r="2014">
          <cell r="J2014"/>
        </row>
        <row r="2015">
          <cell r="J2015"/>
        </row>
        <row r="2016">
          <cell r="J2016"/>
        </row>
        <row r="2017">
          <cell r="J2017"/>
        </row>
        <row r="2018">
          <cell r="J2018"/>
        </row>
        <row r="2019">
          <cell r="J2019"/>
        </row>
        <row r="2020">
          <cell r="J2020"/>
        </row>
        <row r="2021">
          <cell r="J2021"/>
        </row>
        <row r="2022">
          <cell r="J2022" t="str">
            <v>Disc 2</v>
          </cell>
        </row>
        <row r="2023">
          <cell r="J2023"/>
        </row>
        <row r="2024">
          <cell r="J2024">
            <v>0</v>
          </cell>
        </row>
        <row r="2025">
          <cell r="J2025">
            <v>0</v>
          </cell>
        </row>
        <row r="2026">
          <cell r="J2026">
            <v>0</v>
          </cell>
        </row>
        <row r="2027">
          <cell r="J2027">
            <v>0</v>
          </cell>
        </row>
        <row r="2028">
          <cell r="J2028">
            <v>0</v>
          </cell>
        </row>
        <row r="2029">
          <cell r="J2029">
            <v>0</v>
          </cell>
        </row>
        <row r="2030">
          <cell r="J2030">
            <v>0</v>
          </cell>
        </row>
        <row r="2031">
          <cell r="J2031">
            <v>0</v>
          </cell>
        </row>
        <row r="2032">
          <cell r="J2032">
            <v>0</v>
          </cell>
        </row>
        <row r="2033">
          <cell r="J2033">
            <v>0</v>
          </cell>
        </row>
        <row r="2034">
          <cell r="J2034">
            <v>0</v>
          </cell>
        </row>
        <row r="2035">
          <cell r="J2035">
            <v>0</v>
          </cell>
        </row>
        <row r="2036">
          <cell r="J2036">
            <v>0</v>
          </cell>
        </row>
        <row r="2037">
          <cell r="J2037">
            <v>0</v>
          </cell>
        </row>
        <row r="2038">
          <cell r="J2038">
            <v>0</v>
          </cell>
        </row>
        <row r="2039">
          <cell r="J2039">
            <v>0</v>
          </cell>
        </row>
        <row r="2040">
          <cell r="J2040"/>
        </row>
        <row r="2041">
          <cell r="J2041"/>
        </row>
        <row r="2042">
          <cell r="J2042">
            <v>8400000</v>
          </cell>
        </row>
        <row r="2043">
          <cell r="J2043"/>
        </row>
        <row r="2044">
          <cell r="J2044">
            <v>0</v>
          </cell>
        </row>
        <row r="2045">
          <cell r="J2045"/>
        </row>
        <row r="2046">
          <cell r="J2046">
            <v>832432.43243243243</v>
          </cell>
        </row>
        <row r="2047">
          <cell r="J2047"/>
        </row>
        <row r="2048">
          <cell r="J2048"/>
        </row>
        <row r="2049">
          <cell r="J2049"/>
        </row>
        <row r="2050">
          <cell r="J2050" t="str">
            <v>NOVI / CONDRO</v>
          </cell>
        </row>
        <row r="2051">
          <cell r="J2051">
            <v>0</v>
          </cell>
        </row>
        <row r="2052">
          <cell r="J2052"/>
        </row>
        <row r="2053">
          <cell r="J2053"/>
        </row>
        <row r="2054">
          <cell r="J2054"/>
        </row>
        <row r="2055">
          <cell r="J2055"/>
        </row>
        <row r="2056">
          <cell r="J2056"/>
        </row>
        <row r="2057">
          <cell r="J2057"/>
        </row>
        <row r="2058">
          <cell r="J2058"/>
        </row>
        <row r="2059">
          <cell r="J2059"/>
        </row>
        <row r="2060">
          <cell r="J2060" t="str">
            <v>Disc 2</v>
          </cell>
        </row>
        <row r="2061">
          <cell r="J2061"/>
        </row>
        <row r="2062">
          <cell r="J2062"/>
        </row>
        <row r="2063">
          <cell r="J2063"/>
        </row>
        <row r="2064">
          <cell r="J2064"/>
        </row>
        <row r="2065">
          <cell r="J2065"/>
        </row>
        <row r="2066">
          <cell r="J2066"/>
        </row>
        <row r="2067">
          <cell r="J2067"/>
        </row>
        <row r="2068">
          <cell r="J2068"/>
        </row>
        <row r="2069">
          <cell r="J2069"/>
        </row>
        <row r="2070">
          <cell r="J2070"/>
        </row>
        <row r="2071">
          <cell r="J2071"/>
        </row>
        <row r="2072">
          <cell r="J2072"/>
        </row>
        <row r="2073">
          <cell r="J2073"/>
        </row>
        <row r="2074">
          <cell r="J2074"/>
        </row>
        <row r="2075">
          <cell r="J2075"/>
        </row>
        <row r="2076">
          <cell r="J2076"/>
        </row>
        <row r="2077">
          <cell r="J2077"/>
        </row>
        <row r="2078">
          <cell r="J2078"/>
        </row>
        <row r="2079">
          <cell r="J2079"/>
        </row>
        <row r="2080">
          <cell r="J2080">
            <v>6336000</v>
          </cell>
        </row>
        <row r="2081">
          <cell r="J2081"/>
        </row>
        <row r="2082">
          <cell r="J2082"/>
        </row>
        <row r="2083">
          <cell r="J2083"/>
        </row>
        <row r="2084">
          <cell r="J2084">
            <v>627891.89189189184</v>
          </cell>
        </row>
        <row r="2085">
          <cell r="J2085"/>
        </row>
        <row r="2086">
          <cell r="J2086"/>
        </row>
        <row r="2087">
          <cell r="J2087"/>
        </row>
        <row r="2088">
          <cell r="J2088" t="str">
            <v>NOVI / CONDRO</v>
          </cell>
        </row>
        <row r="2089">
          <cell r="J2089"/>
        </row>
        <row r="2090">
          <cell r="J2090"/>
        </row>
        <row r="2091">
          <cell r="J2091"/>
        </row>
        <row r="2092">
          <cell r="J2092"/>
        </row>
        <row r="2093">
          <cell r="J2093"/>
        </row>
        <row r="2094">
          <cell r="J2094"/>
        </row>
        <row r="2095">
          <cell r="J2095"/>
        </row>
        <row r="2096">
          <cell r="J2096"/>
        </row>
        <row r="2097">
          <cell r="J2097"/>
        </row>
        <row r="2098">
          <cell r="J2098" t="str">
            <v>Disc 2</v>
          </cell>
        </row>
        <row r="2099">
          <cell r="J2099"/>
        </row>
        <row r="2100">
          <cell r="J2100">
            <v>0</v>
          </cell>
        </row>
        <row r="2101">
          <cell r="J2101">
            <v>0</v>
          </cell>
        </row>
        <row r="2102">
          <cell r="J2102">
            <v>0</v>
          </cell>
        </row>
        <row r="2103">
          <cell r="J2103">
            <v>0</v>
          </cell>
        </row>
        <row r="2104">
          <cell r="J2104">
            <v>0</v>
          </cell>
        </row>
        <row r="2105">
          <cell r="J2105">
            <v>0</v>
          </cell>
        </row>
        <row r="2106">
          <cell r="J2106">
            <v>0</v>
          </cell>
        </row>
        <row r="2107">
          <cell r="J2107">
            <v>0</v>
          </cell>
        </row>
        <row r="2108">
          <cell r="J2108">
            <v>0</v>
          </cell>
        </row>
        <row r="2109">
          <cell r="J2109">
            <v>0</v>
          </cell>
        </row>
        <row r="2110">
          <cell r="J2110">
            <v>0</v>
          </cell>
        </row>
        <row r="2111">
          <cell r="J2111">
            <v>0</v>
          </cell>
        </row>
        <row r="2112">
          <cell r="J2112">
            <v>0</v>
          </cell>
        </row>
        <row r="2113">
          <cell r="J2113">
            <v>0</v>
          </cell>
        </row>
        <row r="2114">
          <cell r="J2114">
            <v>0</v>
          </cell>
        </row>
        <row r="2115">
          <cell r="J2115">
            <v>0</v>
          </cell>
        </row>
        <row r="2116">
          <cell r="J2116"/>
        </row>
        <row r="2117">
          <cell r="J2117"/>
        </row>
        <row r="2118">
          <cell r="J2118">
            <v>6336000</v>
          </cell>
        </row>
        <row r="2119">
          <cell r="J2119"/>
        </row>
        <row r="2120">
          <cell r="J2120">
            <v>0</v>
          </cell>
        </row>
        <row r="2121">
          <cell r="J2121"/>
        </row>
        <row r="2122">
          <cell r="J2122">
            <v>627891.89189189184</v>
          </cell>
        </row>
        <row r="2123">
          <cell r="J2123"/>
        </row>
        <row r="2124">
          <cell r="J2124"/>
        </row>
        <row r="2125">
          <cell r="J2125"/>
        </row>
        <row r="2126">
          <cell r="J2126" t="str">
            <v>NOVI / CONDRO</v>
          </cell>
        </row>
        <row r="2127">
          <cell r="J2127">
            <v>0</v>
          </cell>
        </row>
        <row r="2128">
          <cell r="J2128"/>
        </row>
        <row r="2129">
          <cell r="J2129"/>
        </row>
        <row r="2130">
          <cell r="J2130"/>
        </row>
        <row r="2131">
          <cell r="J2131"/>
        </row>
        <row r="2132">
          <cell r="J2132"/>
        </row>
        <row r="2133">
          <cell r="J2133"/>
        </row>
        <row r="2134">
          <cell r="J2134"/>
        </row>
        <row r="2135">
          <cell r="J2135"/>
        </row>
        <row r="2136">
          <cell r="J2136" t="str">
            <v>Disc 2</v>
          </cell>
        </row>
        <row r="2137">
          <cell r="J2137"/>
        </row>
        <row r="2138">
          <cell r="J2138">
            <v>0</v>
          </cell>
        </row>
        <row r="2139">
          <cell r="J2139">
            <v>0</v>
          </cell>
        </row>
        <row r="2140">
          <cell r="J2140">
            <v>0</v>
          </cell>
        </row>
        <row r="2141">
          <cell r="J2141">
            <v>0</v>
          </cell>
        </row>
        <row r="2142">
          <cell r="J2142">
            <v>0</v>
          </cell>
        </row>
        <row r="2143">
          <cell r="J2143">
            <v>0</v>
          </cell>
        </row>
        <row r="2144">
          <cell r="J2144">
            <v>0</v>
          </cell>
        </row>
        <row r="2145">
          <cell r="J2145">
            <v>0</v>
          </cell>
        </row>
        <row r="2146">
          <cell r="J2146">
            <v>0</v>
          </cell>
        </row>
        <row r="2147">
          <cell r="J2147">
            <v>0</v>
          </cell>
        </row>
        <row r="2148">
          <cell r="J2148">
            <v>0</v>
          </cell>
        </row>
        <row r="2149">
          <cell r="J2149">
            <v>0</v>
          </cell>
        </row>
        <row r="2150">
          <cell r="J2150">
            <v>0</v>
          </cell>
        </row>
        <row r="2151">
          <cell r="J2151">
            <v>0</v>
          </cell>
        </row>
        <row r="2152">
          <cell r="J2152">
            <v>0</v>
          </cell>
        </row>
        <row r="2153">
          <cell r="J2153">
            <v>0</v>
          </cell>
        </row>
        <row r="2154">
          <cell r="J2154"/>
        </row>
        <row r="2155">
          <cell r="J2155"/>
        </row>
        <row r="2156">
          <cell r="J2156">
            <v>6336000</v>
          </cell>
        </row>
        <row r="2157">
          <cell r="J2157"/>
        </row>
        <row r="2158">
          <cell r="J2158">
            <v>0</v>
          </cell>
        </row>
        <row r="2159">
          <cell r="J2159"/>
        </row>
        <row r="2160">
          <cell r="J2160">
            <v>627891.89189189184</v>
          </cell>
        </row>
        <row r="2161">
          <cell r="J2161"/>
        </row>
        <row r="2162">
          <cell r="J2162"/>
        </row>
        <row r="2163">
          <cell r="J2163"/>
        </row>
        <row r="2164">
          <cell r="J2164" t="str">
            <v>NOVI / CONDRO</v>
          </cell>
        </row>
        <row r="2165">
          <cell r="J2165">
            <v>0</v>
          </cell>
        </row>
        <row r="2166">
          <cell r="J2166"/>
        </row>
        <row r="2167">
          <cell r="J2167"/>
        </row>
        <row r="2168">
          <cell r="J2168"/>
        </row>
        <row r="2169">
          <cell r="J2169"/>
        </row>
        <row r="2170">
          <cell r="J2170"/>
        </row>
        <row r="2171">
          <cell r="J2171"/>
        </row>
        <row r="2172">
          <cell r="J2172"/>
        </row>
        <row r="2173">
          <cell r="J2173"/>
        </row>
        <row r="2174">
          <cell r="J2174" t="str">
            <v>Disc 2</v>
          </cell>
        </row>
        <row r="2175">
          <cell r="J2175"/>
        </row>
        <row r="2176">
          <cell r="J2176"/>
        </row>
        <row r="2177">
          <cell r="J2177"/>
        </row>
        <row r="2178">
          <cell r="J2178"/>
        </row>
        <row r="2179">
          <cell r="J2179"/>
        </row>
        <row r="2180">
          <cell r="J2180"/>
        </row>
        <row r="2181">
          <cell r="J2181"/>
        </row>
        <row r="2182">
          <cell r="J2182"/>
        </row>
        <row r="2183">
          <cell r="J2183"/>
        </row>
        <row r="2184">
          <cell r="J2184"/>
        </row>
        <row r="2185">
          <cell r="J2185"/>
        </row>
        <row r="2186">
          <cell r="J2186"/>
        </row>
        <row r="2187">
          <cell r="J2187"/>
        </row>
        <row r="2188">
          <cell r="J2188"/>
        </row>
        <row r="2189">
          <cell r="J2189"/>
        </row>
        <row r="2190">
          <cell r="J2190"/>
        </row>
        <row r="2191">
          <cell r="J2191"/>
        </row>
        <row r="2192">
          <cell r="J2192"/>
        </row>
        <row r="2193">
          <cell r="J2193"/>
        </row>
        <row r="2194">
          <cell r="J2194">
            <v>15552000</v>
          </cell>
        </row>
        <row r="2195">
          <cell r="J2195"/>
        </row>
        <row r="2196">
          <cell r="J2196"/>
        </row>
        <row r="2197">
          <cell r="J2197"/>
        </row>
        <row r="2198">
          <cell r="J2198">
            <v>1541189.1891891891</v>
          </cell>
        </row>
        <row r="2199">
          <cell r="J2199"/>
        </row>
        <row r="2200">
          <cell r="J2200"/>
        </row>
        <row r="2201">
          <cell r="J2201"/>
        </row>
        <row r="2202">
          <cell r="J2202" t="str">
            <v>NOVI / CONDRO</v>
          </cell>
        </row>
        <row r="2203">
          <cell r="J2203"/>
        </row>
        <row r="2204">
          <cell r="J2204"/>
        </row>
        <row r="2205">
          <cell r="J2205"/>
        </row>
        <row r="2206">
          <cell r="J2206"/>
        </row>
        <row r="2207">
          <cell r="J2207"/>
        </row>
        <row r="2208">
          <cell r="J2208"/>
        </row>
        <row r="2209">
          <cell r="J2209"/>
        </row>
        <row r="2210">
          <cell r="J2210"/>
        </row>
        <row r="2211">
          <cell r="J2211"/>
        </row>
        <row r="2212">
          <cell r="J2212" t="str">
            <v>Disc 2</v>
          </cell>
        </row>
        <row r="2213">
          <cell r="J2213"/>
        </row>
        <row r="2214">
          <cell r="J2214">
            <v>0</v>
          </cell>
        </row>
        <row r="2215">
          <cell r="J2215">
            <v>0</v>
          </cell>
        </row>
        <row r="2216">
          <cell r="J2216">
            <v>0</v>
          </cell>
        </row>
        <row r="2217">
          <cell r="J2217">
            <v>0</v>
          </cell>
        </row>
        <row r="2218">
          <cell r="J2218">
            <v>0</v>
          </cell>
        </row>
        <row r="2219">
          <cell r="J2219">
            <v>0</v>
          </cell>
        </row>
        <row r="2220">
          <cell r="J2220">
            <v>0</v>
          </cell>
        </row>
        <row r="2221">
          <cell r="J2221">
            <v>0</v>
          </cell>
        </row>
        <row r="2222">
          <cell r="J2222">
            <v>0</v>
          </cell>
        </row>
        <row r="2223">
          <cell r="J2223">
            <v>0</v>
          </cell>
        </row>
        <row r="2224">
          <cell r="J2224">
            <v>0</v>
          </cell>
        </row>
        <row r="2225">
          <cell r="J2225">
            <v>0</v>
          </cell>
        </row>
        <row r="2226">
          <cell r="J2226">
            <v>0</v>
          </cell>
        </row>
        <row r="2227">
          <cell r="J2227">
            <v>0</v>
          </cell>
        </row>
        <row r="2228">
          <cell r="J2228">
            <v>0</v>
          </cell>
        </row>
        <row r="2229">
          <cell r="J2229">
            <v>0</v>
          </cell>
        </row>
        <row r="2230">
          <cell r="J2230"/>
        </row>
        <row r="2231">
          <cell r="J2231"/>
        </row>
        <row r="2232">
          <cell r="J2232">
            <v>15552000</v>
          </cell>
        </row>
        <row r="2233">
          <cell r="J2233"/>
        </row>
        <row r="2234">
          <cell r="J2234">
            <v>0</v>
          </cell>
        </row>
        <row r="2235">
          <cell r="J2235"/>
        </row>
        <row r="2236">
          <cell r="J2236">
            <v>1541189.1891891891</v>
          </cell>
        </row>
        <row r="2237">
          <cell r="J2237"/>
        </row>
        <row r="2238">
          <cell r="J2238"/>
        </row>
        <row r="2239">
          <cell r="J2239"/>
        </row>
        <row r="2240">
          <cell r="J2240" t="str">
            <v>NOVI / CONDRO</v>
          </cell>
        </row>
        <row r="2241">
          <cell r="J2241">
            <v>0</v>
          </cell>
        </row>
        <row r="2242">
          <cell r="J2242"/>
        </row>
        <row r="2243">
          <cell r="J2243"/>
        </row>
        <row r="2244">
          <cell r="J2244"/>
        </row>
        <row r="2245">
          <cell r="J2245"/>
        </row>
        <row r="2246">
          <cell r="J2246"/>
        </row>
        <row r="2247">
          <cell r="J2247"/>
        </row>
        <row r="2248">
          <cell r="J2248"/>
        </row>
        <row r="2249">
          <cell r="J2249"/>
        </row>
        <row r="2250">
          <cell r="J2250" t="str">
            <v>Disc 2</v>
          </cell>
        </row>
        <row r="2251">
          <cell r="J2251"/>
        </row>
        <row r="2252">
          <cell r="J2252">
            <v>0</v>
          </cell>
        </row>
        <row r="2253">
          <cell r="J2253">
            <v>0</v>
          </cell>
        </row>
        <row r="2254">
          <cell r="J2254">
            <v>0</v>
          </cell>
        </row>
        <row r="2255">
          <cell r="J2255">
            <v>0</v>
          </cell>
        </row>
        <row r="2256">
          <cell r="J2256">
            <v>0</v>
          </cell>
        </row>
        <row r="2257">
          <cell r="J2257">
            <v>0</v>
          </cell>
        </row>
        <row r="2258">
          <cell r="J2258">
            <v>0</v>
          </cell>
        </row>
        <row r="2259">
          <cell r="J2259">
            <v>0</v>
          </cell>
        </row>
        <row r="2260">
          <cell r="J2260">
            <v>0</v>
          </cell>
        </row>
        <row r="2261">
          <cell r="J2261">
            <v>0</v>
          </cell>
        </row>
        <row r="2262">
          <cell r="J2262">
            <v>0</v>
          </cell>
        </row>
        <row r="2263">
          <cell r="J2263">
            <v>0</v>
          </cell>
        </row>
        <row r="2264">
          <cell r="J2264">
            <v>0</v>
          </cell>
        </row>
        <row r="2265">
          <cell r="J2265">
            <v>0</v>
          </cell>
        </row>
        <row r="2266">
          <cell r="J2266">
            <v>0</v>
          </cell>
        </row>
        <row r="2267">
          <cell r="J2267">
            <v>0</v>
          </cell>
        </row>
        <row r="2268">
          <cell r="J2268"/>
        </row>
        <row r="2269">
          <cell r="J2269"/>
        </row>
        <row r="2270">
          <cell r="J2270">
            <v>15552000</v>
          </cell>
        </row>
        <row r="2271">
          <cell r="J2271"/>
        </row>
        <row r="2272">
          <cell r="J2272">
            <v>0</v>
          </cell>
        </row>
        <row r="2273">
          <cell r="J2273"/>
        </row>
        <row r="2274">
          <cell r="J2274">
            <v>1541189.1891891891</v>
          </cell>
        </row>
        <row r="2275">
          <cell r="J2275"/>
        </row>
        <row r="2276">
          <cell r="J2276"/>
        </row>
        <row r="2277">
          <cell r="J2277"/>
        </row>
        <row r="2278">
          <cell r="J2278" t="str">
            <v>NOVI / CONDRO</v>
          </cell>
        </row>
        <row r="2279">
          <cell r="J2279">
            <v>0</v>
          </cell>
        </row>
        <row r="2280">
          <cell r="J2280"/>
        </row>
        <row r="2281">
          <cell r="J2281"/>
        </row>
        <row r="2282">
          <cell r="J2282"/>
        </row>
        <row r="2283">
          <cell r="J2283"/>
        </row>
        <row r="2284">
          <cell r="J2284"/>
        </row>
        <row r="2285">
          <cell r="J2285"/>
        </row>
        <row r="2286">
          <cell r="J2286"/>
        </row>
        <row r="2287">
          <cell r="J2287"/>
        </row>
        <row r="2288">
          <cell r="J2288" t="str">
            <v>Disc 2</v>
          </cell>
        </row>
        <row r="2289">
          <cell r="J2289"/>
        </row>
        <row r="2290">
          <cell r="J2290"/>
        </row>
        <row r="2291">
          <cell r="J2291"/>
        </row>
        <row r="2292">
          <cell r="J2292"/>
        </row>
        <row r="2293">
          <cell r="J2293"/>
        </row>
        <row r="2294">
          <cell r="J2294"/>
        </row>
        <row r="2295">
          <cell r="J2295"/>
        </row>
        <row r="2296">
          <cell r="J2296"/>
        </row>
        <row r="2297">
          <cell r="J2297"/>
        </row>
        <row r="2298">
          <cell r="J2298"/>
        </row>
        <row r="2299">
          <cell r="J2299"/>
        </row>
        <row r="2300">
          <cell r="J2300"/>
        </row>
        <row r="2301">
          <cell r="J2301"/>
        </row>
        <row r="2302">
          <cell r="J2302"/>
        </row>
        <row r="2303">
          <cell r="J2303"/>
        </row>
        <row r="2304">
          <cell r="J2304"/>
        </row>
        <row r="2305">
          <cell r="J2305"/>
        </row>
        <row r="2306">
          <cell r="J2306"/>
        </row>
        <row r="2307">
          <cell r="J2307"/>
        </row>
        <row r="2308">
          <cell r="J2308">
            <v>810000</v>
          </cell>
        </row>
        <row r="2309">
          <cell r="J2309"/>
        </row>
        <row r="2310">
          <cell r="J2310"/>
        </row>
        <row r="2311">
          <cell r="J2311"/>
        </row>
        <row r="2312">
          <cell r="J2312">
            <v>80270.270270270266</v>
          </cell>
        </row>
        <row r="2313">
          <cell r="J2313"/>
        </row>
        <row r="2314">
          <cell r="J2314"/>
        </row>
        <row r="2315">
          <cell r="J2315"/>
        </row>
        <row r="2316">
          <cell r="J2316" t="str">
            <v>NOVI / CONDRO</v>
          </cell>
        </row>
        <row r="2317">
          <cell r="J2317"/>
        </row>
        <row r="2318">
          <cell r="J2318"/>
        </row>
        <row r="2319">
          <cell r="J2319"/>
        </row>
        <row r="2320">
          <cell r="J2320"/>
        </row>
        <row r="2321">
          <cell r="J2321"/>
        </row>
        <row r="2322">
          <cell r="J2322"/>
        </row>
        <row r="2323">
          <cell r="J2323"/>
        </row>
        <row r="2324">
          <cell r="J2324"/>
        </row>
        <row r="2325">
          <cell r="J2325"/>
        </row>
        <row r="2326">
          <cell r="J2326" t="str">
            <v>Disc 2</v>
          </cell>
        </row>
        <row r="2327">
          <cell r="J2327"/>
        </row>
        <row r="2328">
          <cell r="J2328">
            <v>0</v>
          </cell>
        </row>
        <row r="2329">
          <cell r="J2329">
            <v>0</v>
          </cell>
        </row>
        <row r="2330">
          <cell r="J2330">
            <v>0</v>
          </cell>
        </row>
        <row r="2331">
          <cell r="J2331">
            <v>0</v>
          </cell>
        </row>
        <row r="2332">
          <cell r="J2332">
            <v>0</v>
          </cell>
        </row>
        <row r="2333">
          <cell r="J2333">
            <v>0</v>
          </cell>
        </row>
        <row r="2334">
          <cell r="J2334">
            <v>0</v>
          </cell>
        </row>
        <row r="2335">
          <cell r="J2335">
            <v>0</v>
          </cell>
        </row>
        <row r="2336">
          <cell r="J2336">
            <v>0</v>
          </cell>
        </row>
        <row r="2337">
          <cell r="J2337">
            <v>0</v>
          </cell>
        </row>
        <row r="2338">
          <cell r="J2338">
            <v>0</v>
          </cell>
        </row>
        <row r="2339">
          <cell r="J2339">
            <v>0</v>
          </cell>
        </row>
        <row r="2340">
          <cell r="J2340">
            <v>0</v>
          </cell>
        </row>
        <row r="2341">
          <cell r="J2341">
            <v>0</v>
          </cell>
        </row>
        <row r="2342">
          <cell r="J2342">
            <v>0</v>
          </cell>
        </row>
        <row r="2343">
          <cell r="J2343">
            <v>0</v>
          </cell>
        </row>
        <row r="2344">
          <cell r="J2344"/>
        </row>
        <row r="2345">
          <cell r="J2345"/>
        </row>
        <row r="2346">
          <cell r="J2346">
            <v>810000</v>
          </cell>
        </row>
        <row r="2347">
          <cell r="J2347"/>
        </row>
        <row r="2348">
          <cell r="J2348">
            <v>0</v>
          </cell>
        </row>
        <row r="2349">
          <cell r="J2349"/>
        </row>
        <row r="2350">
          <cell r="J2350">
            <v>80270.270270270266</v>
          </cell>
        </row>
        <row r="2351">
          <cell r="J2351"/>
        </row>
        <row r="2352">
          <cell r="J2352"/>
        </row>
        <row r="2353">
          <cell r="J2353"/>
        </row>
        <row r="2354">
          <cell r="J2354" t="str">
            <v>NOVI / CONDRO</v>
          </cell>
        </row>
        <row r="2355">
          <cell r="J2355">
            <v>0</v>
          </cell>
        </row>
        <row r="2356">
          <cell r="J2356"/>
        </row>
        <row r="2357">
          <cell r="J2357"/>
        </row>
        <row r="2358">
          <cell r="J2358"/>
        </row>
        <row r="2359">
          <cell r="J2359"/>
        </row>
        <row r="2360">
          <cell r="J2360"/>
        </row>
        <row r="2361">
          <cell r="J2361"/>
        </row>
        <row r="2362">
          <cell r="J2362"/>
        </row>
        <row r="2363">
          <cell r="J2363"/>
        </row>
        <row r="2364">
          <cell r="J2364" t="str">
            <v>Disc 2</v>
          </cell>
        </row>
        <row r="2365">
          <cell r="J2365"/>
        </row>
        <row r="2366">
          <cell r="J2366">
            <v>0</v>
          </cell>
        </row>
        <row r="2367">
          <cell r="J2367">
            <v>0</v>
          </cell>
        </row>
        <row r="2368">
          <cell r="J2368">
            <v>0</v>
          </cell>
        </row>
        <row r="2369">
          <cell r="J2369">
            <v>0</v>
          </cell>
        </row>
        <row r="2370">
          <cell r="J2370">
            <v>0</v>
          </cell>
        </row>
        <row r="2371">
          <cell r="J2371">
            <v>0</v>
          </cell>
        </row>
        <row r="2372">
          <cell r="J2372">
            <v>0</v>
          </cell>
        </row>
        <row r="2373">
          <cell r="J2373">
            <v>0</v>
          </cell>
        </row>
        <row r="2374">
          <cell r="J2374">
            <v>0</v>
          </cell>
        </row>
        <row r="2375">
          <cell r="J2375">
            <v>0</v>
          </cell>
        </row>
        <row r="2376">
          <cell r="J2376">
            <v>0</v>
          </cell>
        </row>
        <row r="2377">
          <cell r="J2377">
            <v>0</v>
          </cell>
        </row>
        <row r="2378">
          <cell r="J2378">
            <v>0</v>
          </cell>
        </row>
        <row r="2379">
          <cell r="J2379">
            <v>0</v>
          </cell>
        </row>
        <row r="2380">
          <cell r="J2380">
            <v>0</v>
          </cell>
        </row>
        <row r="2381">
          <cell r="J2381">
            <v>0</v>
          </cell>
        </row>
        <row r="2382">
          <cell r="J2382"/>
        </row>
        <row r="2383">
          <cell r="J2383"/>
        </row>
        <row r="2384">
          <cell r="J2384">
            <v>810000</v>
          </cell>
        </row>
        <row r="2385">
          <cell r="J2385"/>
        </row>
        <row r="2386">
          <cell r="J2386">
            <v>0</v>
          </cell>
        </row>
        <row r="2387">
          <cell r="J2387"/>
        </row>
        <row r="2388">
          <cell r="J2388">
            <v>80270.270270270266</v>
          </cell>
        </row>
        <row r="2389">
          <cell r="J2389"/>
        </row>
        <row r="2390">
          <cell r="J2390"/>
        </row>
        <row r="2391">
          <cell r="J2391"/>
        </row>
        <row r="2392">
          <cell r="J2392" t="str">
            <v>NOVI / CONDRO</v>
          </cell>
        </row>
        <row r="2393">
          <cell r="J2393">
            <v>0</v>
          </cell>
        </row>
        <row r="2394">
          <cell r="J2394"/>
        </row>
        <row r="2395">
          <cell r="J2395"/>
        </row>
        <row r="2396">
          <cell r="J2396"/>
        </row>
        <row r="2397">
          <cell r="J2397"/>
        </row>
        <row r="2398">
          <cell r="J2398"/>
        </row>
        <row r="2399">
          <cell r="J2399"/>
        </row>
        <row r="2400">
          <cell r="J2400"/>
        </row>
        <row r="2401">
          <cell r="J2401"/>
        </row>
        <row r="2402">
          <cell r="J2402" t="str">
            <v>Disc 2</v>
          </cell>
        </row>
        <row r="2403">
          <cell r="J2403"/>
        </row>
        <row r="2404">
          <cell r="J2404"/>
        </row>
        <row r="2405">
          <cell r="J2405"/>
        </row>
        <row r="2406">
          <cell r="J2406"/>
        </row>
        <row r="2407">
          <cell r="J2407"/>
        </row>
        <row r="2408">
          <cell r="J2408"/>
        </row>
        <row r="2409">
          <cell r="J2409"/>
        </row>
        <row r="2410">
          <cell r="J2410"/>
        </row>
        <row r="2411">
          <cell r="J2411"/>
        </row>
        <row r="2412">
          <cell r="J2412"/>
        </row>
        <row r="2413">
          <cell r="J2413"/>
        </row>
        <row r="2414">
          <cell r="J2414"/>
        </row>
        <row r="2415">
          <cell r="J2415"/>
        </row>
        <row r="2416">
          <cell r="J2416"/>
        </row>
        <row r="2417">
          <cell r="J2417"/>
        </row>
        <row r="2418">
          <cell r="J2418"/>
        </row>
        <row r="2419">
          <cell r="J2419"/>
        </row>
        <row r="2420">
          <cell r="J2420"/>
        </row>
        <row r="2421">
          <cell r="J2421"/>
        </row>
        <row r="2422">
          <cell r="J2422">
            <v>1319400</v>
          </cell>
        </row>
        <row r="2423">
          <cell r="J2423"/>
        </row>
        <row r="2424">
          <cell r="J2424"/>
        </row>
        <row r="2425">
          <cell r="J2425"/>
        </row>
        <row r="2426">
          <cell r="J2426">
            <v>130751.35135135133</v>
          </cell>
        </row>
        <row r="2427">
          <cell r="J2427"/>
        </row>
        <row r="2428">
          <cell r="J2428"/>
        </row>
        <row r="2429">
          <cell r="J2429"/>
        </row>
        <row r="2430">
          <cell r="J2430" t="str">
            <v>NOVI / CONDRO</v>
          </cell>
        </row>
        <row r="2431">
          <cell r="J2431"/>
        </row>
        <row r="2432">
          <cell r="J2432"/>
        </row>
        <row r="2433">
          <cell r="J2433"/>
        </row>
        <row r="2434">
          <cell r="J2434"/>
        </row>
        <row r="2435">
          <cell r="J2435"/>
        </row>
        <row r="2436">
          <cell r="J2436"/>
        </row>
        <row r="2437">
          <cell r="J2437"/>
        </row>
        <row r="2438">
          <cell r="J2438"/>
        </row>
        <row r="2439">
          <cell r="J2439"/>
        </row>
        <row r="2440">
          <cell r="J2440" t="str">
            <v>Disc 2</v>
          </cell>
        </row>
        <row r="2441">
          <cell r="J2441"/>
        </row>
        <row r="2442">
          <cell r="J2442">
            <v>0</v>
          </cell>
        </row>
        <row r="2443">
          <cell r="J2443">
            <v>0</v>
          </cell>
        </row>
        <row r="2444">
          <cell r="J2444">
            <v>0</v>
          </cell>
        </row>
        <row r="2445">
          <cell r="J2445">
            <v>0</v>
          </cell>
        </row>
        <row r="2446">
          <cell r="J2446">
            <v>0</v>
          </cell>
        </row>
        <row r="2447">
          <cell r="J2447">
            <v>0</v>
          </cell>
        </row>
        <row r="2448">
          <cell r="J2448">
            <v>0</v>
          </cell>
        </row>
        <row r="2449">
          <cell r="J2449">
            <v>0</v>
          </cell>
        </row>
        <row r="2450">
          <cell r="J2450">
            <v>0</v>
          </cell>
        </row>
        <row r="2451">
          <cell r="J2451">
            <v>0</v>
          </cell>
        </row>
        <row r="2452">
          <cell r="J2452">
            <v>0</v>
          </cell>
        </row>
        <row r="2453">
          <cell r="J2453">
            <v>0</v>
          </cell>
        </row>
        <row r="2454">
          <cell r="J2454">
            <v>0</v>
          </cell>
        </row>
        <row r="2455">
          <cell r="J2455">
            <v>0</v>
          </cell>
        </row>
        <row r="2456">
          <cell r="J2456">
            <v>0</v>
          </cell>
        </row>
        <row r="2457">
          <cell r="J2457">
            <v>0</v>
          </cell>
        </row>
        <row r="2458">
          <cell r="J2458"/>
        </row>
        <row r="2459">
          <cell r="J2459"/>
        </row>
        <row r="2460">
          <cell r="J2460">
            <v>1319400</v>
          </cell>
        </row>
        <row r="2461">
          <cell r="J2461"/>
        </row>
        <row r="2462">
          <cell r="J2462">
            <v>0</v>
          </cell>
        </row>
        <row r="2463">
          <cell r="J2463"/>
        </row>
        <row r="2464">
          <cell r="J2464">
            <v>130751.35135135133</v>
          </cell>
        </row>
        <row r="2465">
          <cell r="J2465"/>
        </row>
        <row r="2466">
          <cell r="J2466"/>
        </row>
        <row r="2467">
          <cell r="J2467"/>
        </row>
        <row r="2468">
          <cell r="J2468" t="str">
            <v>NOVI / CONDRO</v>
          </cell>
        </row>
        <row r="2469">
          <cell r="J2469">
            <v>0</v>
          </cell>
        </row>
        <row r="2470">
          <cell r="J2470"/>
        </row>
        <row r="2471">
          <cell r="J2471"/>
        </row>
        <row r="2472">
          <cell r="J2472"/>
        </row>
        <row r="2473">
          <cell r="J2473"/>
        </row>
        <row r="2474">
          <cell r="J2474"/>
        </row>
        <row r="2475">
          <cell r="J2475"/>
        </row>
        <row r="2476">
          <cell r="J2476"/>
        </row>
        <row r="2477">
          <cell r="J2477"/>
        </row>
        <row r="2478">
          <cell r="J2478" t="str">
            <v>Disc 2</v>
          </cell>
        </row>
        <row r="2479">
          <cell r="J2479"/>
        </row>
        <row r="2480">
          <cell r="J2480">
            <v>0</v>
          </cell>
        </row>
        <row r="2481">
          <cell r="J2481">
            <v>0</v>
          </cell>
        </row>
        <row r="2482">
          <cell r="J2482">
            <v>0</v>
          </cell>
        </row>
        <row r="2483">
          <cell r="J2483">
            <v>0</v>
          </cell>
        </row>
        <row r="2484">
          <cell r="J2484">
            <v>0</v>
          </cell>
        </row>
        <row r="2485">
          <cell r="J2485">
            <v>0</v>
          </cell>
        </row>
        <row r="2486">
          <cell r="J2486">
            <v>0</v>
          </cell>
        </row>
        <row r="2487">
          <cell r="J2487">
            <v>0</v>
          </cell>
        </row>
        <row r="2488">
          <cell r="J2488">
            <v>0</v>
          </cell>
        </row>
        <row r="2489">
          <cell r="J2489">
            <v>0</v>
          </cell>
        </row>
        <row r="2490">
          <cell r="J2490">
            <v>0</v>
          </cell>
        </row>
        <row r="2491">
          <cell r="J2491">
            <v>0</v>
          </cell>
        </row>
        <row r="2492">
          <cell r="J2492">
            <v>0</v>
          </cell>
        </row>
        <row r="2493">
          <cell r="J2493">
            <v>0</v>
          </cell>
        </row>
        <row r="2494">
          <cell r="J2494">
            <v>0</v>
          </cell>
        </row>
        <row r="2495">
          <cell r="J2495">
            <v>0</v>
          </cell>
        </row>
        <row r="2496">
          <cell r="J2496"/>
        </row>
        <row r="2497">
          <cell r="J2497"/>
        </row>
        <row r="2498">
          <cell r="J2498">
            <v>1319400</v>
          </cell>
        </row>
        <row r="2499">
          <cell r="J2499"/>
        </row>
        <row r="2500">
          <cell r="J2500">
            <v>0</v>
          </cell>
        </row>
        <row r="2501">
          <cell r="J2501"/>
        </row>
        <row r="2502">
          <cell r="J2502">
            <v>130751.35135135133</v>
          </cell>
        </row>
        <row r="2503">
          <cell r="J2503"/>
        </row>
        <row r="2504">
          <cell r="J2504"/>
        </row>
        <row r="2505">
          <cell r="J2505"/>
        </row>
        <row r="2506">
          <cell r="J2506" t="str">
            <v>NOVI / CONDRO</v>
          </cell>
        </row>
        <row r="2507">
          <cell r="J2507">
            <v>0</v>
          </cell>
        </row>
        <row r="2508">
          <cell r="J2508"/>
        </row>
        <row r="2509">
          <cell r="J2509"/>
        </row>
        <row r="2510">
          <cell r="J2510"/>
        </row>
        <row r="2511">
          <cell r="J2511"/>
        </row>
        <row r="2512">
          <cell r="J2512"/>
        </row>
        <row r="2513">
          <cell r="J2513"/>
        </row>
        <row r="2514">
          <cell r="J2514"/>
        </row>
        <row r="2515">
          <cell r="J2515"/>
        </row>
        <row r="2516">
          <cell r="J2516" t="str">
            <v>Disc 2</v>
          </cell>
        </row>
        <row r="2517">
          <cell r="J2517"/>
        </row>
        <row r="2518">
          <cell r="J2518"/>
        </row>
        <row r="2519">
          <cell r="J2519"/>
        </row>
        <row r="2520">
          <cell r="J2520"/>
        </row>
        <row r="2521">
          <cell r="J2521"/>
        </row>
        <row r="2522">
          <cell r="J2522"/>
        </row>
        <row r="2523">
          <cell r="J2523"/>
        </row>
        <row r="2524">
          <cell r="J2524"/>
        </row>
        <row r="2525">
          <cell r="J2525"/>
        </row>
        <row r="2526">
          <cell r="J2526"/>
        </row>
        <row r="2527">
          <cell r="J2527"/>
        </row>
        <row r="2528">
          <cell r="J2528"/>
        </row>
        <row r="2529">
          <cell r="J2529"/>
        </row>
        <row r="2530">
          <cell r="J2530"/>
        </row>
        <row r="2531">
          <cell r="J2531"/>
        </row>
        <row r="2532">
          <cell r="J2532"/>
        </row>
        <row r="2533">
          <cell r="J2533"/>
        </row>
        <row r="2534">
          <cell r="J2534"/>
        </row>
        <row r="2535">
          <cell r="J2535"/>
        </row>
        <row r="2536">
          <cell r="J2536">
            <v>3382560</v>
          </cell>
        </row>
        <row r="2537">
          <cell r="J2537"/>
        </row>
        <row r="2538">
          <cell r="J2538"/>
        </row>
        <row r="2539">
          <cell r="J2539"/>
        </row>
        <row r="2540">
          <cell r="J2540">
            <v>335208.64864864864</v>
          </cell>
        </row>
        <row r="2541">
          <cell r="J2541"/>
        </row>
        <row r="2542">
          <cell r="J2542"/>
        </row>
        <row r="2543">
          <cell r="J2543"/>
        </row>
        <row r="2544">
          <cell r="J2544" t="str">
            <v>NOVI / CONDRO</v>
          </cell>
        </row>
        <row r="2545">
          <cell r="J2545"/>
        </row>
        <row r="2546">
          <cell r="J2546"/>
        </row>
        <row r="2547">
          <cell r="J2547"/>
        </row>
        <row r="2548">
          <cell r="J2548"/>
        </row>
        <row r="2549">
          <cell r="J2549"/>
        </row>
        <row r="2550">
          <cell r="J2550"/>
        </row>
        <row r="2551">
          <cell r="J2551"/>
        </row>
        <row r="2552">
          <cell r="J2552"/>
        </row>
        <row r="2553">
          <cell r="J2553"/>
        </row>
        <row r="2554">
          <cell r="J2554" t="str">
            <v>Disc 2</v>
          </cell>
        </row>
        <row r="2555">
          <cell r="J2555"/>
        </row>
        <row r="2556">
          <cell r="J2556">
            <v>0</v>
          </cell>
        </row>
        <row r="2557">
          <cell r="J2557">
            <v>0</v>
          </cell>
        </row>
        <row r="2558">
          <cell r="J2558">
            <v>0</v>
          </cell>
        </row>
        <row r="2559">
          <cell r="J2559">
            <v>0</v>
          </cell>
        </row>
        <row r="2560">
          <cell r="J2560">
            <v>0</v>
          </cell>
        </row>
        <row r="2561">
          <cell r="J2561">
            <v>0</v>
          </cell>
        </row>
        <row r="2562">
          <cell r="J2562">
            <v>0</v>
          </cell>
        </row>
        <row r="2563">
          <cell r="J2563">
            <v>0</v>
          </cell>
        </row>
        <row r="2564">
          <cell r="J2564">
            <v>0</v>
          </cell>
        </row>
        <row r="2565">
          <cell r="J2565">
            <v>0</v>
          </cell>
        </row>
        <row r="2566">
          <cell r="J2566">
            <v>0</v>
          </cell>
        </row>
        <row r="2567">
          <cell r="J2567">
            <v>0</v>
          </cell>
        </row>
        <row r="2568">
          <cell r="J2568">
            <v>0</v>
          </cell>
        </row>
        <row r="2569">
          <cell r="J2569">
            <v>0</v>
          </cell>
        </row>
        <row r="2570">
          <cell r="J2570">
            <v>0</v>
          </cell>
        </row>
        <row r="2571">
          <cell r="J2571">
            <v>0</v>
          </cell>
        </row>
        <row r="2572">
          <cell r="J2572"/>
        </row>
        <row r="2573">
          <cell r="J2573"/>
        </row>
        <row r="2574">
          <cell r="J2574">
            <v>3382560</v>
          </cell>
        </row>
        <row r="2575">
          <cell r="J2575"/>
        </row>
        <row r="2576">
          <cell r="J2576">
            <v>0</v>
          </cell>
        </row>
        <row r="2577">
          <cell r="J2577"/>
        </row>
        <row r="2578">
          <cell r="J2578">
            <v>335208.64864864864</v>
          </cell>
        </row>
        <row r="2579">
          <cell r="J2579"/>
        </row>
        <row r="2580">
          <cell r="J2580"/>
        </row>
        <row r="2581">
          <cell r="J2581"/>
        </row>
        <row r="2582">
          <cell r="J2582" t="str">
            <v>NOVI / CONDRO</v>
          </cell>
        </row>
        <row r="2583">
          <cell r="J2583">
            <v>0</v>
          </cell>
        </row>
        <row r="2584">
          <cell r="J2584"/>
        </row>
        <row r="2585">
          <cell r="J2585"/>
        </row>
        <row r="2586">
          <cell r="J2586"/>
        </row>
        <row r="2587">
          <cell r="J2587"/>
        </row>
        <row r="2588">
          <cell r="J2588"/>
        </row>
        <row r="2589">
          <cell r="J2589"/>
        </row>
        <row r="2590">
          <cell r="J2590"/>
        </row>
        <row r="2591">
          <cell r="J2591"/>
        </row>
        <row r="2592">
          <cell r="J2592" t="str">
            <v>Disc 2</v>
          </cell>
        </row>
        <row r="2593">
          <cell r="J2593"/>
        </row>
        <row r="2594">
          <cell r="J2594">
            <v>0</v>
          </cell>
        </row>
        <row r="2595">
          <cell r="J2595">
            <v>0</v>
          </cell>
        </row>
        <row r="2596">
          <cell r="J2596">
            <v>0</v>
          </cell>
        </row>
        <row r="2597">
          <cell r="J2597">
            <v>0</v>
          </cell>
        </row>
        <row r="2598">
          <cell r="J2598">
            <v>0</v>
          </cell>
        </row>
        <row r="2599">
          <cell r="J2599">
            <v>0</v>
          </cell>
        </row>
        <row r="2600">
          <cell r="J2600">
            <v>0</v>
          </cell>
        </row>
        <row r="2601">
          <cell r="J2601">
            <v>0</v>
          </cell>
        </row>
        <row r="2602">
          <cell r="J2602">
            <v>0</v>
          </cell>
        </row>
        <row r="2603">
          <cell r="J2603">
            <v>0</v>
          </cell>
        </row>
        <row r="2604">
          <cell r="J2604">
            <v>0</v>
          </cell>
        </row>
        <row r="2605">
          <cell r="J2605">
            <v>0</v>
          </cell>
        </row>
        <row r="2606">
          <cell r="J2606">
            <v>0</v>
          </cell>
        </row>
        <row r="2607">
          <cell r="J2607">
            <v>0</v>
          </cell>
        </row>
        <row r="2608">
          <cell r="J2608">
            <v>0</v>
          </cell>
        </row>
        <row r="2609">
          <cell r="J2609">
            <v>0</v>
          </cell>
        </row>
        <row r="2610">
          <cell r="J2610"/>
        </row>
        <row r="2611">
          <cell r="J2611"/>
        </row>
        <row r="2612">
          <cell r="J2612">
            <v>3382560</v>
          </cell>
        </row>
        <row r="2613">
          <cell r="J2613"/>
        </row>
        <row r="2614">
          <cell r="J2614">
            <v>0</v>
          </cell>
        </row>
        <row r="2615">
          <cell r="J2615"/>
        </row>
        <row r="2616">
          <cell r="J2616">
            <v>335208.64864864864</v>
          </cell>
        </row>
        <row r="2617">
          <cell r="J2617"/>
        </row>
        <row r="2618">
          <cell r="J2618"/>
        </row>
        <row r="2619">
          <cell r="J2619"/>
        </row>
        <row r="2620">
          <cell r="J2620" t="str">
            <v>NOVI / CONDRO</v>
          </cell>
        </row>
        <row r="2621">
          <cell r="J2621">
            <v>0</v>
          </cell>
        </row>
        <row r="2622">
          <cell r="J2622"/>
        </row>
        <row r="2623">
          <cell r="J2623"/>
        </row>
        <row r="2624">
          <cell r="J2624"/>
        </row>
        <row r="2625">
          <cell r="J2625"/>
        </row>
        <row r="2626">
          <cell r="J2626"/>
        </row>
        <row r="2627">
          <cell r="J2627"/>
        </row>
        <row r="2628">
          <cell r="J2628"/>
        </row>
        <row r="2629">
          <cell r="J2629"/>
        </row>
        <row r="2630">
          <cell r="J2630" t="str">
            <v>Disc 2</v>
          </cell>
        </row>
        <row r="2631">
          <cell r="J2631"/>
        </row>
        <row r="2632">
          <cell r="J2632"/>
        </row>
        <row r="2633">
          <cell r="J2633"/>
        </row>
        <row r="2634">
          <cell r="J2634"/>
        </row>
        <row r="2635">
          <cell r="J2635"/>
        </row>
        <row r="2636">
          <cell r="J2636"/>
        </row>
        <row r="2637">
          <cell r="J2637"/>
        </row>
        <row r="2638">
          <cell r="J2638"/>
        </row>
        <row r="2639">
          <cell r="J2639"/>
        </row>
        <row r="2640">
          <cell r="J2640"/>
        </row>
        <row r="2641">
          <cell r="J2641"/>
        </row>
        <row r="2642">
          <cell r="J2642"/>
        </row>
        <row r="2643">
          <cell r="J2643"/>
        </row>
        <row r="2644">
          <cell r="J2644"/>
        </row>
        <row r="2645">
          <cell r="J2645"/>
        </row>
        <row r="2646">
          <cell r="J2646"/>
        </row>
        <row r="2647">
          <cell r="J2647"/>
        </row>
        <row r="2648">
          <cell r="J2648"/>
        </row>
        <row r="2649">
          <cell r="J2649"/>
        </row>
        <row r="2650">
          <cell r="J2650">
            <v>1245600</v>
          </cell>
        </row>
        <row r="2651">
          <cell r="J2651"/>
        </row>
        <row r="2652">
          <cell r="J2652"/>
        </row>
        <row r="2653">
          <cell r="J2653"/>
        </row>
        <row r="2654">
          <cell r="J2654">
            <v>123437.83783783784</v>
          </cell>
        </row>
        <row r="2655">
          <cell r="J2655"/>
        </row>
        <row r="2656">
          <cell r="J2656"/>
        </row>
        <row r="2657">
          <cell r="J2657"/>
        </row>
        <row r="2658">
          <cell r="J2658" t="str">
            <v>NOVI / CONDRO</v>
          </cell>
        </row>
        <row r="2659">
          <cell r="J2659"/>
        </row>
        <row r="2660">
          <cell r="J2660"/>
        </row>
        <row r="2661">
          <cell r="J2661"/>
        </row>
        <row r="2662">
          <cell r="J2662"/>
        </row>
        <row r="2663">
          <cell r="J2663"/>
        </row>
        <row r="2664">
          <cell r="J2664"/>
        </row>
        <row r="2665">
          <cell r="J2665"/>
        </row>
        <row r="2666">
          <cell r="J2666"/>
        </row>
        <row r="2667">
          <cell r="J2667"/>
        </row>
        <row r="2668">
          <cell r="J2668" t="str">
            <v>Disc 2</v>
          </cell>
        </row>
        <row r="2669">
          <cell r="J2669"/>
        </row>
        <row r="2670">
          <cell r="J2670">
            <v>0</v>
          </cell>
        </row>
        <row r="2671">
          <cell r="J2671">
            <v>0</v>
          </cell>
        </row>
        <row r="2672">
          <cell r="J2672">
            <v>0</v>
          </cell>
        </row>
        <row r="2673">
          <cell r="J2673">
            <v>0</v>
          </cell>
        </row>
        <row r="2674">
          <cell r="J2674">
            <v>0</v>
          </cell>
        </row>
        <row r="2675">
          <cell r="J2675">
            <v>0</v>
          </cell>
        </row>
        <row r="2676">
          <cell r="J2676">
            <v>0</v>
          </cell>
        </row>
        <row r="2677">
          <cell r="J2677">
            <v>0</v>
          </cell>
        </row>
        <row r="2678">
          <cell r="J2678">
            <v>0</v>
          </cell>
        </row>
        <row r="2679">
          <cell r="J2679">
            <v>0</v>
          </cell>
        </row>
        <row r="2680">
          <cell r="J2680">
            <v>0</v>
          </cell>
        </row>
        <row r="2681">
          <cell r="J2681">
            <v>0</v>
          </cell>
        </row>
        <row r="2682">
          <cell r="J2682">
            <v>0</v>
          </cell>
        </row>
        <row r="2683">
          <cell r="J2683">
            <v>0</v>
          </cell>
        </row>
        <row r="2684">
          <cell r="J2684">
            <v>0</v>
          </cell>
        </row>
        <row r="2685">
          <cell r="J2685">
            <v>0</v>
          </cell>
        </row>
        <row r="2686">
          <cell r="J2686"/>
        </row>
        <row r="2687">
          <cell r="J2687"/>
        </row>
        <row r="2688">
          <cell r="J2688">
            <v>1245600</v>
          </cell>
        </row>
        <row r="2689">
          <cell r="J2689"/>
        </row>
        <row r="2690">
          <cell r="J2690">
            <v>0</v>
          </cell>
        </row>
        <row r="2691">
          <cell r="J2691"/>
        </row>
        <row r="2692">
          <cell r="J2692">
            <v>123437.83783783784</v>
          </cell>
        </row>
        <row r="2693">
          <cell r="J2693"/>
        </row>
        <row r="2694">
          <cell r="J2694"/>
        </row>
        <row r="2695">
          <cell r="J2695"/>
        </row>
        <row r="2696">
          <cell r="J2696" t="str">
            <v>NOVI / CONDRO</v>
          </cell>
        </row>
        <row r="2697">
          <cell r="J2697">
            <v>0</v>
          </cell>
        </row>
        <row r="2698">
          <cell r="J2698"/>
        </row>
        <row r="2699">
          <cell r="J2699"/>
        </row>
        <row r="2700">
          <cell r="J2700"/>
        </row>
        <row r="2701">
          <cell r="J2701"/>
        </row>
        <row r="2702">
          <cell r="J2702"/>
        </row>
        <row r="2703">
          <cell r="J2703"/>
        </row>
        <row r="2704">
          <cell r="J2704"/>
        </row>
        <row r="2705">
          <cell r="J2705"/>
        </row>
        <row r="2706">
          <cell r="J2706" t="str">
            <v>Disc 2</v>
          </cell>
        </row>
        <row r="2707">
          <cell r="J2707"/>
        </row>
        <row r="2708">
          <cell r="J2708">
            <v>0</v>
          </cell>
        </row>
        <row r="2709">
          <cell r="J2709">
            <v>0</v>
          </cell>
        </row>
        <row r="2710">
          <cell r="J2710">
            <v>0</v>
          </cell>
        </row>
        <row r="2711">
          <cell r="J2711">
            <v>0</v>
          </cell>
        </row>
        <row r="2712">
          <cell r="J2712">
            <v>0</v>
          </cell>
        </row>
        <row r="2713">
          <cell r="J2713">
            <v>0</v>
          </cell>
        </row>
        <row r="2714">
          <cell r="J2714">
            <v>0</v>
          </cell>
        </row>
        <row r="2715">
          <cell r="J2715">
            <v>0</v>
          </cell>
        </row>
        <row r="2716">
          <cell r="J2716">
            <v>0</v>
          </cell>
        </row>
        <row r="2717">
          <cell r="J2717">
            <v>0</v>
          </cell>
        </row>
        <row r="2718">
          <cell r="J2718">
            <v>0</v>
          </cell>
        </row>
        <row r="2719">
          <cell r="J2719">
            <v>0</v>
          </cell>
        </row>
        <row r="2720">
          <cell r="J2720">
            <v>0</v>
          </cell>
        </row>
        <row r="2721">
          <cell r="J2721">
            <v>0</v>
          </cell>
        </row>
        <row r="2722">
          <cell r="J2722">
            <v>0</v>
          </cell>
        </row>
        <row r="2723">
          <cell r="J2723">
            <v>0</v>
          </cell>
        </row>
        <row r="2724">
          <cell r="J2724"/>
        </row>
        <row r="2725">
          <cell r="J2725"/>
        </row>
        <row r="2726">
          <cell r="J2726">
            <v>1245600</v>
          </cell>
        </row>
        <row r="2727">
          <cell r="J2727"/>
        </row>
        <row r="2728">
          <cell r="J2728">
            <v>0</v>
          </cell>
        </row>
        <row r="2729">
          <cell r="J2729"/>
        </row>
        <row r="2730">
          <cell r="J2730">
            <v>123437.83783783784</v>
          </cell>
        </row>
        <row r="2731">
          <cell r="J2731"/>
        </row>
        <row r="2732">
          <cell r="J2732"/>
        </row>
        <row r="2733">
          <cell r="J2733"/>
        </row>
        <row r="2734">
          <cell r="J2734" t="str">
            <v>NOVI / CONDRO</v>
          </cell>
        </row>
        <row r="2735">
          <cell r="J2735">
            <v>0</v>
          </cell>
        </row>
        <row r="2736">
          <cell r="J2736"/>
        </row>
        <row r="2737">
          <cell r="J2737"/>
        </row>
        <row r="2738">
          <cell r="J2738"/>
        </row>
        <row r="2739">
          <cell r="J2739"/>
        </row>
        <row r="2740">
          <cell r="J2740"/>
        </row>
        <row r="2741">
          <cell r="J2741"/>
        </row>
        <row r="2742">
          <cell r="J2742"/>
        </row>
        <row r="2743">
          <cell r="J2743"/>
        </row>
        <row r="2744">
          <cell r="J2744" t="str">
            <v>Disc 2</v>
          </cell>
        </row>
        <row r="2745">
          <cell r="J2745"/>
        </row>
        <row r="2746">
          <cell r="J2746"/>
        </row>
        <row r="2747">
          <cell r="J2747"/>
        </row>
        <row r="2748">
          <cell r="J2748"/>
        </row>
        <row r="2749">
          <cell r="J2749"/>
        </row>
        <row r="2750">
          <cell r="J2750"/>
        </row>
        <row r="2751">
          <cell r="J2751"/>
        </row>
        <row r="2752">
          <cell r="J2752"/>
        </row>
        <row r="2753">
          <cell r="J2753"/>
        </row>
        <row r="2754">
          <cell r="J2754"/>
        </row>
        <row r="2755">
          <cell r="J2755"/>
        </row>
        <row r="2756">
          <cell r="J2756"/>
        </row>
        <row r="2757">
          <cell r="J2757"/>
        </row>
        <row r="2758">
          <cell r="J2758"/>
        </row>
        <row r="2759">
          <cell r="J2759"/>
        </row>
        <row r="2760">
          <cell r="J2760"/>
        </row>
        <row r="2761">
          <cell r="J2761"/>
        </row>
        <row r="2762">
          <cell r="J2762"/>
        </row>
        <row r="2763">
          <cell r="J2763"/>
        </row>
        <row r="2764">
          <cell r="J2764">
            <v>3402000</v>
          </cell>
        </row>
        <row r="2765">
          <cell r="J2765"/>
        </row>
        <row r="2766">
          <cell r="J2766"/>
        </row>
        <row r="2767">
          <cell r="J2767"/>
        </row>
        <row r="2768">
          <cell r="J2768">
            <v>337135.13513513509</v>
          </cell>
        </row>
        <row r="2769">
          <cell r="J2769"/>
        </row>
        <row r="2770">
          <cell r="J2770"/>
        </row>
        <row r="2771">
          <cell r="J2771"/>
        </row>
        <row r="2772">
          <cell r="J2772" t="str">
            <v>NOVI / CONDRO</v>
          </cell>
        </row>
        <row r="2773">
          <cell r="J2773"/>
        </row>
        <row r="2774">
          <cell r="J2774"/>
        </row>
        <row r="2775">
          <cell r="J2775"/>
        </row>
        <row r="2776">
          <cell r="J2776"/>
        </row>
        <row r="2777">
          <cell r="J2777"/>
        </row>
        <row r="2778">
          <cell r="J2778"/>
        </row>
        <row r="2779">
          <cell r="J2779"/>
        </row>
        <row r="2780">
          <cell r="J2780"/>
        </row>
        <row r="2781">
          <cell r="J2781"/>
        </row>
        <row r="2782">
          <cell r="J2782" t="str">
            <v>Disc 2</v>
          </cell>
        </row>
        <row r="2783">
          <cell r="J2783"/>
        </row>
        <row r="2784">
          <cell r="J2784">
            <v>0</v>
          </cell>
        </row>
        <row r="2785">
          <cell r="J2785">
            <v>0</v>
          </cell>
        </row>
        <row r="2786">
          <cell r="J2786">
            <v>0</v>
          </cell>
        </row>
        <row r="2787">
          <cell r="J2787">
            <v>0</v>
          </cell>
        </row>
        <row r="2788">
          <cell r="J2788">
            <v>0</v>
          </cell>
        </row>
        <row r="2789">
          <cell r="J2789">
            <v>0</v>
          </cell>
        </row>
        <row r="2790">
          <cell r="J2790">
            <v>0</v>
          </cell>
        </row>
        <row r="2791">
          <cell r="J2791">
            <v>0</v>
          </cell>
        </row>
        <row r="2792">
          <cell r="J2792">
            <v>0</v>
          </cell>
        </row>
        <row r="2793">
          <cell r="J2793">
            <v>0</v>
          </cell>
        </row>
        <row r="2794">
          <cell r="J2794">
            <v>0</v>
          </cell>
        </row>
        <row r="2795">
          <cell r="J2795">
            <v>0</v>
          </cell>
        </row>
        <row r="2796">
          <cell r="J2796">
            <v>0</v>
          </cell>
        </row>
        <row r="2797">
          <cell r="J2797">
            <v>0</v>
          </cell>
        </row>
        <row r="2798">
          <cell r="J2798">
            <v>0</v>
          </cell>
        </row>
        <row r="2799">
          <cell r="J2799">
            <v>0</v>
          </cell>
        </row>
        <row r="2800">
          <cell r="J2800"/>
        </row>
        <row r="2801">
          <cell r="J2801"/>
        </row>
        <row r="2802">
          <cell r="J2802">
            <v>3402000</v>
          </cell>
        </row>
        <row r="2803">
          <cell r="J2803"/>
        </row>
        <row r="2804">
          <cell r="J2804">
            <v>0</v>
          </cell>
        </row>
        <row r="2805">
          <cell r="J2805"/>
        </row>
        <row r="2806">
          <cell r="J2806">
            <v>337135.13513513509</v>
          </cell>
        </row>
        <row r="2807">
          <cell r="J2807"/>
        </row>
        <row r="2808">
          <cell r="J2808"/>
        </row>
        <row r="2809">
          <cell r="J2809"/>
        </row>
        <row r="2810">
          <cell r="J2810" t="str">
            <v>NOVI / CONDRO</v>
          </cell>
        </row>
        <row r="2811">
          <cell r="J2811">
            <v>0</v>
          </cell>
        </row>
        <row r="2812">
          <cell r="J2812"/>
        </row>
        <row r="2813">
          <cell r="J2813"/>
        </row>
        <row r="2814">
          <cell r="J2814"/>
        </row>
        <row r="2815">
          <cell r="J2815"/>
        </row>
        <row r="2816">
          <cell r="J2816"/>
        </row>
        <row r="2817">
          <cell r="J2817"/>
        </row>
        <row r="2818">
          <cell r="J2818"/>
        </row>
        <row r="2819">
          <cell r="J2819"/>
        </row>
        <row r="2820">
          <cell r="J2820" t="str">
            <v>Disc 2</v>
          </cell>
        </row>
        <row r="2821">
          <cell r="J2821"/>
        </row>
        <row r="2822">
          <cell r="J2822">
            <v>0</v>
          </cell>
        </row>
        <row r="2823">
          <cell r="J2823">
            <v>0</v>
          </cell>
        </row>
        <row r="2824">
          <cell r="J2824">
            <v>0</v>
          </cell>
        </row>
        <row r="2825">
          <cell r="J2825">
            <v>0</v>
          </cell>
        </row>
        <row r="2826">
          <cell r="J2826">
            <v>0</v>
          </cell>
        </row>
        <row r="2827">
          <cell r="J2827">
            <v>0</v>
          </cell>
        </row>
        <row r="2828">
          <cell r="J2828">
            <v>0</v>
          </cell>
        </row>
        <row r="2829">
          <cell r="J2829">
            <v>0</v>
          </cell>
        </row>
        <row r="2830">
          <cell r="J2830">
            <v>0</v>
          </cell>
        </row>
        <row r="2831">
          <cell r="J2831">
            <v>0</v>
          </cell>
        </row>
        <row r="2832">
          <cell r="J2832">
            <v>0</v>
          </cell>
        </row>
        <row r="2833">
          <cell r="J2833">
            <v>0</v>
          </cell>
        </row>
        <row r="2834">
          <cell r="J2834">
            <v>0</v>
          </cell>
        </row>
        <row r="2835">
          <cell r="J2835">
            <v>0</v>
          </cell>
        </row>
        <row r="2836">
          <cell r="J2836">
            <v>0</v>
          </cell>
        </row>
        <row r="2837">
          <cell r="J2837">
            <v>0</v>
          </cell>
        </row>
        <row r="2838">
          <cell r="J2838"/>
        </row>
        <row r="2839">
          <cell r="J2839"/>
        </row>
        <row r="2840">
          <cell r="J2840">
            <v>3402000</v>
          </cell>
        </row>
        <row r="2841">
          <cell r="J2841"/>
        </row>
        <row r="2842">
          <cell r="J2842">
            <v>0</v>
          </cell>
        </row>
        <row r="2843">
          <cell r="J2843"/>
        </row>
        <row r="2844">
          <cell r="J2844">
            <v>337135.13513513509</v>
          </cell>
        </row>
        <row r="2845">
          <cell r="J2845"/>
        </row>
        <row r="2846">
          <cell r="J2846"/>
        </row>
        <row r="2847">
          <cell r="J2847"/>
        </row>
        <row r="2848">
          <cell r="J2848" t="str">
            <v>NOVI / CONDRO</v>
          </cell>
        </row>
        <row r="2849">
          <cell r="J2849">
            <v>0</v>
          </cell>
        </row>
        <row r="2850">
          <cell r="J2850"/>
        </row>
        <row r="2851">
          <cell r="J2851"/>
        </row>
        <row r="2852">
          <cell r="J2852"/>
        </row>
        <row r="2853">
          <cell r="J2853"/>
        </row>
        <row r="2854">
          <cell r="J2854"/>
        </row>
        <row r="2855">
          <cell r="J2855"/>
        </row>
        <row r="2856">
          <cell r="J2856"/>
        </row>
        <row r="2857">
          <cell r="J2857"/>
        </row>
        <row r="2858">
          <cell r="J2858" t="str">
            <v>Disc 2</v>
          </cell>
        </row>
        <row r="2859">
          <cell r="J2859"/>
        </row>
        <row r="2860">
          <cell r="J2860"/>
        </row>
        <row r="2861">
          <cell r="J2861"/>
        </row>
        <row r="2862">
          <cell r="J2862"/>
        </row>
        <row r="2863">
          <cell r="J2863"/>
        </row>
        <row r="2864">
          <cell r="J2864"/>
        </row>
        <row r="2865">
          <cell r="J2865"/>
        </row>
        <row r="2866">
          <cell r="J2866"/>
        </row>
        <row r="2867">
          <cell r="J2867"/>
        </row>
        <row r="2868">
          <cell r="J2868"/>
        </row>
        <row r="2869">
          <cell r="J2869"/>
        </row>
        <row r="2870">
          <cell r="J2870"/>
        </row>
        <row r="2871">
          <cell r="J2871"/>
        </row>
        <row r="2872">
          <cell r="J2872"/>
        </row>
        <row r="2873">
          <cell r="J2873"/>
        </row>
        <row r="2874">
          <cell r="J2874"/>
        </row>
        <row r="2875">
          <cell r="J2875"/>
        </row>
        <row r="2876">
          <cell r="J2876"/>
        </row>
        <row r="2877">
          <cell r="J2877"/>
        </row>
        <row r="2878">
          <cell r="J2878">
            <v>1748000</v>
          </cell>
        </row>
        <row r="2879">
          <cell r="J2879"/>
        </row>
        <row r="2880">
          <cell r="J2880"/>
        </row>
        <row r="2881">
          <cell r="J2881"/>
        </row>
        <row r="2882">
          <cell r="J2882">
            <v>173225.22522522521</v>
          </cell>
        </row>
        <row r="2883">
          <cell r="J2883"/>
        </row>
        <row r="2884">
          <cell r="J2884"/>
        </row>
        <row r="2885">
          <cell r="J2885"/>
        </row>
        <row r="2886">
          <cell r="J2886" t="str">
            <v>NOVI / CONDRO</v>
          </cell>
        </row>
        <row r="2887">
          <cell r="J2887"/>
        </row>
        <row r="2888">
          <cell r="J2888"/>
        </row>
        <row r="2889">
          <cell r="J2889"/>
        </row>
        <row r="2890">
          <cell r="J2890"/>
        </row>
        <row r="2891">
          <cell r="J2891"/>
        </row>
        <row r="2892">
          <cell r="J2892"/>
        </row>
        <row r="2893">
          <cell r="J2893"/>
        </row>
        <row r="2894">
          <cell r="J2894"/>
        </row>
        <row r="2895">
          <cell r="J2895"/>
        </row>
        <row r="2896">
          <cell r="J2896" t="str">
            <v>Disc 2</v>
          </cell>
        </row>
        <row r="2897">
          <cell r="J2897"/>
        </row>
        <row r="2898">
          <cell r="J2898">
            <v>0</v>
          </cell>
        </row>
        <row r="2899">
          <cell r="J2899">
            <v>0</v>
          </cell>
        </row>
        <row r="2900">
          <cell r="J2900">
            <v>0</v>
          </cell>
        </row>
        <row r="2901">
          <cell r="J2901">
            <v>0</v>
          </cell>
        </row>
        <row r="2902">
          <cell r="J2902">
            <v>0</v>
          </cell>
        </row>
        <row r="2903">
          <cell r="J2903">
            <v>0</v>
          </cell>
        </row>
        <row r="2904">
          <cell r="J2904">
            <v>0</v>
          </cell>
        </row>
        <row r="2905">
          <cell r="J2905">
            <v>0</v>
          </cell>
        </row>
        <row r="2906">
          <cell r="J2906">
            <v>0</v>
          </cell>
        </row>
        <row r="2907">
          <cell r="J2907">
            <v>0</v>
          </cell>
        </row>
        <row r="2908">
          <cell r="J2908">
            <v>0</v>
          </cell>
        </row>
        <row r="2909">
          <cell r="J2909">
            <v>0</v>
          </cell>
        </row>
        <row r="2910">
          <cell r="J2910">
            <v>0</v>
          </cell>
        </row>
        <row r="2911">
          <cell r="J2911">
            <v>0</v>
          </cell>
        </row>
        <row r="2912">
          <cell r="J2912">
            <v>0</v>
          </cell>
        </row>
        <row r="2913">
          <cell r="J2913">
            <v>0</v>
          </cell>
        </row>
        <row r="2914">
          <cell r="J2914"/>
        </row>
        <row r="2915">
          <cell r="J2915"/>
        </row>
        <row r="2916">
          <cell r="J2916">
            <v>1748000</v>
          </cell>
        </row>
        <row r="2917">
          <cell r="J2917"/>
        </row>
        <row r="2918">
          <cell r="J2918">
            <v>0</v>
          </cell>
        </row>
        <row r="2919">
          <cell r="J2919"/>
        </row>
        <row r="2920">
          <cell r="J2920">
            <v>173225.22522522521</v>
          </cell>
        </row>
        <row r="2921">
          <cell r="J2921"/>
        </row>
        <row r="2922">
          <cell r="J2922"/>
        </row>
        <row r="2923">
          <cell r="J2923"/>
        </row>
        <row r="2924">
          <cell r="J2924" t="str">
            <v>NOVI / CONDRO</v>
          </cell>
        </row>
        <row r="2925">
          <cell r="J2925">
            <v>0</v>
          </cell>
        </row>
        <row r="2926">
          <cell r="J2926"/>
        </row>
        <row r="2927">
          <cell r="J2927"/>
        </row>
        <row r="2928">
          <cell r="J2928"/>
        </row>
        <row r="2929">
          <cell r="J2929"/>
        </row>
        <row r="2930">
          <cell r="J2930"/>
        </row>
        <row r="2931">
          <cell r="J2931"/>
        </row>
        <row r="2932">
          <cell r="J2932"/>
        </row>
        <row r="2933">
          <cell r="J2933"/>
        </row>
        <row r="2934">
          <cell r="J2934" t="str">
            <v>Disc 2</v>
          </cell>
        </row>
        <row r="2935">
          <cell r="J2935"/>
        </row>
        <row r="2936">
          <cell r="J2936">
            <v>0</v>
          </cell>
        </row>
        <row r="2937">
          <cell r="J2937">
            <v>0</v>
          </cell>
        </row>
        <row r="2938">
          <cell r="J2938">
            <v>0</v>
          </cell>
        </row>
        <row r="2939">
          <cell r="J2939">
            <v>0</v>
          </cell>
        </row>
        <row r="2940">
          <cell r="J2940">
            <v>0</v>
          </cell>
        </row>
        <row r="2941">
          <cell r="J2941">
            <v>0</v>
          </cell>
        </row>
        <row r="2942">
          <cell r="J2942">
            <v>0</v>
          </cell>
        </row>
        <row r="2943">
          <cell r="J2943">
            <v>0</v>
          </cell>
        </row>
        <row r="2944">
          <cell r="J2944">
            <v>0</v>
          </cell>
        </row>
        <row r="2945">
          <cell r="J2945">
            <v>0</v>
          </cell>
        </row>
        <row r="2946">
          <cell r="J2946">
            <v>0</v>
          </cell>
        </row>
        <row r="2947">
          <cell r="J2947">
            <v>0</v>
          </cell>
        </row>
        <row r="2948">
          <cell r="J2948">
            <v>0</v>
          </cell>
        </row>
        <row r="2949">
          <cell r="J2949">
            <v>0</v>
          </cell>
        </row>
        <row r="2950">
          <cell r="J2950">
            <v>0</v>
          </cell>
        </row>
        <row r="2951">
          <cell r="J2951">
            <v>0</v>
          </cell>
        </row>
        <row r="2952">
          <cell r="J2952"/>
        </row>
        <row r="2953">
          <cell r="J2953"/>
        </row>
        <row r="2954">
          <cell r="J2954">
            <v>1748000</v>
          </cell>
        </row>
        <row r="2955">
          <cell r="J2955"/>
        </row>
        <row r="2956">
          <cell r="J2956">
            <v>0</v>
          </cell>
        </row>
        <row r="2957">
          <cell r="J2957"/>
        </row>
        <row r="2958">
          <cell r="J2958">
            <v>173225.22522522521</v>
          </cell>
        </row>
        <row r="2959">
          <cell r="J2959"/>
        </row>
        <row r="2960">
          <cell r="J2960"/>
        </row>
        <row r="2961">
          <cell r="J2961"/>
        </row>
        <row r="2962">
          <cell r="J2962" t="str">
            <v>NOVI / CONDRO</v>
          </cell>
        </row>
        <row r="2963">
          <cell r="J2963">
            <v>0</v>
          </cell>
        </row>
        <row r="2964">
          <cell r="J2964"/>
        </row>
        <row r="2965">
          <cell r="J2965"/>
        </row>
        <row r="2966">
          <cell r="J2966"/>
        </row>
        <row r="2967">
          <cell r="J2967"/>
        </row>
        <row r="2968">
          <cell r="J2968"/>
        </row>
        <row r="2969">
          <cell r="J2969"/>
        </row>
        <row r="2970">
          <cell r="J2970"/>
        </row>
        <row r="2971">
          <cell r="J2971"/>
        </row>
        <row r="2972">
          <cell r="J2972" t="str">
            <v>Disc 2</v>
          </cell>
        </row>
        <row r="2973">
          <cell r="J2973"/>
        </row>
        <row r="2974">
          <cell r="J2974"/>
        </row>
        <row r="2975">
          <cell r="J2975"/>
        </row>
        <row r="2976">
          <cell r="J2976"/>
        </row>
        <row r="2977">
          <cell r="J2977"/>
        </row>
        <row r="2978">
          <cell r="J2978"/>
        </row>
        <row r="2979">
          <cell r="J2979"/>
        </row>
        <row r="2980">
          <cell r="J2980"/>
        </row>
        <row r="2981">
          <cell r="J2981"/>
        </row>
        <row r="2982">
          <cell r="J2982"/>
        </row>
        <row r="2983">
          <cell r="J2983"/>
        </row>
        <row r="2984">
          <cell r="J2984"/>
        </row>
        <row r="2985">
          <cell r="J2985"/>
        </row>
        <row r="2986">
          <cell r="J2986"/>
        </row>
        <row r="2987">
          <cell r="J2987"/>
        </row>
        <row r="2988">
          <cell r="J2988"/>
        </row>
        <row r="2989">
          <cell r="J2989"/>
        </row>
        <row r="2990">
          <cell r="J2990"/>
        </row>
        <row r="2991">
          <cell r="J2991"/>
        </row>
        <row r="2992">
          <cell r="J2992">
            <v>388800</v>
          </cell>
        </row>
        <row r="2993">
          <cell r="J2993"/>
        </row>
        <row r="2994">
          <cell r="J2994"/>
        </row>
        <row r="2995">
          <cell r="J2995"/>
        </row>
        <row r="2996">
          <cell r="J2996">
            <v>38529.729729729726</v>
          </cell>
        </row>
        <row r="2997">
          <cell r="J2997"/>
        </row>
        <row r="2998">
          <cell r="J2998"/>
        </row>
        <row r="2999">
          <cell r="J2999"/>
        </row>
        <row r="3000">
          <cell r="J3000" t="str">
            <v>NOVI / CONDRO</v>
          </cell>
        </row>
        <row r="3001">
          <cell r="J3001"/>
        </row>
        <row r="3002">
          <cell r="J3002"/>
        </row>
        <row r="3003">
          <cell r="J3003"/>
        </row>
        <row r="3004">
          <cell r="J3004"/>
        </row>
        <row r="3005">
          <cell r="J3005"/>
        </row>
        <row r="3006">
          <cell r="J3006"/>
        </row>
        <row r="3007">
          <cell r="J3007"/>
        </row>
        <row r="3008">
          <cell r="J3008"/>
        </row>
        <row r="3009">
          <cell r="J3009"/>
        </row>
        <row r="3010">
          <cell r="J3010" t="str">
            <v>Disc 2</v>
          </cell>
        </row>
        <row r="3011">
          <cell r="J3011"/>
        </row>
        <row r="3012">
          <cell r="J3012">
            <v>0</v>
          </cell>
        </row>
        <row r="3013">
          <cell r="J3013">
            <v>0</v>
          </cell>
        </row>
        <row r="3014">
          <cell r="J3014">
            <v>0</v>
          </cell>
        </row>
        <row r="3015">
          <cell r="J3015">
            <v>0</v>
          </cell>
        </row>
        <row r="3016">
          <cell r="J3016">
            <v>0</v>
          </cell>
        </row>
        <row r="3017">
          <cell r="J3017">
            <v>0</v>
          </cell>
        </row>
        <row r="3018">
          <cell r="J3018">
            <v>0</v>
          </cell>
        </row>
        <row r="3019">
          <cell r="J3019">
            <v>0</v>
          </cell>
        </row>
        <row r="3020">
          <cell r="J3020">
            <v>0</v>
          </cell>
        </row>
        <row r="3021">
          <cell r="J3021">
            <v>0</v>
          </cell>
        </row>
        <row r="3022">
          <cell r="J3022">
            <v>0</v>
          </cell>
        </row>
        <row r="3023">
          <cell r="J3023">
            <v>0</v>
          </cell>
        </row>
        <row r="3024">
          <cell r="J3024">
            <v>0</v>
          </cell>
        </row>
        <row r="3025">
          <cell r="J3025">
            <v>0</v>
          </cell>
        </row>
        <row r="3026">
          <cell r="J3026">
            <v>0</v>
          </cell>
        </row>
        <row r="3027">
          <cell r="J3027">
            <v>0</v>
          </cell>
        </row>
        <row r="3028">
          <cell r="J3028"/>
        </row>
        <row r="3029">
          <cell r="J3029"/>
        </row>
        <row r="3030">
          <cell r="J3030">
            <v>388800</v>
          </cell>
        </row>
        <row r="3031">
          <cell r="J3031"/>
        </row>
        <row r="3032">
          <cell r="J3032">
            <v>0</v>
          </cell>
        </row>
        <row r="3033">
          <cell r="J3033"/>
        </row>
        <row r="3034">
          <cell r="J3034">
            <v>38529.729729729726</v>
          </cell>
        </row>
        <row r="3035">
          <cell r="J3035"/>
        </row>
        <row r="3036">
          <cell r="J3036"/>
        </row>
        <row r="3037">
          <cell r="J3037"/>
        </row>
        <row r="3038">
          <cell r="J3038" t="str">
            <v>NOVI / CONDRO</v>
          </cell>
        </row>
        <row r="3039">
          <cell r="J3039">
            <v>0</v>
          </cell>
        </row>
        <row r="3040">
          <cell r="J3040"/>
        </row>
        <row r="3041">
          <cell r="J3041"/>
        </row>
        <row r="3042">
          <cell r="J3042"/>
        </row>
        <row r="3043">
          <cell r="J3043"/>
        </row>
        <row r="3044">
          <cell r="J3044"/>
        </row>
        <row r="3045">
          <cell r="J3045"/>
        </row>
        <row r="3046">
          <cell r="J3046"/>
        </row>
        <row r="3047">
          <cell r="J3047"/>
        </row>
        <row r="3048">
          <cell r="J3048" t="str">
            <v>Disc 2</v>
          </cell>
        </row>
        <row r="3049">
          <cell r="J3049"/>
        </row>
        <row r="3050">
          <cell r="J3050">
            <v>0</v>
          </cell>
        </row>
        <row r="3051">
          <cell r="J3051">
            <v>0</v>
          </cell>
        </row>
        <row r="3052">
          <cell r="J3052">
            <v>0</v>
          </cell>
        </row>
        <row r="3053">
          <cell r="J3053">
            <v>0</v>
          </cell>
        </row>
        <row r="3054">
          <cell r="J3054">
            <v>0</v>
          </cell>
        </row>
        <row r="3055">
          <cell r="J3055">
            <v>0</v>
          </cell>
        </row>
        <row r="3056">
          <cell r="J3056">
            <v>0</v>
          </cell>
        </row>
        <row r="3057">
          <cell r="J3057">
            <v>0</v>
          </cell>
        </row>
        <row r="3058">
          <cell r="J3058">
            <v>0</v>
          </cell>
        </row>
        <row r="3059">
          <cell r="J3059">
            <v>0</v>
          </cell>
        </row>
        <row r="3060">
          <cell r="J3060">
            <v>0</v>
          </cell>
        </row>
        <row r="3061">
          <cell r="J3061">
            <v>0</v>
          </cell>
        </row>
        <row r="3062">
          <cell r="J3062">
            <v>0</v>
          </cell>
        </row>
        <row r="3063">
          <cell r="J3063">
            <v>0</v>
          </cell>
        </row>
        <row r="3064">
          <cell r="J3064">
            <v>0</v>
          </cell>
        </row>
        <row r="3065">
          <cell r="J3065">
            <v>0</v>
          </cell>
        </row>
        <row r="3066">
          <cell r="J3066"/>
        </row>
        <row r="3067">
          <cell r="J3067"/>
        </row>
        <row r="3068">
          <cell r="J3068">
            <v>388800</v>
          </cell>
        </row>
        <row r="3069">
          <cell r="J3069"/>
        </row>
        <row r="3070">
          <cell r="J3070">
            <v>0</v>
          </cell>
        </row>
        <row r="3071">
          <cell r="J3071"/>
        </row>
        <row r="3072">
          <cell r="J3072">
            <v>38529.729729729726</v>
          </cell>
        </row>
        <row r="3073">
          <cell r="J3073"/>
        </row>
        <row r="3074">
          <cell r="J3074"/>
        </row>
        <row r="3075">
          <cell r="J3075"/>
        </row>
        <row r="3076">
          <cell r="J3076" t="str">
            <v>NOVI / CONDRO</v>
          </cell>
        </row>
        <row r="3077">
          <cell r="J3077">
            <v>0</v>
          </cell>
        </row>
        <row r="3078">
          <cell r="J3078"/>
        </row>
        <row r="3079">
          <cell r="J3079"/>
        </row>
        <row r="3080">
          <cell r="J3080"/>
        </row>
        <row r="3081">
          <cell r="J3081"/>
        </row>
        <row r="3082">
          <cell r="J3082"/>
        </row>
        <row r="3083">
          <cell r="J3083"/>
        </row>
        <row r="3084">
          <cell r="J3084"/>
        </row>
        <row r="3085">
          <cell r="J3085"/>
        </row>
        <row r="3086">
          <cell r="J3086" t="str">
            <v>Disc 2</v>
          </cell>
        </row>
        <row r="3087">
          <cell r="J3087"/>
        </row>
        <row r="3088">
          <cell r="J3088"/>
        </row>
        <row r="3089">
          <cell r="J3089"/>
        </row>
        <row r="3090">
          <cell r="J3090"/>
        </row>
        <row r="3091">
          <cell r="J3091"/>
        </row>
        <row r="3092">
          <cell r="J3092"/>
        </row>
        <row r="3093">
          <cell r="J3093"/>
        </row>
        <row r="3094">
          <cell r="J3094"/>
        </row>
        <row r="3095">
          <cell r="J3095"/>
        </row>
        <row r="3096">
          <cell r="J3096"/>
        </row>
        <row r="3097">
          <cell r="J3097"/>
        </row>
        <row r="3098">
          <cell r="J3098"/>
        </row>
        <row r="3099">
          <cell r="J3099"/>
        </row>
        <row r="3100">
          <cell r="J3100"/>
        </row>
        <row r="3101">
          <cell r="J3101"/>
        </row>
        <row r="3102">
          <cell r="J3102"/>
        </row>
        <row r="3103">
          <cell r="J3103"/>
        </row>
        <row r="3104">
          <cell r="J3104"/>
        </row>
        <row r="3105">
          <cell r="J3105"/>
        </row>
        <row r="3106">
          <cell r="J3106">
            <v>64381975</v>
          </cell>
        </row>
        <row r="3107">
          <cell r="J3107"/>
        </row>
        <row r="3108">
          <cell r="J3108"/>
        </row>
        <row r="3109">
          <cell r="J3109"/>
        </row>
        <row r="3110">
          <cell r="J3110">
            <v>6380195.7207207205</v>
          </cell>
        </row>
        <row r="3111">
          <cell r="J3111"/>
        </row>
        <row r="3112">
          <cell r="J3112"/>
        </row>
        <row r="3113">
          <cell r="J3113"/>
        </row>
        <row r="3114">
          <cell r="J3114" t="str">
            <v>NOVI / CONDRO</v>
          </cell>
        </row>
        <row r="3115">
          <cell r="J3115"/>
        </row>
        <row r="3116">
          <cell r="J3116"/>
        </row>
        <row r="3117">
          <cell r="J3117"/>
        </row>
        <row r="3118">
          <cell r="J3118"/>
        </row>
        <row r="3119">
          <cell r="J3119"/>
        </row>
        <row r="3120">
          <cell r="J3120"/>
        </row>
        <row r="3121">
          <cell r="J3121"/>
        </row>
        <row r="3122">
          <cell r="J3122"/>
        </row>
        <row r="3123">
          <cell r="J3123"/>
        </row>
        <row r="3124">
          <cell r="J3124" t="str">
            <v>Disc 2</v>
          </cell>
        </row>
        <row r="3125">
          <cell r="J3125"/>
        </row>
        <row r="3126">
          <cell r="J3126">
            <v>0</v>
          </cell>
        </row>
        <row r="3127">
          <cell r="J3127">
            <v>0</v>
          </cell>
        </row>
        <row r="3128">
          <cell r="J3128">
            <v>0</v>
          </cell>
        </row>
        <row r="3129">
          <cell r="J3129">
            <v>0</v>
          </cell>
        </row>
        <row r="3130">
          <cell r="J3130">
            <v>0</v>
          </cell>
        </row>
        <row r="3131">
          <cell r="J3131">
            <v>0</v>
          </cell>
        </row>
        <row r="3132">
          <cell r="J3132">
            <v>0</v>
          </cell>
        </row>
        <row r="3133">
          <cell r="J3133">
            <v>0</v>
          </cell>
        </row>
        <row r="3134">
          <cell r="J3134">
            <v>0</v>
          </cell>
        </row>
        <row r="3135">
          <cell r="J3135">
            <v>0</v>
          </cell>
        </row>
        <row r="3136">
          <cell r="J3136">
            <v>0</v>
          </cell>
        </row>
        <row r="3137">
          <cell r="J3137">
            <v>0</v>
          </cell>
        </row>
        <row r="3138">
          <cell r="J3138">
            <v>0</v>
          </cell>
        </row>
        <row r="3139">
          <cell r="J3139">
            <v>0</v>
          </cell>
        </row>
        <row r="3140">
          <cell r="J3140">
            <v>0</v>
          </cell>
        </row>
        <row r="3141">
          <cell r="J3141">
            <v>0</v>
          </cell>
        </row>
        <row r="3142">
          <cell r="J3142"/>
        </row>
        <row r="3143">
          <cell r="J3143"/>
        </row>
        <row r="3144">
          <cell r="J3144">
            <v>64381975</v>
          </cell>
        </row>
        <row r="3145">
          <cell r="J3145"/>
        </row>
        <row r="3146">
          <cell r="J3146">
            <v>0</v>
          </cell>
        </row>
        <row r="3147">
          <cell r="J3147"/>
        </row>
        <row r="3148">
          <cell r="J3148">
            <v>6380195.7207207205</v>
          </cell>
        </row>
        <row r="3149">
          <cell r="J3149"/>
        </row>
        <row r="3150">
          <cell r="J3150"/>
        </row>
        <row r="3151">
          <cell r="J3151"/>
        </row>
        <row r="3152">
          <cell r="J3152" t="str">
            <v>NOVI / CONDRO</v>
          </cell>
        </row>
        <row r="3153">
          <cell r="J3153">
            <v>0</v>
          </cell>
        </row>
        <row r="3154">
          <cell r="J3154"/>
        </row>
        <row r="3155">
          <cell r="J3155"/>
        </row>
        <row r="3156">
          <cell r="J3156"/>
        </row>
        <row r="3157">
          <cell r="J3157"/>
        </row>
        <row r="3158">
          <cell r="J3158"/>
        </row>
        <row r="3159">
          <cell r="J3159"/>
        </row>
        <row r="3160">
          <cell r="J3160"/>
        </row>
        <row r="3161">
          <cell r="J3161"/>
        </row>
        <row r="3162">
          <cell r="J3162" t="str">
            <v>Disc 2</v>
          </cell>
        </row>
        <row r="3163">
          <cell r="J3163"/>
        </row>
        <row r="3164">
          <cell r="J3164">
            <v>0</v>
          </cell>
        </row>
        <row r="3165">
          <cell r="J3165">
            <v>0</v>
          </cell>
        </row>
        <row r="3166">
          <cell r="J3166">
            <v>0</v>
          </cell>
        </row>
        <row r="3167">
          <cell r="J3167">
            <v>0</v>
          </cell>
        </row>
        <row r="3168">
          <cell r="J3168">
            <v>0</v>
          </cell>
        </row>
        <row r="3169">
          <cell r="J3169">
            <v>0</v>
          </cell>
        </row>
        <row r="3170">
          <cell r="J3170">
            <v>0</v>
          </cell>
        </row>
        <row r="3171">
          <cell r="J3171">
            <v>0</v>
          </cell>
        </row>
        <row r="3172">
          <cell r="J3172">
            <v>0</v>
          </cell>
        </row>
        <row r="3173">
          <cell r="J3173">
            <v>0</v>
          </cell>
        </row>
        <row r="3174">
          <cell r="J3174">
            <v>0</v>
          </cell>
        </row>
        <row r="3175">
          <cell r="J3175">
            <v>0</v>
          </cell>
        </row>
        <row r="3176">
          <cell r="J3176">
            <v>0</v>
          </cell>
        </row>
        <row r="3177">
          <cell r="J3177">
            <v>0</v>
          </cell>
        </row>
        <row r="3178">
          <cell r="J3178">
            <v>0</v>
          </cell>
        </row>
        <row r="3179">
          <cell r="J3179">
            <v>0</v>
          </cell>
        </row>
        <row r="3180">
          <cell r="J3180"/>
        </row>
        <row r="3181">
          <cell r="J3181"/>
        </row>
        <row r="3182">
          <cell r="J3182">
            <v>64381975</v>
          </cell>
        </row>
        <row r="3183">
          <cell r="J3183"/>
        </row>
        <row r="3184">
          <cell r="J3184">
            <v>0</v>
          </cell>
        </row>
        <row r="3185">
          <cell r="J3185"/>
        </row>
        <row r="3186">
          <cell r="J3186">
            <v>6380195.7207207205</v>
          </cell>
        </row>
        <row r="3187">
          <cell r="J3187"/>
        </row>
        <row r="3188">
          <cell r="J3188"/>
        </row>
        <row r="3189">
          <cell r="J3189"/>
        </row>
        <row r="3190">
          <cell r="J3190" t="str">
            <v>NOVI / CONDRO</v>
          </cell>
        </row>
        <row r="3191">
          <cell r="J3191">
            <v>0</v>
          </cell>
        </row>
        <row r="3192">
          <cell r="J3192"/>
        </row>
        <row r="3193">
          <cell r="J3193"/>
        </row>
        <row r="3194">
          <cell r="J3194"/>
        </row>
        <row r="3195">
          <cell r="J3195"/>
        </row>
        <row r="3196">
          <cell r="J3196"/>
        </row>
        <row r="3197">
          <cell r="J3197"/>
        </row>
        <row r="3198">
          <cell r="J3198"/>
        </row>
        <row r="3199">
          <cell r="J3199"/>
        </row>
        <row r="3200">
          <cell r="J3200" t="str">
            <v>Disc 2</v>
          </cell>
        </row>
        <row r="3201">
          <cell r="J3201"/>
        </row>
        <row r="3202">
          <cell r="J3202"/>
        </row>
        <row r="3203">
          <cell r="J3203"/>
        </row>
        <row r="3204">
          <cell r="J3204"/>
        </row>
        <row r="3205">
          <cell r="J3205"/>
        </row>
        <row r="3206">
          <cell r="J3206"/>
        </row>
        <row r="3207">
          <cell r="J3207"/>
        </row>
        <row r="3208">
          <cell r="J3208"/>
        </row>
        <row r="3209">
          <cell r="J3209"/>
        </row>
        <row r="3210">
          <cell r="J3210"/>
        </row>
        <row r="3211">
          <cell r="J3211"/>
        </row>
        <row r="3212">
          <cell r="J3212"/>
        </row>
        <row r="3213">
          <cell r="J3213"/>
        </row>
        <row r="3214">
          <cell r="J3214"/>
        </row>
        <row r="3215">
          <cell r="J3215"/>
        </row>
        <row r="3216">
          <cell r="J3216"/>
        </row>
        <row r="3217">
          <cell r="J3217"/>
        </row>
        <row r="3218">
          <cell r="J3218"/>
        </row>
        <row r="3219">
          <cell r="J3219"/>
        </row>
        <row r="3220">
          <cell r="J3220">
            <v>2376000</v>
          </cell>
        </row>
        <row r="3221">
          <cell r="J3221"/>
        </row>
        <row r="3222">
          <cell r="J3222"/>
        </row>
        <row r="3223">
          <cell r="J3223"/>
        </row>
        <row r="3224">
          <cell r="J3224">
            <v>235459.45945945941</v>
          </cell>
        </row>
        <row r="3225">
          <cell r="J3225"/>
        </row>
        <row r="3226">
          <cell r="J3226"/>
        </row>
        <row r="3227">
          <cell r="J3227"/>
        </row>
        <row r="3228">
          <cell r="J3228" t="str">
            <v>NOVI / CONDRO</v>
          </cell>
        </row>
        <row r="3229">
          <cell r="J3229"/>
        </row>
        <row r="3230">
          <cell r="J3230"/>
        </row>
        <row r="3231">
          <cell r="J3231"/>
        </row>
        <row r="3232">
          <cell r="J3232"/>
        </row>
        <row r="3233">
          <cell r="J3233"/>
        </row>
        <row r="3234">
          <cell r="J3234"/>
        </row>
        <row r="3235">
          <cell r="J3235"/>
        </row>
        <row r="3236">
          <cell r="J3236"/>
        </row>
        <row r="3237">
          <cell r="J3237"/>
        </row>
        <row r="3238">
          <cell r="J3238" t="str">
            <v>Disc 2</v>
          </cell>
        </row>
        <row r="3239">
          <cell r="J3239"/>
        </row>
        <row r="3240">
          <cell r="J3240">
            <v>0</v>
          </cell>
        </row>
        <row r="3241">
          <cell r="J3241">
            <v>0</v>
          </cell>
        </row>
        <row r="3242">
          <cell r="J3242">
            <v>0</v>
          </cell>
        </row>
        <row r="3243">
          <cell r="J3243">
            <v>0</v>
          </cell>
        </row>
        <row r="3244">
          <cell r="J3244">
            <v>0</v>
          </cell>
        </row>
        <row r="3245">
          <cell r="J3245">
            <v>0</v>
          </cell>
        </row>
        <row r="3246">
          <cell r="J3246">
            <v>0</v>
          </cell>
        </row>
        <row r="3247">
          <cell r="J3247">
            <v>0</v>
          </cell>
        </row>
        <row r="3248">
          <cell r="J3248">
            <v>0</v>
          </cell>
        </row>
        <row r="3249">
          <cell r="J3249">
            <v>0</v>
          </cell>
        </row>
        <row r="3250">
          <cell r="J3250">
            <v>0</v>
          </cell>
        </row>
        <row r="3251">
          <cell r="J3251">
            <v>0</v>
          </cell>
        </row>
        <row r="3252">
          <cell r="J3252">
            <v>0</v>
          </cell>
        </row>
        <row r="3253">
          <cell r="J3253">
            <v>0</v>
          </cell>
        </row>
        <row r="3254">
          <cell r="J3254">
            <v>0</v>
          </cell>
        </row>
        <row r="3255">
          <cell r="J3255">
            <v>0</v>
          </cell>
        </row>
        <row r="3256">
          <cell r="J3256"/>
        </row>
        <row r="3257">
          <cell r="J3257"/>
        </row>
        <row r="3258">
          <cell r="J3258">
            <v>2376000</v>
          </cell>
        </row>
        <row r="3259">
          <cell r="J3259"/>
        </row>
        <row r="3260">
          <cell r="J3260">
            <v>0</v>
          </cell>
        </row>
        <row r="3261">
          <cell r="J3261"/>
        </row>
        <row r="3262">
          <cell r="J3262">
            <v>235459.45945945941</v>
          </cell>
        </row>
        <row r="3263">
          <cell r="J3263"/>
        </row>
        <row r="3264">
          <cell r="J3264"/>
        </row>
        <row r="3265">
          <cell r="J3265"/>
        </row>
        <row r="3266">
          <cell r="J3266" t="str">
            <v>NOVI / CONDRO</v>
          </cell>
        </row>
        <row r="3267">
          <cell r="J3267">
            <v>0</v>
          </cell>
        </row>
        <row r="3268">
          <cell r="J3268"/>
        </row>
        <row r="3269">
          <cell r="J3269"/>
        </row>
        <row r="3270">
          <cell r="J3270"/>
        </row>
        <row r="3271">
          <cell r="J3271"/>
        </row>
        <row r="3272">
          <cell r="J3272"/>
        </row>
        <row r="3273">
          <cell r="J3273"/>
        </row>
        <row r="3274">
          <cell r="J3274"/>
        </row>
        <row r="3275">
          <cell r="J3275"/>
        </row>
        <row r="3276">
          <cell r="J3276" t="str">
            <v>Disc 2</v>
          </cell>
        </row>
        <row r="3277">
          <cell r="J3277"/>
        </row>
        <row r="3278">
          <cell r="J3278">
            <v>0</v>
          </cell>
        </row>
        <row r="3279">
          <cell r="J3279">
            <v>0</v>
          </cell>
        </row>
        <row r="3280">
          <cell r="J3280">
            <v>0</v>
          </cell>
        </row>
        <row r="3281">
          <cell r="J3281">
            <v>0</v>
          </cell>
        </row>
        <row r="3282">
          <cell r="J3282">
            <v>0</v>
          </cell>
        </row>
        <row r="3283">
          <cell r="J3283">
            <v>0</v>
          </cell>
        </row>
        <row r="3284">
          <cell r="J3284">
            <v>0</v>
          </cell>
        </row>
        <row r="3285">
          <cell r="J3285">
            <v>0</v>
          </cell>
        </row>
        <row r="3286">
          <cell r="J3286">
            <v>0</v>
          </cell>
        </row>
        <row r="3287">
          <cell r="J3287">
            <v>0</v>
          </cell>
        </row>
        <row r="3288">
          <cell r="J3288">
            <v>0</v>
          </cell>
        </row>
        <row r="3289">
          <cell r="J3289">
            <v>0</v>
          </cell>
        </row>
        <row r="3290">
          <cell r="J3290">
            <v>0</v>
          </cell>
        </row>
        <row r="3291">
          <cell r="J3291">
            <v>0</v>
          </cell>
        </row>
        <row r="3292">
          <cell r="J3292">
            <v>0</v>
          </cell>
        </row>
        <row r="3293">
          <cell r="J3293">
            <v>0</v>
          </cell>
        </row>
        <row r="3294">
          <cell r="J3294"/>
        </row>
        <row r="3295">
          <cell r="J3295"/>
        </row>
        <row r="3296">
          <cell r="J3296">
            <v>2376000</v>
          </cell>
        </row>
        <row r="3297">
          <cell r="J3297"/>
        </row>
        <row r="3298">
          <cell r="J3298">
            <v>0</v>
          </cell>
        </row>
        <row r="3299">
          <cell r="J3299"/>
        </row>
        <row r="3300">
          <cell r="J3300">
            <v>235459.45945945941</v>
          </cell>
        </row>
        <row r="3301">
          <cell r="J3301"/>
        </row>
        <row r="3302">
          <cell r="J3302"/>
        </row>
        <row r="3303">
          <cell r="J3303"/>
        </row>
        <row r="3304">
          <cell r="J3304" t="str">
            <v>NOVI / CONDRO</v>
          </cell>
        </row>
        <row r="3305">
          <cell r="J3305">
            <v>0</v>
          </cell>
        </row>
        <row r="3306">
          <cell r="J3306"/>
        </row>
        <row r="3307">
          <cell r="J3307"/>
        </row>
        <row r="3308">
          <cell r="J3308"/>
        </row>
        <row r="3309">
          <cell r="J3309"/>
        </row>
        <row r="3310">
          <cell r="J3310"/>
        </row>
        <row r="3311">
          <cell r="J3311"/>
        </row>
        <row r="3312">
          <cell r="J3312"/>
        </row>
        <row r="3313">
          <cell r="J3313"/>
        </row>
        <row r="3314">
          <cell r="J3314" t="str">
            <v>Disc 2</v>
          </cell>
        </row>
        <row r="3315">
          <cell r="J3315"/>
        </row>
        <row r="3316">
          <cell r="J3316"/>
        </row>
        <row r="3317">
          <cell r="J3317"/>
        </row>
        <row r="3318">
          <cell r="J3318"/>
        </row>
        <row r="3319">
          <cell r="J3319"/>
        </row>
        <row r="3320">
          <cell r="J3320"/>
        </row>
        <row r="3321">
          <cell r="J3321"/>
        </row>
        <row r="3322">
          <cell r="J3322"/>
        </row>
        <row r="3323">
          <cell r="J3323"/>
        </row>
        <row r="3324">
          <cell r="J3324"/>
        </row>
        <row r="3325">
          <cell r="J3325"/>
        </row>
        <row r="3326">
          <cell r="J3326"/>
        </row>
        <row r="3327">
          <cell r="J3327"/>
        </row>
        <row r="3328">
          <cell r="J3328"/>
        </row>
        <row r="3329">
          <cell r="J3329"/>
        </row>
        <row r="3330">
          <cell r="J3330"/>
        </row>
        <row r="3331">
          <cell r="J3331"/>
        </row>
        <row r="3332">
          <cell r="J3332"/>
        </row>
        <row r="3333">
          <cell r="J3333"/>
        </row>
        <row r="3334">
          <cell r="J3334">
            <v>8494992</v>
          </cell>
        </row>
        <row r="3335">
          <cell r="J3335"/>
        </row>
        <row r="3336">
          <cell r="J3336"/>
        </row>
        <row r="3337">
          <cell r="J3337"/>
        </row>
        <row r="3338">
          <cell r="J3338">
            <v>841846.05405405397</v>
          </cell>
        </row>
        <row r="3339">
          <cell r="J3339"/>
        </row>
        <row r="3340">
          <cell r="J3340"/>
        </row>
        <row r="3341">
          <cell r="J3341"/>
        </row>
        <row r="3342">
          <cell r="J3342" t="str">
            <v>NOVI / CONDRO</v>
          </cell>
        </row>
        <row r="3343">
          <cell r="J3343"/>
        </row>
        <row r="3344">
          <cell r="J3344"/>
        </row>
        <row r="3345">
          <cell r="J3345"/>
        </row>
        <row r="3346">
          <cell r="J3346"/>
        </row>
        <row r="3347">
          <cell r="J3347"/>
        </row>
        <row r="3348">
          <cell r="J3348"/>
        </row>
        <row r="3349">
          <cell r="J3349"/>
        </row>
        <row r="3350">
          <cell r="J3350"/>
        </row>
        <row r="3351">
          <cell r="J3351"/>
        </row>
        <row r="3352">
          <cell r="J3352" t="str">
            <v>Disc 2</v>
          </cell>
        </row>
        <row r="3353">
          <cell r="J3353"/>
        </row>
        <row r="3354">
          <cell r="J3354">
            <v>0</v>
          </cell>
        </row>
        <row r="3355">
          <cell r="J3355">
            <v>0</v>
          </cell>
        </row>
        <row r="3356">
          <cell r="J3356">
            <v>0</v>
          </cell>
        </row>
        <row r="3357">
          <cell r="J3357">
            <v>0</v>
          </cell>
        </row>
        <row r="3358">
          <cell r="J3358">
            <v>0</v>
          </cell>
        </row>
        <row r="3359">
          <cell r="J3359">
            <v>0</v>
          </cell>
        </row>
        <row r="3360">
          <cell r="J3360">
            <v>0</v>
          </cell>
        </row>
        <row r="3361">
          <cell r="J3361">
            <v>0</v>
          </cell>
        </row>
        <row r="3362">
          <cell r="J3362">
            <v>0</v>
          </cell>
        </row>
        <row r="3363">
          <cell r="J3363">
            <v>0</v>
          </cell>
        </row>
        <row r="3364">
          <cell r="J3364">
            <v>0</v>
          </cell>
        </row>
        <row r="3365">
          <cell r="J3365">
            <v>0</v>
          </cell>
        </row>
        <row r="3366">
          <cell r="J3366">
            <v>0</v>
          </cell>
        </row>
        <row r="3367">
          <cell r="J3367">
            <v>0</v>
          </cell>
        </row>
        <row r="3368">
          <cell r="J3368">
            <v>0</v>
          </cell>
        </row>
        <row r="3369">
          <cell r="J3369">
            <v>0</v>
          </cell>
        </row>
        <row r="3370">
          <cell r="J3370"/>
        </row>
        <row r="3371">
          <cell r="J3371"/>
        </row>
        <row r="3372">
          <cell r="J3372">
            <v>8494992</v>
          </cell>
        </row>
        <row r="3373">
          <cell r="J3373"/>
        </row>
        <row r="3374">
          <cell r="J3374">
            <v>0</v>
          </cell>
        </row>
        <row r="3375">
          <cell r="J3375"/>
        </row>
        <row r="3376">
          <cell r="J3376">
            <v>841846.05405405397</v>
          </cell>
        </row>
        <row r="3377">
          <cell r="J3377"/>
        </row>
        <row r="3378">
          <cell r="J3378"/>
        </row>
        <row r="3379">
          <cell r="J3379"/>
        </row>
        <row r="3380">
          <cell r="J3380" t="str">
            <v>NOVI / CONDRO</v>
          </cell>
        </row>
        <row r="3381">
          <cell r="J3381">
            <v>0</v>
          </cell>
        </row>
        <row r="3382">
          <cell r="J3382"/>
        </row>
        <row r="3383">
          <cell r="J3383"/>
        </row>
        <row r="3384">
          <cell r="J3384"/>
        </row>
        <row r="3385">
          <cell r="J3385"/>
        </row>
        <row r="3386">
          <cell r="J3386"/>
        </row>
        <row r="3387">
          <cell r="J3387"/>
        </row>
        <row r="3388">
          <cell r="J3388"/>
        </row>
        <row r="3389">
          <cell r="J3389"/>
        </row>
        <row r="3390">
          <cell r="J3390" t="str">
            <v>Disc 2</v>
          </cell>
        </row>
        <row r="3391">
          <cell r="J3391"/>
        </row>
        <row r="3392">
          <cell r="J3392">
            <v>0</v>
          </cell>
        </row>
        <row r="3393">
          <cell r="J3393">
            <v>0</v>
          </cell>
        </row>
        <row r="3394">
          <cell r="J3394">
            <v>0</v>
          </cell>
        </row>
        <row r="3395">
          <cell r="J3395">
            <v>0</v>
          </cell>
        </row>
        <row r="3396">
          <cell r="J3396">
            <v>0</v>
          </cell>
        </row>
        <row r="3397">
          <cell r="J3397">
            <v>0</v>
          </cell>
        </row>
        <row r="3398">
          <cell r="J3398">
            <v>0</v>
          </cell>
        </row>
        <row r="3399">
          <cell r="J3399">
            <v>0</v>
          </cell>
        </row>
        <row r="3400">
          <cell r="J3400">
            <v>0</v>
          </cell>
        </row>
        <row r="3401">
          <cell r="J3401">
            <v>0</v>
          </cell>
        </row>
        <row r="3402">
          <cell r="J3402">
            <v>0</v>
          </cell>
        </row>
        <row r="3403">
          <cell r="J3403">
            <v>0</v>
          </cell>
        </row>
        <row r="3404">
          <cell r="J3404">
            <v>0</v>
          </cell>
        </row>
        <row r="3405">
          <cell r="J3405">
            <v>0</v>
          </cell>
        </row>
        <row r="3406">
          <cell r="J3406">
            <v>0</v>
          </cell>
        </row>
        <row r="3407">
          <cell r="J3407">
            <v>0</v>
          </cell>
        </row>
        <row r="3408">
          <cell r="J3408"/>
        </row>
        <row r="3409">
          <cell r="J3409"/>
        </row>
        <row r="3410">
          <cell r="J3410">
            <v>8494992</v>
          </cell>
        </row>
        <row r="3411">
          <cell r="J3411"/>
        </row>
        <row r="3412">
          <cell r="J3412">
            <v>0</v>
          </cell>
        </row>
        <row r="3413">
          <cell r="J3413"/>
        </row>
        <row r="3414">
          <cell r="J3414">
            <v>841846.05405405397</v>
          </cell>
        </row>
        <row r="3415">
          <cell r="J3415"/>
        </row>
        <row r="3416">
          <cell r="J3416"/>
        </row>
        <row r="3417">
          <cell r="J3417"/>
        </row>
        <row r="3418">
          <cell r="J3418" t="str">
            <v>NOVI / CONDRO</v>
          </cell>
        </row>
        <row r="3419">
          <cell r="J3419">
            <v>0</v>
          </cell>
        </row>
        <row r="3420">
          <cell r="J3420"/>
        </row>
        <row r="3421">
          <cell r="J3421"/>
        </row>
        <row r="3422">
          <cell r="J3422"/>
        </row>
        <row r="3423">
          <cell r="J3423"/>
        </row>
        <row r="3424">
          <cell r="J3424"/>
        </row>
        <row r="3425">
          <cell r="J3425"/>
        </row>
        <row r="3426">
          <cell r="J3426"/>
        </row>
        <row r="3427">
          <cell r="J3427"/>
        </row>
        <row r="3428">
          <cell r="J3428" t="str">
            <v>Disc 2</v>
          </cell>
        </row>
        <row r="3429">
          <cell r="J3429"/>
        </row>
        <row r="3430">
          <cell r="J3430"/>
        </row>
        <row r="3431">
          <cell r="J3431"/>
        </row>
        <row r="3432">
          <cell r="J3432"/>
        </row>
        <row r="3433">
          <cell r="J3433"/>
        </row>
        <row r="3434">
          <cell r="J3434"/>
        </row>
        <row r="3435">
          <cell r="J3435"/>
        </row>
        <row r="3436">
          <cell r="J3436"/>
        </row>
        <row r="3437">
          <cell r="J3437"/>
        </row>
        <row r="3438">
          <cell r="J3438"/>
        </row>
        <row r="3439">
          <cell r="J3439"/>
        </row>
        <row r="3440">
          <cell r="J3440"/>
        </row>
        <row r="3441">
          <cell r="J3441"/>
        </row>
        <row r="3442">
          <cell r="J3442"/>
        </row>
        <row r="3443">
          <cell r="J3443"/>
        </row>
        <row r="3444">
          <cell r="J3444"/>
        </row>
        <row r="3445">
          <cell r="J3445"/>
        </row>
        <row r="3446">
          <cell r="J3446"/>
        </row>
        <row r="3447">
          <cell r="J3447"/>
        </row>
        <row r="3448">
          <cell r="J3448">
            <v>3325448</v>
          </cell>
        </row>
        <row r="3449">
          <cell r="J3449"/>
        </row>
        <row r="3450">
          <cell r="J3450"/>
        </row>
        <row r="3451">
          <cell r="J3451"/>
        </row>
        <row r="3452">
          <cell r="J3452">
            <v>329548.90090090089</v>
          </cell>
        </row>
        <row r="3453">
          <cell r="J3453"/>
        </row>
        <row r="3454">
          <cell r="J3454"/>
        </row>
        <row r="3455">
          <cell r="J3455"/>
        </row>
        <row r="3456">
          <cell r="J3456" t="str">
            <v>NOVI / CONDRO</v>
          </cell>
        </row>
        <row r="3457">
          <cell r="J3457"/>
        </row>
        <row r="3458">
          <cell r="J3458"/>
        </row>
        <row r="3459">
          <cell r="J3459"/>
        </row>
        <row r="3460">
          <cell r="J3460"/>
        </row>
        <row r="3461">
          <cell r="J3461"/>
        </row>
        <row r="3462">
          <cell r="J3462"/>
        </row>
        <row r="3463">
          <cell r="J3463"/>
        </row>
        <row r="3464">
          <cell r="J3464"/>
        </row>
        <row r="3465">
          <cell r="J3465"/>
        </row>
        <row r="3466">
          <cell r="J3466" t="str">
            <v>Disc 2</v>
          </cell>
        </row>
        <row r="3467">
          <cell r="J3467"/>
        </row>
        <row r="3468">
          <cell r="J3468">
            <v>0</v>
          </cell>
        </row>
        <row r="3469">
          <cell r="J3469">
            <v>0</v>
          </cell>
        </row>
        <row r="3470">
          <cell r="J3470">
            <v>0</v>
          </cell>
        </row>
        <row r="3471">
          <cell r="J3471">
            <v>0</v>
          </cell>
        </row>
        <row r="3472">
          <cell r="J3472">
            <v>0</v>
          </cell>
        </row>
        <row r="3473">
          <cell r="J3473">
            <v>0</v>
          </cell>
        </row>
        <row r="3474">
          <cell r="J3474">
            <v>0</v>
          </cell>
        </row>
        <row r="3475">
          <cell r="J3475">
            <v>0</v>
          </cell>
        </row>
        <row r="3476">
          <cell r="J3476">
            <v>0</v>
          </cell>
        </row>
        <row r="3477">
          <cell r="J3477">
            <v>0</v>
          </cell>
        </row>
        <row r="3478">
          <cell r="J3478">
            <v>0</v>
          </cell>
        </row>
        <row r="3479">
          <cell r="J3479">
            <v>0</v>
          </cell>
        </row>
        <row r="3480">
          <cell r="J3480">
            <v>0</v>
          </cell>
        </row>
        <row r="3481">
          <cell r="J3481">
            <v>0</v>
          </cell>
        </row>
        <row r="3482">
          <cell r="J3482">
            <v>0</v>
          </cell>
        </row>
        <row r="3483">
          <cell r="J3483">
            <v>0</v>
          </cell>
        </row>
        <row r="3484">
          <cell r="J3484"/>
        </row>
        <row r="3485">
          <cell r="J3485"/>
        </row>
        <row r="3486">
          <cell r="J3486">
            <v>3325448</v>
          </cell>
        </row>
        <row r="3487">
          <cell r="J3487"/>
        </row>
        <row r="3488">
          <cell r="J3488">
            <v>0</v>
          </cell>
        </row>
        <row r="3489">
          <cell r="J3489"/>
        </row>
        <row r="3490">
          <cell r="J3490">
            <v>329548.90090090089</v>
          </cell>
        </row>
        <row r="3491">
          <cell r="J3491"/>
        </row>
        <row r="3492">
          <cell r="J3492"/>
        </row>
        <row r="3493">
          <cell r="J3493"/>
        </row>
        <row r="3494">
          <cell r="J3494" t="str">
            <v>NOVI / CONDRO</v>
          </cell>
        </row>
        <row r="3495">
          <cell r="J3495">
            <v>0</v>
          </cell>
        </row>
        <row r="3496">
          <cell r="J3496"/>
        </row>
        <row r="3497">
          <cell r="J3497"/>
        </row>
        <row r="3498">
          <cell r="J3498"/>
        </row>
        <row r="3499">
          <cell r="J3499"/>
        </row>
        <row r="3500">
          <cell r="J3500"/>
        </row>
        <row r="3501">
          <cell r="J3501"/>
        </row>
        <row r="3502">
          <cell r="J3502"/>
        </row>
        <row r="3503">
          <cell r="J3503"/>
        </row>
        <row r="3504">
          <cell r="J3504" t="str">
            <v>Disc 2</v>
          </cell>
        </row>
        <row r="3505">
          <cell r="J3505"/>
        </row>
        <row r="3506">
          <cell r="J3506">
            <v>0</v>
          </cell>
        </row>
        <row r="3507">
          <cell r="J3507">
            <v>0</v>
          </cell>
        </row>
        <row r="3508">
          <cell r="J3508">
            <v>0</v>
          </cell>
        </row>
        <row r="3509">
          <cell r="J3509">
            <v>0</v>
          </cell>
        </row>
        <row r="3510">
          <cell r="J3510">
            <v>0</v>
          </cell>
        </row>
        <row r="3511">
          <cell r="J3511">
            <v>0</v>
          </cell>
        </row>
        <row r="3512">
          <cell r="J3512">
            <v>0</v>
          </cell>
        </row>
        <row r="3513">
          <cell r="J3513">
            <v>0</v>
          </cell>
        </row>
        <row r="3514">
          <cell r="J3514">
            <v>0</v>
          </cell>
        </row>
        <row r="3515">
          <cell r="J3515">
            <v>0</v>
          </cell>
        </row>
        <row r="3516">
          <cell r="J3516">
            <v>0</v>
          </cell>
        </row>
        <row r="3517">
          <cell r="J3517">
            <v>0</v>
          </cell>
        </row>
        <row r="3518">
          <cell r="J3518">
            <v>0</v>
          </cell>
        </row>
        <row r="3519">
          <cell r="J3519">
            <v>0</v>
          </cell>
        </row>
        <row r="3520">
          <cell r="J3520">
            <v>0</v>
          </cell>
        </row>
        <row r="3521">
          <cell r="J3521">
            <v>0</v>
          </cell>
        </row>
        <row r="3522">
          <cell r="J3522"/>
        </row>
        <row r="3523">
          <cell r="J3523"/>
        </row>
        <row r="3524">
          <cell r="J3524">
            <v>3325448</v>
          </cell>
        </row>
        <row r="3525">
          <cell r="J3525"/>
        </row>
        <row r="3526">
          <cell r="J3526">
            <v>0</v>
          </cell>
        </row>
        <row r="3527">
          <cell r="J3527"/>
        </row>
        <row r="3528">
          <cell r="J3528">
            <v>329548.90090090089</v>
          </cell>
        </row>
        <row r="3529">
          <cell r="J3529"/>
        </row>
        <row r="3530">
          <cell r="J3530"/>
        </row>
        <row r="3531">
          <cell r="J3531"/>
        </row>
        <row r="3532">
          <cell r="J3532" t="str">
            <v>NOVI / CONDRO</v>
          </cell>
        </row>
        <row r="3533">
          <cell r="J3533">
            <v>0</v>
          </cell>
        </row>
        <row r="3534">
          <cell r="J3534"/>
        </row>
        <row r="3535">
          <cell r="J3535"/>
        </row>
        <row r="3536">
          <cell r="J3536"/>
        </row>
        <row r="3537">
          <cell r="J3537"/>
        </row>
        <row r="3538">
          <cell r="J3538"/>
        </row>
        <row r="3539">
          <cell r="J3539"/>
        </row>
        <row r="3540">
          <cell r="J3540"/>
        </row>
        <row r="3541">
          <cell r="J3541"/>
        </row>
        <row r="3542">
          <cell r="J3542" t="str">
            <v>Disc 2</v>
          </cell>
        </row>
        <row r="3543">
          <cell r="J3543"/>
        </row>
        <row r="3544">
          <cell r="J3544"/>
        </row>
        <row r="3545">
          <cell r="J3545"/>
        </row>
        <row r="3546">
          <cell r="J3546"/>
        </row>
        <row r="3547">
          <cell r="J3547"/>
        </row>
        <row r="3548">
          <cell r="J3548"/>
        </row>
        <row r="3549">
          <cell r="J3549"/>
        </row>
        <row r="3550">
          <cell r="J3550"/>
        </row>
        <row r="3551">
          <cell r="J3551"/>
        </row>
        <row r="3552">
          <cell r="J3552"/>
        </row>
        <row r="3553">
          <cell r="J3553"/>
        </row>
        <row r="3554">
          <cell r="J3554"/>
        </row>
        <row r="3555">
          <cell r="J3555"/>
        </row>
        <row r="3556">
          <cell r="J3556"/>
        </row>
        <row r="3557">
          <cell r="J3557"/>
        </row>
        <row r="3558">
          <cell r="J3558"/>
        </row>
        <row r="3559">
          <cell r="J3559"/>
        </row>
        <row r="3560">
          <cell r="J3560"/>
        </row>
        <row r="3561">
          <cell r="J3561"/>
        </row>
        <row r="3562">
          <cell r="J3562">
            <v>8640000</v>
          </cell>
        </row>
        <row r="3563">
          <cell r="J3563"/>
        </row>
        <row r="3564">
          <cell r="J3564"/>
        </row>
        <row r="3565">
          <cell r="J3565"/>
        </row>
        <row r="3566">
          <cell r="J3566">
            <v>856216.21621621621</v>
          </cell>
        </row>
        <row r="3567">
          <cell r="J3567"/>
        </row>
        <row r="3568">
          <cell r="J3568"/>
        </row>
        <row r="3569">
          <cell r="J3569"/>
        </row>
        <row r="3570">
          <cell r="J3570" t="str">
            <v>NOVI / CONDRO</v>
          </cell>
        </row>
        <row r="3571">
          <cell r="J3571"/>
        </row>
        <row r="3572">
          <cell r="J3572"/>
        </row>
        <row r="3573">
          <cell r="J3573"/>
        </row>
        <row r="3574">
          <cell r="J3574"/>
        </row>
        <row r="3575">
          <cell r="J3575"/>
        </row>
        <row r="3576">
          <cell r="J3576"/>
        </row>
        <row r="3577">
          <cell r="J3577"/>
        </row>
        <row r="3578">
          <cell r="J3578"/>
        </row>
        <row r="3579">
          <cell r="J3579"/>
        </row>
        <row r="3580">
          <cell r="J3580" t="str">
            <v>Disc 2</v>
          </cell>
        </row>
        <row r="3581">
          <cell r="J3581"/>
        </row>
        <row r="3582">
          <cell r="J3582">
            <v>0</v>
          </cell>
        </row>
        <row r="3583">
          <cell r="J3583">
            <v>0</v>
          </cell>
        </row>
        <row r="3584">
          <cell r="J3584">
            <v>0</v>
          </cell>
        </row>
        <row r="3585">
          <cell r="J3585">
            <v>0</v>
          </cell>
        </row>
        <row r="3586">
          <cell r="J3586">
            <v>0</v>
          </cell>
        </row>
        <row r="3587">
          <cell r="J3587">
            <v>0</v>
          </cell>
        </row>
        <row r="3588">
          <cell r="J3588">
            <v>0</v>
          </cell>
        </row>
        <row r="3589">
          <cell r="J3589">
            <v>0</v>
          </cell>
        </row>
        <row r="3590">
          <cell r="J3590">
            <v>0</v>
          </cell>
        </row>
        <row r="3591">
          <cell r="J3591">
            <v>0</v>
          </cell>
        </row>
        <row r="3592">
          <cell r="J3592">
            <v>0</v>
          </cell>
        </row>
        <row r="3593">
          <cell r="J3593">
            <v>0</v>
          </cell>
        </row>
        <row r="3594">
          <cell r="J3594">
            <v>0</v>
          </cell>
        </row>
        <row r="3595">
          <cell r="J3595">
            <v>0</v>
          </cell>
        </row>
        <row r="3596">
          <cell r="J3596">
            <v>0</v>
          </cell>
        </row>
        <row r="3597">
          <cell r="J3597">
            <v>0</v>
          </cell>
        </row>
        <row r="3598">
          <cell r="J3598"/>
        </row>
        <row r="3599">
          <cell r="J3599"/>
        </row>
        <row r="3600">
          <cell r="J3600">
            <v>8640000</v>
          </cell>
        </row>
        <row r="3601">
          <cell r="J3601"/>
        </row>
        <row r="3602">
          <cell r="J3602">
            <v>0</v>
          </cell>
        </row>
        <row r="3603">
          <cell r="J3603"/>
        </row>
        <row r="3604">
          <cell r="J3604">
            <v>856216.21621621621</v>
          </cell>
        </row>
        <row r="3605">
          <cell r="J3605"/>
        </row>
        <row r="3606">
          <cell r="J3606"/>
        </row>
        <row r="3607">
          <cell r="J3607"/>
        </row>
        <row r="3608">
          <cell r="J3608" t="str">
            <v>NOVI / CONDRO</v>
          </cell>
        </row>
        <row r="3609">
          <cell r="J3609">
            <v>0</v>
          </cell>
        </row>
        <row r="3610">
          <cell r="J3610"/>
        </row>
        <row r="3611">
          <cell r="J3611"/>
        </row>
        <row r="3612">
          <cell r="J3612"/>
        </row>
        <row r="3613">
          <cell r="J3613"/>
        </row>
        <row r="3614">
          <cell r="J3614"/>
        </row>
        <row r="3615">
          <cell r="J3615"/>
        </row>
        <row r="3616">
          <cell r="J3616"/>
        </row>
        <row r="3617">
          <cell r="J3617"/>
        </row>
        <row r="3618">
          <cell r="J3618" t="str">
            <v>Disc 2</v>
          </cell>
        </row>
        <row r="3619">
          <cell r="J3619"/>
        </row>
        <row r="3620">
          <cell r="J3620">
            <v>0</v>
          </cell>
        </row>
        <row r="3621">
          <cell r="J3621">
            <v>0</v>
          </cell>
        </row>
        <row r="3622">
          <cell r="J3622">
            <v>0</v>
          </cell>
        </row>
        <row r="3623">
          <cell r="J3623">
            <v>0</v>
          </cell>
        </row>
        <row r="3624">
          <cell r="J3624">
            <v>0</v>
          </cell>
        </row>
        <row r="3625">
          <cell r="J3625">
            <v>0</v>
          </cell>
        </row>
        <row r="3626">
          <cell r="J3626">
            <v>0</v>
          </cell>
        </row>
        <row r="3627">
          <cell r="J3627">
            <v>0</v>
          </cell>
        </row>
        <row r="3628">
          <cell r="J3628">
            <v>0</v>
          </cell>
        </row>
        <row r="3629">
          <cell r="J3629">
            <v>0</v>
          </cell>
        </row>
        <row r="3630">
          <cell r="J3630">
            <v>0</v>
          </cell>
        </row>
        <row r="3631">
          <cell r="J3631">
            <v>0</v>
          </cell>
        </row>
        <row r="3632">
          <cell r="J3632">
            <v>0</v>
          </cell>
        </row>
        <row r="3633">
          <cell r="J3633">
            <v>0</v>
          </cell>
        </row>
        <row r="3634">
          <cell r="J3634">
            <v>0</v>
          </cell>
        </row>
        <row r="3635">
          <cell r="J3635">
            <v>0</v>
          </cell>
        </row>
        <row r="3636">
          <cell r="J3636"/>
        </row>
        <row r="3637">
          <cell r="J3637"/>
        </row>
        <row r="3638">
          <cell r="J3638">
            <v>8640000</v>
          </cell>
        </row>
        <row r="3639">
          <cell r="J3639"/>
        </row>
        <row r="3640">
          <cell r="J3640">
            <v>0</v>
          </cell>
        </row>
        <row r="3641">
          <cell r="J3641"/>
        </row>
        <row r="3642">
          <cell r="J3642">
            <v>856216.21621621621</v>
          </cell>
        </row>
        <row r="3643">
          <cell r="J3643"/>
        </row>
        <row r="3644">
          <cell r="J3644"/>
        </row>
        <row r="3645">
          <cell r="J3645"/>
        </row>
        <row r="3646">
          <cell r="J3646" t="str">
            <v>NOVI / CONDRO</v>
          </cell>
        </row>
        <row r="3647">
          <cell r="J3647">
            <v>0</v>
          </cell>
        </row>
        <row r="3648">
          <cell r="J3648"/>
        </row>
        <row r="3649">
          <cell r="J3649"/>
        </row>
        <row r="3650">
          <cell r="J3650"/>
        </row>
        <row r="3651">
          <cell r="J3651"/>
        </row>
        <row r="3652">
          <cell r="J3652"/>
        </row>
        <row r="3653">
          <cell r="J3653"/>
        </row>
        <row r="3654">
          <cell r="J3654"/>
        </row>
        <row r="3655">
          <cell r="J3655"/>
        </row>
        <row r="3656">
          <cell r="J3656" t="str">
            <v>Disc 2</v>
          </cell>
        </row>
        <row r="3657">
          <cell r="J3657"/>
        </row>
        <row r="3658">
          <cell r="J3658"/>
        </row>
        <row r="3659">
          <cell r="J3659"/>
        </row>
        <row r="3660">
          <cell r="J3660"/>
        </row>
        <row r="3661">
          <cell r="J3661"/>
        </row>
        <row r="3662">
          <cell r="J3662"/>
        </row>
        <row r="3663">
          <cell r="J3663"/>
        </row>
        <row r="3664">
          <cell r="J3664"/>
        </row>
        <row r="3665">
          <cell r="J3665"/>
        </row>
        <row r="3666">
          <cell r="J3666"/>
        </row>
        <row r="3667">
          <cell r="J3667"/>
        </row>
        <row r="3668">
          <cell r="J3668"/>
        </row>
        <row r="3669">
          <cell r="J3669"/>
        </row>
        <row r="3670">
          <cell r="J3670"/>
        </row>
        <row r="3671">
          <cell r="J3671"/>
        </row>
        <row r="3672">
          <cell r="J3672"/>
        </row>
        <row r="3673">
          <cell r="J3673"/>
        </row>
        <row r="3674">
          <cell r="J3674"/>
        </row>
        <row r="3675">
          <cell r="J3675"/>
        </row>
        <row r="3676">
          <cell r="J3676">
            <v>1512310</v>
          </cell>
        </row>
        <row r="3677">
          <cell r="J3677"/>
        </row>
        <row r="3678">
          <cell r="J3678"/>
        </row>
        <row r="3679">
          <cell r="J3679"/>
        </row>
        <row r="3680">
          <cell r="J3680">
            <v>149868.55855855855</v>
          </cell>
        </row>
        <row r="3681">
          <cell r="J3681"/>
        </row>
        <row r="3682">
          <cell r="J3682"/>
        </row>
        <row r="3683">
          <cell r="J3683"/>
        </row>
        <row r="3684">
          <cell r="J3684" t="str">
            <v>RISMA / CONDRO</v>
          </cell>
        </row>
        <row r="3685">
          <cell r="J3685" t="str">
            <v>NOVI / CONDRO</v>
          </cell>
        </row>
        <row r="3686">
          <cell r="J3686"/>
        </row>
        <row r="3687">
          <cell r="J3687"/>
        </row>
        <row r="3688">
          <cell r="J3688"/>
        </row>
        <row r="3689">
          <cell r="J3689"/>
        </row>
        <row r="3690">
          <cell r="J3690"/>
        </row>
        <row r="3691">
          <cell r="J3691"/>
        </row>
        <row r="3692">
          <cell r="J3692"/>
        </row>
        <row r="3693">
          <cell r="J3693"/>
        </row>
        <row r="3694">
          <cell r="J3694" t="str">
            <v>Disc 2</v>
          </cell>
        </row>
        <row r="3695">
          <cell r="J3695"/>
        </row>
        <row r="3696">
          <cell r="J3696">
            <v>0</v>
          </cell>
        </row>
        <row r="3697">
          <cell r="J3697">
            <v>0</v>
          </cell>
        </row>
        <row r="3698">
          <cell r="J3698">
            <v>0</v>
          </cell>
        </row>
        <row r="3699">
          <cell r="J3699">
            <v>0</v>
          </cell>
        </row>
        <row r="3700">
          <cell r="J3700">
            <v>0</v>
          </cell>
        </row>
        <row r="3701">
          <cell r="J3701">
            <v>0</v>
          </cell>
        </row>
        <row r="3702">
          <cell r="J3702">
            <v>0</v>
          </cell>
        </row>
        <row r="3703">
          <cell r="J3703">
            <v>0</v>
          </cell>
        </row>
        <row r="3704">
          <cell r="J3704">
            <v>0</v>
          </cell>
        </row>
        <row r="3705">
          <cell r="J3705">
            <v>0</v>
          </cell>
        </row>
        <row r="3706">
          <cell r="J3706">
            <v>0</v>
          </cell>
        </row>
        <row r="3707">
          <cell r="J3707">
            <v>0</v>
          </cell>
        </row>
        <row r="3708">
          <cell r="J3708">
            <v>0</v>
          </cell>
        </row>
        <row r="3709">
          <cell r="J3709">
            <v>0</v>
          </cell>
        </row>
        <row r="3710">
          <cell r="J3710">
            <v>0</v>
          </cell>
        </row>
        <row r="3711">
          <cell r="J3711">
            <v>0</v>
          </cell>
        </row>
        <row r="3712">
          <cell r="J3712"/>
        </row>
        <row r="3713">
          <cell r="J3713"/>
        </row>
        <row r="3714">
          <cell r="J3714">
            <v>1512310</v>
          </cell>
        </row>
        <row r="3715">
          <cell r="J3715"/>
        </row>
        <row r="3716">
          <cell r="J3716">
            <v>0</v>
          </cell>
        </row>
        <row r="3717">
          <cell r="J3717"/>
        </row>
        <row r="3718">
          <cell r="J3718">
            <v>149868.55855855855</v>
          </cell>
        </row>
        <row r="3719">
          <cell r="J3719"/>
        </row>
        <row r="3720">
          <cell r="J3720"/>
        </row>
        <row r="3721">
          <cell r="J3721"/>
        </row>
        <row r="3722">
          <cell r="J3722" t="str">
            <v>RISMA / CONDRO</v>
          </cell>
        </row>
        <row r="3723">
          <cell r="J3723" t="str">
            <v>NOVI / CONDRO</v>
          </cell>
        </row>
        <row r="3724">
          <cell r="J3724"/>
        </row>
        <row r="3725">
          <cell r="J3725"/>
        </row>
        <row r="3726">
          <cell r="J3726"/>
        </row>
        <row r="3727">
          <cell r="J3727"/>
        </row>
        <row r="3728">
          <cell r="J3728"/>
        </row>
        <row r="3729">
          <cell r="J3729"/>
        </row>
        <row r="3730">
          <cell r="J3730"/>
        </row>
        <row r="3731">
          <cell r="J3731"/>
        </row>
        <row r="3732">
          <cell r="J3732" t="str">
            <v>Disc 2</v>
          </cell>
        </row>
        <row r="3733">
          <cell r="J3733"/>
        </row>
        <row r="3734">
          <cell r="J3734">
            <v>0</v>
          </cell>
        </row>
        <row r="3735">
          <cell r="J3735">
            <v>0</v>
          </cell>
        </row>
        <row r="3736">
          <cell r="J3736">
            <v>0</v>
          </cell>
        </row>
        <row r="3737">
          <cell r="J3737">
            <v>0</v>
          </cell>
        </row>
        <row r="3738">
          <cell r="J3738">
            <v>0</v>
          </cell>
        </row>
        <row r="3739">
          <cell r="J3739">
            <v>0</v>
          </cell>
        </row>
        <row r="3740">
          <cell r="J3740">
            <v>0</v>
          </cell>
        </row>
        <row r="3741">
          <cell r="J3741">
            <v>0</v>
          </cell>
        </row>
        <row r="3742">
          <cell r="J3742">
            <v>0</v>
          </cell>
        </row>
        <row r="3743">
          <cell r="J3743">
            <v>0</v>
          </cell>
        </row>
        <row r="3744">
          <cell r="J3744">
            <v>0</v>
          </cell>
        </row>
        <row r="3745">
          <cell r="J3745">
            <v>0</v>
          </cell>
        </row>
        <row r="3746">
          <cell r="J3746">
            <v>0</v>
          </cell>
        </row>
        <row r="3747">
          <cell r="J3747">
            <v>0</v>
          </cell>
        </row>
        <row r="3748">
          <cell r="J3748">
            <v>0</v>
          </cell>
        </row>
        <row r="3749">
          <cell r="J3749">
            <v>0</v>
          </cell>
        </row>
        <row r="3750">
          <cell r="J3750"/>
        </row>
        <row r="3751">
          <cell r="J3751"/>
        </row>
        <row r="3752">
          <cell r="J3752">
            <v>1512310</v>
          </cell>
        </row>
        <row r="3753">
          <cell r="J3753"/>
        </row>
        <row r="3754">
          <cell r="J3754">
            <v>0</v>
          </cell>
        </row>
        <row r="3755">
          <cell r="J3755"/>
        </row>
        <row r="3756">
          <cell r="J3756">
            <v>149868.55855855855</v>
          </cell>
        </row>
        <row r="3757">
          <cell r="J3757"/>
        </row>
        <row r="3758">
          <cell r="J3758"/>
        </row>
        <row r="3759">
          <cell r="J3759"/>
        </row>
        <row r="3760">
          <cell r="J3760" t="str">
            <v>RISMA / CONDRO</v>
          </cell>
        </row>
        <row r="3761">
          <cell r="J3761" t="str">
            <v>NOVI / CONDRO</v>
          </cell>
        </row>
        <row r="3762">
          <cell r="J3762"/>
        </row>
        <row r="3763">
          <cell r="J3763"/>
        </row>
        <row r="3764">
          <cell r="J3764"/>
        </row>
        <row r="3765">
          <cell r="J3765"/>
        </row>
        <row r="3766">
          <cell r="J3766"/>
        </row>
        <row r="3767">
          <cell r="J3767"/>
        </row>
        <row r="3768">
          <cell r="J3768"/>
        </row>
        <row r="3769">
          <cell r="J3769"/>
        </row>
        <row r="3770">
          <cell r="J3770" t="str">
            <v>Disc 2</v>
          </cell>
        </row>
        <row r="3771">
          <cell r="J3771"/>
        </row>
        <row r="3772">
          <cell r="J3772"/>
        </row>
        <row r="3773">
          <cell r="J3773"/>
        </row>
        <row r="3774">
          <cell r="J3774"/>
        </row>
        <row r="3775">
          <cell r="J3775"/>
        </row>
        <row r="3776">
          <cell r="J3776"/>
        </row>
        <row r="3777">
          <cell r="J3777"/>
        </row>
        <row r="3778">
          <cell r="J3778"/>
        </row>
        <row r="3779">
          <cell r="J3779"/>
        </row>
        <row r="3780">
          <cell r="J3780"/>
        </row>
        <row r="3781">
          <cell r="J3781"/>
        </row>
        <row r="3782">
          <cell r="J3782"/>
        </row>
        <row r="3783">
          <cell r="J3783"/>
        </row>
        <row r="3784">
          <cell r="J3784"/>
        </row>
        <row r="3785">
          <cell r="J3785"/>
        </row>
        <row r="3786">
          <cell r="J3786"/>
        </row>
        <row r="3787">
          <cell r="J3787"/>
        </row>
        <row r="3788">
          <cell r="J3788"/>
        </row>
        <row r="3789">
          <cell r="J3789"/>
        </row>
        <row r="3790">
          <cell r="J3790">
            <v>3961008</v>
          </cell>
        </row>
        <row r="3791">
          <cell r="J3791"/>
        </row>
        <row r="3792">
          <cell r="J3792"/>
        </row>
        <row r="3793">
          <cell r="J3793"/>
        </row>
        <row r="3794">
          <cell r="J3794">
            <v>392532.32432432426</v>
          </cell>
        </row>
        <row r="3795">
          <cell r="J3795"/>
        </row>
        <row r="3796">
          <cell r="J3796"/>
        </row>
        <row r="3797">
          <cell r="J3797"/>
        </row>
        <row r="3798">
          <cell r="J3798" t="str">
            <v>NOVI / CONDRO</v>
          </cell>
        </row>
        <row r="3799">
          <cell r="J3799"/>
        </row>
        <row r="3800">
          <cell r="J3800"/>
        </row>
        <row r="3801">
          <cell r="J3801"/>
        </row>
        <row r="3802">
          <cell r="J3802"/>
        </row>
        <row r="3803">
          <cell r="J3803"/>
        </row>
        <row r="3804">
          <cell r="J3804"/>
        </row>
        <row r="3805">
          <cell r="J3805"/>
        </row>
        <row r="3806">
          <cell r="J3806"/>
        </row>
        <row r="3807">
          <cell r="J3807"/>
        </row>
        <row r="3808">
          <cell r="J3808" t="str">
            <v>Disc 2</v>
          </cell>
        </row>
        <row r="3809">
          <cell r="J3809"/>
        </row>
        <row r="3810">
          <cell r="J3810">
            <v>0</v>
          </cell>
        </row>
        <row r="3811">
          <cell r="J3811">
            <v>0</v>
          </cell>
        </row>
        <row r="3812">
          <cell r="J3812">
            <v>0</v>
          </cell>
        </row>
        <row r="3813">
          <cell r="J3813">
            <v>0</v>
          </cell>
        </row>
        <row r="3814">
          <cell r="J3814">
            <v>0</v>
          </cell>
        </row>
        <row r="3815">
          <cell r="J3815">
            <v>0</v>
          </cell>
        </row>
        <row r="3816">
          <cell r="J3816">
            <v>0</v>
          </cell>
        </row>
        <row r="3817">
          <cell r="J3817">
            <v>0</v>
          </cell>
        </row>
        <row r="3818">
          <cell r="J3818">
            <v>0</v>
          </cell>
        </row>
        <row r="3819">
          <cell r="J3819">
            <v>0</v>
          </cell>
        </row>
        <row r="3820">
          <cell r="J3820">
            <v>0</v>
          </cell>
        </row>
        <row r="3821">
          <cell r="J3821">
            <v>0</v>
          </cell>
        </row>
        <row r="3822">
          <cell r="J3822">
            <v>0</v>
          </cell>
        </row>
        <row r="3823">
          <cell r="J3823">
            <v>0</v>
          </cell>
        </row>
        <row r="3824">
          <cell r="J3824">
            <v>0</v>
          </cell>
        </row>
        <row r="3825">
          <cell r="J3825">
            <v>0</v>
          </cell>
        </row>
        <row r="3826">
          <cell r="J3826"/>
        </row>
        <row r="3827">
          <cell r="J3827"/>
        </row>
        <row r="3828">
          <cell r="J3828">
            <v>3961008</v>
          </cell>
        </row>
        <row r="3829">
          <cell r="J3829"/>
        </row>
        <row r="3830">
          <cell r="J3830">
            <v>0</v>
          </cell>
        </row>
        <row r="3831">
          <cell r="J3831"/>
        </row>
        <row r="3832">
          <cell r="J3832">
            <v>392532.32432432426</v>
          </cell>
        </row>
        <row r="3833">
          <cell r="J3833"/>
        </row>
        <row r="3834">
          <cell r="J3834"/>
        </row>
        <row r="3835">
          <cell r="J3835"/>
        </row>
        <row r="3836">
          <cell r="J3836" t="str">
            <v>NOVI / CONDRO</v>
          </cell>
        </row>
        <row r="3837">
          <cell r="J3837">
            <v>0</v>
          </cell>
        </row>
        <row r="3838">
          <cell r="J3838"/>
        </row>
        <row r="3839">
          <cell r="J3839"/>
        </row>
        <row r="3840">
          <cell r="J3840"/>
        </row>
        <row r="3841">
          <cell r="J3841"/>
        </row>
        <row r="3842">
          <cell r="J3842"/>
        </row>
        <row r="3843">
          <cell r="J3843"/>
        </row>
        <row r="3844">
          <cell r="J3844"/>
        </row>
        <row r="3845">
          <cell r="J3845"/>
        </row>
        <row r="3846">
          <cell r="J3846" t="str">
            <v>Disc 2</v>
          </cell>
        </row>
        <row r="3847">
          <cell r="J3847"/>
        </row>
        <row r="3848">
          <cell r="J3848">
            <v>0</v>
          </cell>
        </row>
        <row r="3849">
          <cell r="J3849">
            <v>0</v>
          </cell>
        </row>
        <row r="3850">
          <cell r="J3850">
            <v>0</v>
          </cell>
        </row>
        <row r="3851">
          <cell r="J3851">
            <v>0</v>
          </cell>
        </row>
        <row r="3852">
          <cell r="J3852">
            <v>0</v>
          </cell>
        </row>
        <row r="3853">
          <cell r="J3853">
            <v>0</v>
          </cell>
        </row>
        <row r="3854">
          <cell r="J3854">
            <v>0</v>
          </cell>
        </row>
        <row r="3855">
          <cell r="J3855">
            <v>0</v>
          </cell>
        </row>
        <row r="3856">
          <cell r="J3856">
            <v>0</v>
          </cell>
        </row>
        <row r="3857">
          <cell r="J3857">
            <v>0</v>
          </cell>
        </row>
        <row r="3858">
          <cell r="J3858">
            <v>0</v>
          </cell>
        </row>
        <row r="3859">
          <cell r="J3859">
            <v>0</v>
          </cell>
        </row>
        <row r="3860">
          <cell r="J3860">
            <v>0</v>
          </cell>
        </row>
        <row r="3861">
          <cell r="J3861">
            <v>0</v>
          </cell>
        </row>
        <row r="3862">
          <cell r="J3862">
            <v>0</v>
          </cell>
        </row>
        <row r="3863">
          <cell r="J3863">
            <v>0</v>
          </cell>
        </row>
        <row r="3864">
          <cell r="J3864"/>
        </row>
        <row r="3865">
          <cell r="J3865"/>
        </row>
        <row r="3866">
          <cell r="J3866">
            <v>3961008</v>
          </cell>
        </row>
        <row r="3867">
          <cell r="J3867"/>
        </row>
        <row r="3868">
          <cell r="J3868">
            <v>0</v>
          </cell>
        </row>
        <row r="3869">
          <cell r="J3869"/>
        </row>
        <row r="3870">
          <cell r="J3870">
            <v>392532.32432432426</v>
          </cell>
        </row>
        <row r="3871">
          <cell r="J3871"/>
        </row>
        <row r="3872">
          <cell r="J3872"/>
        </row>
        <row r="3873">
          <cell r="J3873"/>
        </row>
        <row r="3874">
          <cell r="J3874" t="str">
            <v>NOVI / CONDRO</v>
          </cell>
        </row>
        <row r="3875">
          <cell r="J3875">
            <v>0</v>
          </cell>
        </row>
        <row r="3876">
          <cell r="J3876"/>
        </row>
        <row r="3877">
          <cell r="J3877"/>
        </row>
        <row r="3878">
          <cell r="J3878"/>
        </row>
        <row r="3879">
          <cell r="J3879"/>
        </row>
        <row r="3880">
          <cell r="J3880"/>
        </row>
        <row r="3881">
          <cell r="J3881"/>
        </row>
        <row r="3882">
          <cell r="J3882"/>
        </row>
        <row r="3883">
          <cell r="J3883"/>
        </row>
        <row r="3884">
          <cell r="J3884" t="str">
            <v>Disc 2</v>
          </cell>
        </row>
        <row r="3885">
          <cell r="J3885"/>
        </row>
        <row r="3886">
          <cell r="J3886"/>
        </row>
        <row r="3887">
          <cell r="J3887"/>
        </row>
        <row r="3888">
          <cell r="J3888"/>
        </row>
        <row r="3889">
          <cell r="J3889"/>
        </row>
        <row r="3890">
          <cell r="J3890"/>
        </row>
        <row r="3891">
          <cell r="J3891"/>
        </row>
        <row r="3892">
          <cell r="J3892"/>
        </row>
        <row r="3893">
          <cell r="J3893"/>
        </row>
        <row r="3894">
          <cell r="J3894"/>
        </row>
        <row r="3895">
          <cell r="J3895"/>
        </row>
        <row r="3896">
          <cell r="J3896"/>
        </row>
        <row r="3897">
          <cell r="J3897"/>
        </row>
        <row r="3898">
          <cell r="J3898"/>
        </row>
        <row r="3899">
          <cell r="J3899"/>
        </row>
        <row r="3900">
          <cell r="J3900"/>
        </row>
        <row r="3901">
          <cell r="J3901"/>
        </row>
        <row r="3902">
          <cell r="J3902"/>
        </row>
        <row r="3903">
          <cell r="J3903"/>
        </row>
        <row r="3904">
          <cell r="J3904">
            <v>4857840</v>
          </cell>
        </row>
        <row r="3905">
          <cell r="J3905"/>
        </row>
        <row r="3906">
          <cell r="J3906"/>
        </row>
        <row r="3907">
          <cell r="J3907"/>
        </row>
        <row r="3908">
          <cell r="J3908">
            <v>481407.56756756752</v>
          </cell>
        </row>
        <row r="3909">
          <cell r="J3909"/>
        </row>
        <row r="3910">
          <cell r="J3910"/>
        </row>
        <row r="3911">
          <cell r="J3911"/>
        </row>
        <row r="3912">
          <cell r="J3912" t="str">
            <v>NOVI / CONDRO</v>
          </cell>
        </row>
        <row r="3913">
          <cell r="J3913"/>
        </row>
        <row r="3914">
          <cell r="J3914"/>
        </row>
        <row r="3915">
          <cell r="J3915"/>
        </row>
        <row r="3916">
          <cell r="J3916"/>
        </row>
        <row r="3917">
          <cell r="J3917"/>
        </row>
        <row r="3918">
          <cell r="J3918"/>
        </row>
        <row r="3919">
          <cell r="J3919"/>
        </row>
        <row r="3920">
          <cell r="J3920"/>
        </row>
        <row r="3921">
          <cell r="J3921"/>
        </row>
        <row r="3922">
          <cell r="J3922" t="str">
            <v>Disc 2</v>
          </cell>
        </row>
        <row r="3923">
          <cell r="J3923"/>
        </row>
        <row r="3924">
          <cell r="J3924">
            <v>0</v>
          </cell>
        </row>
        <row r="3925">
          <cell r="J3925">
            <v>0</v>
          </cell>
        </row>
        <row r="3926">
          <cell r="J3926">
            <v>0</v>
          </cell>
        </row>
        <row r="3927">
          <cell r="J3927">
            <v>0</v>
          </cell>
        </row>
        <row r="3928">
          <cell r="J3928">
            <v>0</v>
          </cell>
        </row>
        <row r="3929">
          <cell r="J3929">
            <v>0</v>
          </cell>
        </row>
        <row r="3930">
          <cell r="J3930">
            <v>0</v>
          </cell>
        </row>
        <row r="3931">
          <cell r="J3931">
            <v>0</v>
          </cell>
        </row>
        <row r="3932">
          <cell r="J3932">
            <v>0</v>
          </cell>
        </row>
        <row r="3933">
          <cell r="J3933">
            <v>0</v>
          </cell>
        </row>
        <row r="3934">
          <cell r="J3934">
            <v>0</v>
          </cell>
        </row>
        <row r="3935">
          <cell r="J3935">
            <v>0</v>
          </cell>
        </row>
        <row r="3936">
          <cell r="J3936">
            <v>0</v>
          </cell>
        </row>
        <row r="3937">
          <cell r="J3937">
            <v>0</v>
          </cell>
        </row>
        <row r="3938">
          <cell r="J3938">
            <v>0</v>
          </cell>
        </row>
        <row r="3939">
          <cell r="J3939">
            <v>0</v>
          </cell>
        </row>
        <row r="3940">
          <cell r="J3940"/>
        </row>
        <row r="3941">
          <cell r="J3941"/>
        </row>
        <row r="3942">
          <cell r="J3942">
            <v>4857840</v>
          </cell>
        </row>
        <row r="3943">
          <cell r="J3943"/>
        </row>
        <row r="3944">
          <cell r="J3944">
            <v>0</v>
          </cell>
        </row>
        <row r="3945">
          <cell r="J3945"/>
        </row>
        <row r="3946">
          <cell r="J3946">
            <v>481407.56756756752</v>
          </cell>
        </row>
        <row r="3947">
          <cell r="J3947"/>
        </row>
        <row r="3948">
          <cell r="J3948"/>
        </row>
        <row r="3949">
          <cell r="J3949"/>
        </row>
        <row r="3950">
          <cell r="J3950" t="str">
            <v>NOVI / CONDRO</v>
          </cell>
        </row>
        <row r="3951">
          <cell r="J3951">
            <v>0</v>
          </cell>
        </row>
        <row r="3952">
          <cell r="J3952"/>
        </row>
        <row r="3953">
          <cell r="J3953"/>
        </row>
        <row r="3954">
          <cell r="J3954"/>
        </row>
        <row r="3955">
          <cell r="J3955"/>
        </row>
        <row r="3956">
          <cell r="J3956"/>
        </row>
        <row r="3957">
          <cell r="J3957"/>
        </row>
        <row r="3958">
          <cell r="J3958"/>
        </row>
        <row r="3959">
          <cell r="J3959"/>
        </row>
        <row r="3960">
          <cell r="J3960" t="str">
            <v>Disc 2</v>
          </cell>
        </row>
        <row r="3961">
          <cell r="J3961"/>
        </row>
        <row r="3962">
          <cell r="J3962">
            <v>0</v>
          </cell>
        </row>
        <row r="3963">
          <cell r="J3963">
            <v>0</v>
          </cell>
        </row>
        <row r="3964">
          <cell r="J3964">
            <v>0</v>
          </cell>
        </row>
        <row r="3965">
          <cell r="J3965">
            <v>0</v>
          </cell>
        </row>
        <row r="3966">
          <cell r="J3966">
            <v>0</v>
          </cell>
        </row>
        <row r="3967">
          <cell r="J3967">
            <v>0</v>
          </cell>
        </row>
        <row r="3968">
          <cell r="J3968">
            <v>0</v>
          </cell>
        </row>
        <row r="3969">
          <cell r="J3969">
            <v>0</v>
          </cell>
        </row>
        <row r="3970">
          <cell r="J3970">
            <v>0</v>
          </cell>
        </row>
        <row r="3971">
          <cell r="J3971">
            <v>0</v>
          </cell>
        </row>
        <row r="3972">
          <cell r="J3972">
            <v>0</v>
          </cell>
        </row>
        <row r="3973">
          <cell r="J3973">
            <v>0</v>
          </cell>
        </row>
        <row r="3974">
          <cell r="J3974">
            <v>0</v>
          </cell>
        </row>
        <row r="3975">
          <cell r="J3975">
            <v>0</v>
          </cell>
        </row>
        <row r="3976">
          <cell r="J3976">
            <v>0</v>
          </cell>
        </row>
        <row r="3977">
          <cell r="J3977">
            <v>0</v>
          </cell>
        </row>
        <row r="3978">
          <cell r="J3978"/>
        </row>
        <row r="3979">
          <cell r="J3979"/>
        </row>
        <row r="3980">
          <cell r="J3980">
            <v>4857840</v>
          </cell>
        </row>
        <row r="3981">
          <cell r="J3981"/>
        </row>
        <row r="3982">
          <cell r="J3982">
            <v>0</v>
          </cell>
        </row>
        <row r="3983">
          <cell r="J3983"/>
        </row>
        <row r="3984">
          <cell r="J3984">
            <v>481407.56756756752</v>
          </cell>
        </row>
        <row r="3985">
          <cell r="J3985"/>
        </row>
        <row r="3986">
          <cell r="J3986"/>
        </row>
        <row r="3987">
          <cell r="J3987"/>
        </row>
        <row r="3988">
          <cell r="J3988" t="str">
            <v>NOVI / CONDRO</v>
          </cell>
        </row>
        <row r="3989">
          <cell r="J3989">
            <v>0</v>
          </cell>
        </row>
        <row r="3990">
          <cell r="J3990"/>
        </row>
        <row r="3991">
          <cell r="J3991"/>
        </row>
        <row r="3992">
          <cell r="J3992"/>
        </row>
        <row r="3993">
          <cell r="J3993"/>
        </row>
        <row r="3994">
          <cell r="J3994"/>
        </row>
        <row r="3995">
          <cell r="J3995"/>
        </row>
        <row r="3996">
          <cell r="J3996"/>
        </row>
        <row r="3997">
          <cell r="J3997"/>
        </row>
        <row r="3998">
          <cell r="J3998" t="str">
            <v>Disc 2</v>
          </cell>
        </row>
        <row r="3999">
          <cell r="J3999"/>
        </row>
        <row r="4000">
          <cell r="J4000"/>
        </row>
        <row r="4001">
          <cell r="J4001"/>
        </row>
        <row r="4002">
          <cell r="J4002"/>
        </row>
        <row r="4003">
          <cell r="J4003"/>
        </row>
        <row r="4004">
          <cell r="J4004"/>
        </row>
        <row r="4005">
          <cell r="J4005"/>
        </row>
        <row r="4006">
          <cell r="J4006"/>
        </row>
        <row r="4007">
          <cell r="J4007"/>
        </row>
        <row r="4008">
          <cell r="J4008"/>
        </row>
        <row r="4009">
          <cell r="J4009"/>
        </row>
        <row r="4010">
          <cell r="J4010"/>
        </row>
        <row r="4011">
          <cell r="J4011"/>
        </row>
        <row r="4012">
          <cell r="J4012"/>
        </row>
        <row r="4013">
          <cell r="J4013"/>
        </row>
        <row r="4014">
          <cell r="J4014"/>
        </row>
        <row r="4015">
          <cell r="J4015"/>
        </row>
        <row r="4016">
          <cell r="J4016"/>
        </row>
        <row r="4017">
          <cell r="J4017"/>
        </row>
        <row r="4018">
          <cell r="J4018">
            <v>35246328</v>
          </cell>
        </row>
        <row r="4019">
          <cell r="J4019"/>
        </row>
        <row r="4020">
          <cell r="J4020"/>
        </row>
        <row r="4021">
          <cell r="J4021"/>
        </row>
        <row r="4022">
          <cell r="J4022">
            <v>3492879.351351351</v>
          </cell>
        </row>
        <row r="4023">
          <cell r="J4023"/>
        </row>
        <row r="4024">
          <cell r="J4024"/>
        </row>
        <row r="4025">
          <cell r="J4025"/>
        </row>
        <row r="4026">
          <cell r="J4026" t="str">
            <v>NOVI / CONDRO</v>
          </cell>
        </row>
        <row r="4027">
          <cell r="J4027"/>
        </row>
        <row r="4028">
          <cell r="J4028"/>
        </row>
        <row r="4029">
          <cell r="J4029"/>
        </row>
        <row r="4030">
          <cell r="J4030"/>
        </row>
        <row r="4031">
          <cell r="J4031"/>
        </row>
        <row r="4032">
          <cell r="J4032"/>
        </row>
        <row r="4033">
          <cell r="J4033"/>
        </row>
        <row r="4034">
          <cell r="J4034"/>
        </row>
        <row r="4035">
          <cell r="J4035"/>
        </row>
        <row r="4036">
          <cell r="J4036" t="str">
            <v>Disc 2</v>
          </cell>
        </row>
        <row r="4037">
          <cell r="J4037"/>
        </row>
        <row r="4038">
          <cell r="J4038">
            <v>0</v>
          </cell>
        </row>
        <row r="4039">
          <cell r="J4039">
            <v>0</v>
          </cell>
        </row>
        <row r="4040">
          <cell r="J4040">
            <v>0</v>
          </cell>
        </row>
        <row r="4041">
          <cell r="J4041">
            <v>0</v>
          </cell>
        </row>
        <row r="4042">
          <cell r="J4042">
            <v>0</v>
          </cell>
        </row>
        <row r="4043">
          <cell r="J4043">
            <v>0</v>
          </cell>
        </row>
        <row r="4044">
          <cell r="J4044">
            <v>0</v>
          </cell>
        </row>
        <row r="4045">
          <cell r="J4045">
            <v>0</v>
          </cell>
        </row>
        <row r="4046">
          <cell r="J4046">
            <v>0</v>
          </cell>
        </row>
        <row r="4047">
          <cell r="J4047">
            <v>0</v>
          </cell>
        </row>
        <row r="4048">
          <cell r="J4048">
            <v>0</v>
          </cell>
        </row>
        <row r="4049">
          <cell r="J4049">
            <v>0</v>
          </cell>
        </row>
        <row r="4050">
          <cell r="J4050">
            <v>0</v>
          </cell>
        </row>
        <row r="4051">
          <cell r="J4051">
            <v>0</v>
          </cell>
        </row>
        <row r="4052">
          <cell r="J4052">
            <v>0</v>
          </cell>
        </row>
        <row r="4053">
          <cell r="J4053">
            <v>0</v>
          </cell>
        </row>
        <row r="4054">
          <cell r="J4054"/>
        </row>
        <row r="4055">
          <cell r="J4055"/>
        </row>
        <row r="4056">
          <cell r="J4056">
            <v>35246328</v>
          </cell>
        </row>
        <row r="4057">
          <cell r="J4057"/>
        </row>
        <row r="4058">
          <cell r="J4058">
            <v>0</v>
          </cell>
        </row>
        <row r="4059">
          <cell r="J4059"/>
        </row>
        <row r="4060">
          <cell r="J4060">
            <v>3492879.351351351</v>
          </cell>
        </row>
        <row r="4061">
          <cell r="J4061"/>
        </row>
        <row r="4062">
          <cell r="J4062"/>
        </row>
        <row r="4063">
          <cell r="J4063"/>
        </row>
        <row r="4064">
          <cell r="J4064" t="str">
            <v>NOVI / CONDRO</v>
          </cell>
        </row>
        <row r="4065">
          <cell r="J4065">
            <v>0</v>
          </cell>
        </row>
        <row r="4066">
          <cell r="J4066"/>
        </row>
        <row r="4067">
          <cell r="J4067"/>
        </row>
        <row r="4068">
          <cell r="J4068"/>
        </row>
        <row r="4069">
          <cell r="J4069"/>
        </row>
        <row r="4070">
          <cell r="J4070"/>
        </row>
        <row r="4071">
          <cell r="J4071"/>
        </row>
        <row r="4072">
          <cell r="J4072"/>
        </row>
        <row r="4073">
          <cell r="J4073"/>
        </row>
        <row r="4074">
          <cell r="J4074" t="str">
            <v>Disc 2</v>
          </cell>
        </row>
        <row r="4075">
          <cell r="J4075"/>
        </row>
        <row r="4076">
          <cell r="J4076">
            <v>0</v>
          </cell>
        </row>
        <row r="4077">
          <cell r="J4077">
            <v>0</v>
          </cell>
        </row>
        <row r="4078">
          <cell r="J4078">
            <v>0</v>
          </cell>
        </row>
        <row r="4079">
          <cell r="J4079">
            <v>0</v>
          </cell>
        </row>
        <row r="4080">
          <cell r="J4080">
            <v>0</v>
          </cell>
        </row>
        <row r="4081">
          <cell r="J4081">
            <v>0</v>
          </cell>
        </row>
        <row r="4082">
          <cell r="J4082">
            <v>0</v>
          </cell>
        </row>
        <row r="4083">
          <cell r="J4083">
            <v>0</v>
          </cell>
        </row>
        <row r="4084">
          <cell r="J4084">
            <v>0</v>
          </cell>
        </row>
        <row r="4085">
          <cell r="J4085">
            <v>0</v>
          </cell>
        </row>
        <row r="4086">
          <cell r="J4086">
            <v>0</v>
          </cell>
        </row>
        <row r="4087">
          <cell r="J4087">
            <v>0</v>
          </cell>
        </row>
        <row r="4088">
          <cell r="J4088">
            <v>0</v>
          </cell>
        </row>
        <row r="4089">
          <cell r="J4089">
            <v>0</v>
          </cell>
        </row>
        <row r="4090">
          <cell r="J4090">
            <v>0</v>
          </cell>
        </row>
        <row r="4091">
          <cell r="J4091">
            <v>0</v>
          </cell>
        </row>
        <row r="4092">
          <cell r="J4092"/>
        </row>
        <row r="4093">
          <cell r="J4093"/>
        </row>
        <row r="4094">
          <cell r="J4094">
            <v>35246328</v>
          </cell>
        </row>
        <row r="4095">
          <cell r="J4095"/>
        </row>
        <row r="4096">
          <cell r="J4096">
            <v>0</v>
          </cell>
        </row>
        <row r="4097">
          <cell r="J4097"/>
        </row>
        <row r="4098">
          <cell r="J4098">
            <v>3492879.351351351</v>
          </cell>
        </row>
        <row r="4099">
          <cell r="J4099"/>
        </row>
        <row r="4100">
          <cell r="J4100"/>
        </row>
        <row r="4101">
          <cell r="J4101"/>
        </row>
        <row r="4102">
          <cell r="J4102" t="str">
            <v>NOVI / CONDRO</v>
          </cell>
        </row>
        <row r="4103">
          <cell r="J4103">
            <v>0</v>
          </cell>
        </row>
        <row r="4104">
          <cell r="J4104"/>
        </row>
        <row r="4105">
          <cell r="J4105"/>
        </row>
        <row r="4106">
          <cell r="J4106"/>
        </row>
        <row r="4107">
          <cell r="J4107"/>
        </row>
        <row r="4108">
          <cell r="J4108"/>
        </row>
        <row r="4109">
          <cell r="J4109"/>
        </row>
        <row r="4110">
          <cell r="J4110"/>
        </row>
        <row r="4111">
          <cell r="J4111"/>
        </row>
        <row r="4112">
          <cell r="J4112" t="str">
            <v>Disc 2</v>
          </cell>
        </row>
        <row r="4113">
          <cell r="J4113"/>
        </row>
        <row r="4114">
          <cell r="J4114"/>
        </row>
        <row r="4115">
          <cell r="J4115"/>
        </row>
        <row r="4116">
          <cell r="J4116"/>
        </row>
        <row r="4117">
          <cell r="J4117"/>
        </row>
        <row r="4118">
          <cell r="J4118"/>
        </row>
        <row r="4119">
          <cell r="J4119"/>
        </row>
        <row r="4120">
          <cell r="J4120"/>
        </row>
        <row r="4121">
          <cell r="J4121"/>
        </row>
        <row r="4122">
          <cell r="J4122"/>
        </row>
        <row r="4123">
          <cell r="J4123"/>
        </row>
        <row r="4124">
          <cell r="J4124"/>
        </row>
        <row r="4125">
          <cell r="J4125"/>
        </row>
        <row r="4126">
          <cell r="J4126"/>
        </row>
        <row r="4127">
          <cell r="J4127"/>
        </row>
        <row r="4128">
          <cell r="J4128"/>
        </row>
        <row r="4129">
          <cell r="J4129"/>
        </row>
        <row r="4130">
          <cell r="J4130"/>
        </row>
        <row r="4131">
          <cell r="J4131"/>
        </row>
        <row r="4132">
          <cell r="J4132">
            <v>2138700</v>
          </cell>
        </row>
        <row r="4133">
          <cell r="J4133"/>
        </row>
        <row r="4134">
          <cell r="J4134"/>
        </row>
        <row r="4135">
          <cell r="J4135"/>
        </row>
        <row r="4136">
          <cell r="J4136">
            <v>211943.24324324323</v>
          </cell>
        </row>
        <row r="4137">
          <cell r="J4137"/>
        </row>
        <row r="4138">
          <cell r="J4138"/>
        </row>
        <row r="4139">
          <cell r="J4139"/>
        </row>
        <row r="4140">
          <cell r="J4140" t="str">
            <v>NOVI / CONDRO</v>
          </cell>
        </row>
        <row r="4141">
          <cell r="J4141"/>
        </row>
        <row r="4142">
          <cell r="J4142"/>
        </row>
        <row r="4143">
          <cell r="J4143"/>
        </row>
        <row r="4144">
          <cell r="J4144"/>
        </row>
        <row r="4145">
          <cell r="J4145"/>
        </row>
        <row r="4146">
          <cell r="J4146"/>
        </row>
        <row r="4147">
          <cell r="J4147"/>
        </row>
        <row r="4148">
          <cell r="J4148"/>
        </row>
        <row r="4149">
          <cell r="J4149"/>
        </row>
        <row r="4150">
          <cell r="J4150" t="str">
            <v>Disc 2</v>
          </cell>
        </row>
        <row r="4151">
          <cell r="J4151"/>
        </row>
        <row r="4152">
          <cell r="J4152">
            <v>0</v>
          </cell>
        </row>
        <row r="4153">
          <cell r="J4153">
            <v>0</v>
          </cell>
        </row>
        <row r="4154">
          <cell r="J4154">
            <v>0</v>
          </cell>
        </row>
        <row r="4155">
          <cell r="J4155">
            <v>0</v>
          </cell>
        </row>
        <row r="4156">
          <cell r="J4156">
            <v>0</v>
          </cell>
        </row>
        <row r="4157">
          <cell r="J4157">
            <v>0</v>
          </cell>
        </row>
        <row r="4158">
          <cell r="J4158">
            <v>0</v>
          </cell>
        </row>
        <row r="4159">
          <cell r="J4159">
            <v>0</v>
          </cell>
        </row>
        <row r="4160">
          <cell r="J4160">
            <v>0</v>
          </cell>
        </row>
        <row r="4161">
          <cell r="J4161">
            <v>0</v>
          </cell>
        </row>
        <row r="4162">
          <cell r="J4162">
            <v>0</v>
          </cell>
        </row>
        <row r="4163">
          <cell r="J4163">
            <v>0</v>
          </cell>
        </row>
        <row r="4164">
          <cell r="J4164">
            <v>0</v>
          </cell>
        </row>
        <row r="4165">
          <cell r="J4165">
            <v>0</v>
          </cell>
        </row>
        <row r="4166">
          <cell r="J4166">
            <v>0</v>
          </cell>
        </row>
        <row r="4167">
          <cell r="J4167">
            <v>0</v>
          </cell>
        </row>
        <row r="4168">
          <cell r="J4168"/>
        </row>
        <row r="4169">
          <cell r="J4169"/>
        </row>
        <row r="4170">
          <cell r="J4170">
            <v>2138700</v>
          </cell>
        </row>
        <row r="4171">
          <cell r="J4171"/>
        </row>
        <row r="4172">
          <cell r="J4172">
            <v>0</v>
          </cell>
        </row>
        <row r="4173">
          <cell r="J4173"/>
        </row>
        <row r="4174">
          <cell r="J4174">
            <v>211943.24324324323</v>
          </cell>
        </row>
        <row r="4175">
          <cell r="J4175"/>
        </row>
        <row r="4176">
          <cell r="J4176"/>
        </row>
        <row r="4177">
          <cell r="J4177"/>
        </row>
        <row r="4178">
          <cell r="J4178" t="str">
            <v>NOVI / CONDRO</v>
          </cell>
        </row>
        <row r="4179">
          <cell r="J4179">
            <v>0</v>
          </cell>
        </row>
        <row r="4180">
          <cell r="J4180"/>
        </row>
        <row r="4181">
          <cell r="J4181"/>
        </row>
        <row r="4182">
          <cell r="J4182"/>
        </row>
        <row r="4183">
          <cell r="J4183"/>
        </row>
        <row r="4184">
          <cell r="J4184"/>
        </row>
        <row r="4185">
          <cell r="J4185"/>
        </row>
        <row r="4186">
          <cell r="J4186"/>
        </row>
        <row r="4187">
          <cell r="J4187"/>
        </row>
        <row r="4188">
          <cell r="J4188" t="str">
            <v>Disc 2</v>
          </cell>
        </row>
        <row r="4189">
          <cell r="J4189"/>
        </row>
        <row r="4190">
          <cell r="J4190">
            <v>0</v>
          </cell>
        </row>
        <row r="4191">
          <cell r="J4191">
            <v>0</v>
          </cell>
        </row>
        <row r="4192">
          <cell r="J4192">
            <v>0</v>
          </cell>
        </row>
        <row r="4193">
          <cell r="J4193">
            <v>0</v>
          </cell>
        </row>
        <row r="4194">
          <cell r="J4194">
            <v>0</v>
          </cell>
        </row>
        <row r="4195">
          <cell r="J4195">
            <v>0</v>
          </cell>
        </row>
        <row r="4196">
          <cell r="J4196">
            <v>0</v>
          </cell>
        </row>
        <row r="4197">
          <cell r="J4197">
            <v>0</v>
          </cell>
        </row>
        <row r="4198">
          <cell r="J4198">
            <v>0</v>
          </cell>
        </row>
        <row r="4199">
          <cell r="J4199">
            <v>0</v>
          </cell>
        </row>
        <row r="4200">
          <cell r="J4200">
            <v>0</v>
          </cell>
        </row>
        <row r="4201">
          <cell r="J4201">
            <v>0</v>
          </cell>
        </row>
        <row r="4202">
          <cell r="J4202">
            <v>0</v>
          </cell>
        </row>
        <row r="4203">
          <cell r="J4203">
            <v>0</v>
          </cell>
        </row>
        <row r="4204">
          <cell r="J4204">
            <v>0</v>
          </cell>
        </row>
        <row r="4205">
          <cell r="J4205">
            <v>0</v>
          </cell>
        </row>
        <row r="4206">
          <cell r="J4206"/>
        </row>
        <row r="4207">
          <cell r="J4207"/>
        </row>
        <row r="4208">
          <cell r="J4208">
            <v>2138700</v>
          </cell>
        </row>
        <row r="4209">
          <cell r="J4209"/>
        </row>
        <row r="4210">
          <cell r="J4210">
            <v>0</v>
          </cell>
        </row>
        <row r="4211">
          <cell r="J4211"/>
        </row>
        <row r="4212">
          <cell r="J4212">
            <v>211943.24324324323</v>
          </cell>
        </row>
        <row r="4213">
          <cell r="J4213"/>
        </row>
        <row r="4214">
          <cell r="J4214"/>
        </row>
        <row r="4215">
          <cell r="J4215"/>
        </row>
        <row r="4216">
          <cell r="J4216" t="str">
            <v>NOVI / CONDRO</v>
          </cell>
        </row>
        <row r="4217">
          <cell r="J4217">
            <v>0</v>
          </cell>
        </row>
        <row r="4218">
          <cell r="J4218"/>
        </row>
        <row r="4219">
          <cell r="J4219"/>
        </row>
        <row r="4220">
          <cell r="J4220"/>
        </row>
        <row r="4221">
          <cell r="J4221"/>
        </row>
        <row r="4222">
          <cell r="J4222"/>
        </row>
        <row r="4223">
          <cell r="J4223"/>
        </row>
        <row r="4224">
          <cell r="J4224"/>
        </row>
        <row r="4225">
          <cell r="J4225"/>
        </row>
        <row r="4226">
          <cell r="J4226" t="str">
            <v>Disc 2</v>
          </cell>
        </row>
        <row r="4227">
          <cell r="J4227"/>
        </row>
        <row r="4228">
          <cell r="J4228"/>
        </row>
        <row r="4229">
          <cell r="J4229"/>
        </row>
        <row r="4230">
          <cell r="J4230"/>
        </row>
        <row r="4231">
          <cell r="J4231"/>
        </row>
        <row r="4232">
          <cell r="J4232"/>
        </row>
        <row r="4233">
          <cell r="J4233"/>
        </row>
        <row r="4234">
          <cell r="J4234"/>
        </row>
        <row r="4235">
          <cell r="J4235"/>
        </row>
        <row r="4236">
          <cell r="J4236"/>
        </row>
        <row r="4237">
          <cell r="J4237"/>
        </row>
        <row r="4238">
          <cell r="J4238"/>
        </row>
        <row r="4239">
          <cell r="J4239"/>
        </row>
        <row r="4240">
          <cell r="J4240"/>
        </row>
        <row r="4241">
          <cell r="J4241"/>
        </row>
        <row r="4242">
          <cell r="J4242"/>
        </row>
        <row r="4243">
          <cell r="J4243"/>
        </row>
        <row r="4244">
          <cell r="J4244"/>
        </row>
        <row r="4245">
          <cell r="J4245"/>
        </row>
        <row r="4246">
          <cell r="J4246">
            <v>10089360</v>
          </cell>
        </row>
        <row r="4247">
          <cell r="J4247"/>
        </row>
        <row r="4248">
          <cell r="J4248"/>
        </row>
        <row r="4249">
          <cell r="J4249"/>
        </row>
        <row r="4250">
          <cell r="J4250">
            <v>999846.48648648639</v>
          </cell>
        </row>
        <row r="4251">
          <cell r="J4251"/>
        </row>
        <row r="4252">
          <cell r="J4252"/>
        </row>
        <row r="4253">
          <cell r="J4253"/>
        </row>
        <row r="4254">
          <cell r="J4254" t="str">
            <v>NOVI / CONDRO</v>
          </cell>
        </row>
        <row r="4255">
          <cell r="J4255"/>
        </row>
        <row r="4256">
          <cell r="J4256"/>
        </row>
        <row r="4257">
          <cell r="J4257"/>
        </row>
        <row r="4258">
          <cell r="J4258"/>
        </row>
        <row r="4259">
          <cell r="J4259"/>
        </row>
        <row r="4260">
          <cell r="J4260"/>
        </row>
        <row r="4261">
          <cell r="J4261"/>
        </row>
        <row r="4262">
          <cell r="J4262"/>
        </row>
        <row r="4263">
          <cell r="J4263"/>
        </row>
        <row r="4264">
          <cell r="J4264" t="str">
            <v>Disc 2</v>
          </cell>
        </row>
        <row r="4265">
          <cell r="J4265"/>
        </row>
        <row r="4266">
          <cell r="J4266">
            <v>0</v>
          </cell>
        </row>
        <row r="4267">
          <cell r="J4267">
            <v>0</v>
          </cell>
        </row>
        <row r="4268">
          <cell r="J4268">
            <v>0</v>
          </cell>
        </row>
        <row r="4269">
          <cell r="J4269">
            <v>0</v>
          </cell>
        </row>
        <row r="4270">
          <cell r="J4270">
            <v>0</v>
          </cell>
        </row>
        <row r="4271">
          <cell r="J4271">
            <v>0</v>
          </cell>
        </row>
        <row r="4272">
          <cell r="J4272">
            <v>0</v>
          </cell>
        </row>
        <row r="4273">
          <cell r="J4273">
            <v>0</v>
          </cell>
        </row>
        <row r="4274">
          <cell r="J4274">
            <v>0</v>
          </cell>
        </row>
        <row r="4275">
          <cell r="J4275">
            <v>0</v>
          </cell>
        </row>
        <row r="4276">
          <cell r="J4276">
            <v>0</v>
          </cell>
        </row>
        <row r="4277">
          <cell r="J4277">
            <v>0</v>
          </cell>
        </row>
        <row r="4278">
          <cell r="J4278">
            <v>0</v>
          </cell>
        </row>
        <row r="4279">
          <cell r="J4279">
            <v>0</v>
          </cell>
        </row>
        <row r="4280">
          <cell r="J4280">
            <v>0</v>
          </cell>
        </row>
        <row r="4281">
          <cell r="J4281">
            <v>0</v>
          </cell>
        </row>
        <row r="4282">
          <cell r="J4282"/>
        </row>
        <row r="4283">
          <cell r="J4283"/>
        </row>
        <row r="4284">
          <cell r="J4284">
            <v>10089360</v>
          </cell>
        </row>
        <row r="4285">
          <cell r="J4285"/>
        </row>
        <row r="4286">
          <cell r="J4286">
            <v>0</v>
          </cell>
        </row>
        <row r="4287">
          <cell r="J4287"/>
        </row>
        <row r="4288">
          <cell r="J4288">
            <v>999846.48648648639</v>
          </cell>
        </row>
        <row r="4289">
          <cell r="J4289"/>
        </row>
        <row r="4290">
          <cell r="J4290"/>
        </row>
        <row r="4291">
          <cell r="J4291"/>
        </row>
        <row r="4292">
          <cell r="J4292" t="str">
            <v>NOVI / CONDRO</v>
          </cell>
        </row>
        <row r="4293">
          <cell r="J4293">
            <v>0</v>
          </cell>
        </row>
        <row r="4294">
          <cell r="J4294"/>
        </row>
        <row r="4295">
          <cell r="J4295"/>
        </row>
        <row r="4296">
          <cell r="J4296"/>
        </row>
        <row r="4297">
          <cell r="J4297"/>
        </row>
        <row r="4298">
          <cell r="J4298"/>
        </row>
        <row r="4299">
          <cell r="J4299"/>
        </row>
        <row r="4300">
          <cell r="J4300"/>
        </row>
        <row r="4301">
          <cell r="J4301"/>
        </row>
        <row r="4302">
          <cell r="J4302" t="str">
            <v>Disc 2</v>
          </cell>
        </row>
        <row r="4303">
          <cell r="J4303"/>
        </row>
        <row r="4304">
          <cell r="J4304">
            <v>0</v>
          </cell>
        </row>
        <row r="4305">
          <cell r="J4305">
            <v>0</v>
          </cell>
        </row>
        <row r="4306">
          <cell r="J4306">
            <v>0</v>
          </cell>
        </row>
        <row r="4307">
          <cell r="J4307">
            <v>0</v>
          </cell>
        </row>
        <row r="4308">
          <cell r="J4308">
            <v>0</v>
          </cell>
        </row>
        <row r="4309">
          <cell r="J4309">
            <v>0</v>
          </cell>
        </row>
        <row r="4310">
          <cell r="J4310">
            <v>0</v>
          </cell>
        </row>
        <row r="4311">
          <cell r="J4311">
            <v>0</v>
          </cell>
        </row>
        <row r="4312">
          <cell r="J4312">
            <v>0</v>
          </cell>
        </row>
        <row r="4313">
          <cell r="J4313">
            <v>0</v>
          </cell>
        </row>
        <row r="4314">
          <cell r="J4314">
            <v>0</v>
          </cell>
        </row>
        <row r="4315">
          <cell r="J4315">
            <v>0</v>
          </cell>
        </row>
        <row r="4316">
          <cell r="J4316">
            <v>0</v>
          </cell>
        </row>
        <row r="4317">
          <cell r="J4317">
            <v>0</v>
          </cell>
        </row>
        <row r="4318">
          <cell r="J4318">
            <v>0</v>
          </cell>
        </row>
        <row r="4319">
          <cell r="J4319">
            <v>0</v>
          </cell>
        </row>
        <row r="4320">
          <cell r="J4320"/>
        </row>
        <row r="4321">
          <cell r="J4321"/>
        </row>
        <row r="4322">
          <cell r="J4322">
            <v>10089360</v>
          </cell>
        </row>
        <row r="4323">
          <cell r="J4323"/>
        </row>
        <row r="4324">
          <cell r="J4324">
            <v>0</v>
          </cell>
        </row>
        <row r="4325">
          <cell r="J4325"/>
        </row>
        <row r="4326">
          <cell r="J4326">
            <v>999846.48648648639</v>
          </cell>
        </row>
        <row r="4327">
          <cell r="J4327"/>
        </row>
        <row r="4328">
          <cell r="J4328"/>
        </row>
        <row r="4329">
          <cell r="J4329"/>
        </row>
        <row r="4330">
          <cell r="J4330" t="str">
            <v>NOVI / CONDRO</v>
          </cell>
        </row>
        <row r="4331">
          <cell r="J4331">
            <v>0</v>
          </cell>
        </row>
        <row r="4332">
          <cell r="J4332"/>
        </row>
        <row r="4333">
          <cell r="J4333"/>
        </row>
        <row r="4334">
          <cell r="J4334"/>
        </row>
        <row r="4335">
          <cell r="J4335"/>
        </row>
        <row r="4336">
          <cell r="J4336"/>
        </row>
        <row r="4337">
          <cell r="J4337"/>
        </row>
        <row r="4338">
          <cell r="J4338"/>
        </row>
        <row r="4339">
          <cell r="J4339"/>
        </row>
        <row r="4340">
          <cell r="J4340" t="str">
            <v>Disc 2</v>
          </cell>
        </row>
        <row r="4341">
          <cell r="J4341"/>
        </row>
        <row r="4342">
          <cell r="J4342"/>
        </row>
        <row r="4343">
          <cell r="J4343"/>
        </row>
        <row r="4344">
          <cell r="J4344"/>
        </row>
        <row r="4345">
          <cell r="J4345"/>
        </row>
        <row r="4346">
          <cell r="J4346"/>
        </row>
        <row r="4347">
          <cell r="J4347"/>
        </row>
        <row r="4348">
          <cell r="J4348"/>
        </row>
        <row r="4349">
          <cell r="J4349"/>
        </row>
        <row r="4350">
          <cell r="J4350"/>
        </row>
        <row r="4351">
          <cell r="J4351"/>
        </row>
        <row r="4352">
          <cell r="J4352"/>
        </row>
        <row r="4353">
          <cell r="J4353"/>
        </row>
        <row r="4354">
          <cell r="J4354"/>
        </row>
        <row r="4355">
          <cell r="J4355"/>
        </row>
        <row r="4356">
          <cell r="J4356"/>
        </row>
        <row r="4357">
          <cell r="J4357"/>
        </row>
        <row r="4358">
          <cell r="J4358"/>
        </row>
        <row r="4359">
          <cell r="J4359"/>
        </row>
        <row r="4360">
          <cell r="J4360">
            <v>519912</v>
          </cell>
        </row>
        <row r="4361">
          <cell r="J4361"/>
        </row>
        <row r="4362">
          <cell r="J4362"/>
        </row>
        <row r="4363">
          <cell r="J4363"/>
        </row>
        <row r="4364">
          <cell r="J4364">
            <v>51522.810810810806</v>
          </cell>
        </row>
        <row r="4365">
          <cell r="J4365"/>
        </row>
        <row r="4366">
          <cell r="J4366"/>
        </row>
        <row r="4367">
          <cell r="J4367"/>
        </row>
        <row r="4368">
          <cell r="J4368" t="str">
            <v>NOVI / CONDRO</v>
          </cell>
        </row>
        <row r="4369">
          <cell r="J4369"/>
        </row>
        <row r="4370">
          <cell r="J4370"/>
        </row>
        <row r="4371">
          <cell r="J4371"/>
        </row>
        <row r="4372">
          <cell r="J4372"/>
        </row>
        <row r="4373">
          <cell r="J4373"/>
        </row>
        <row r="4374">
          <cell r="J4374"/>
        </row>
        <row r="4375">
          <cell r="J4375"/>
        </row>
        <row r="4376">
          <cell r="J4376"/>
        </row>
        <row r="4377">
          <cell r="J4377"/>
        </row>
        <row r="4378">
          <cell r="J4378" t="str">
            <v>Disc 2</v>
          </cell>
        </row>
        <row r="4379">
          <cell r="J4379"/>
        </row>
        <row r="4380">
          <cell r="J4380">
            <v>0</v>
          </cell>
        </row>
        <row r="4381">
          <cell r="J4381">
            <v>0</v>
          </cell>
        </row>
        <row r="4382">
          <cell r="J4382">
            <v>0</v>
          </cell>
        </row>
        <row r="4383">
          <cell r="J4383">
            <v>0</v>
          </cell>
        </row>
        <row r="4384">
          <cell r="J4384">
            <v>0</v>
          </cell>
        </row>
        <row r="4385">
          <cell r="J4385">
            <v>0</v>
          </cell>
        </row>
        <row r="4386">
          <cell r="J4386">
            <v>0</v>
          </cell>
        </row>
        <row r="4387">
          <cell r="J4387">
            <v>0</v>
          </cell>
        </row>
        <row r="4388">
          <cell r="J4388">
            <v>0</v>
          </cell>
        </row>
        <row r="4389">
          <cell r="J4389">
            <v>0</v>
          </cell>
        </row>
        <row r="4390">
          <cell r="J4390">
            <v>0</v>
          </cell>
        </row>
        <row r="4391">
          <cell r="J4391">
            <v>0</v>
          </cell>
        </row>
        <row r="4392">
          <cell r="J4392">
            <v>0</v>
          </cell>
        </row>
        <row r="4393">
          <cell r="J4393">
            <v>0</v>
          </cell>
        </row>
        <row r="4394">
          <cell r="J4394">
            <v>0</v>
          </cell>
        </row>
        <row r="4395">
          <cell r="J4395">
            <v>0</v>
          </cell>
        </row>
        <row r="4396">
          <cell r="J4396"/>
        </row>
        <row r="4397">
          <cell r="J4397"/>
        </row>
        <row r="4398">
          <cell r="J4398">
            <v>519912</v>
          </cell>
        </row>
        <row r="4399">
          <cell r="J4399"/>
        </row>
        <row r="4400">
          <cell r="J4400">
            <v>0</v>
          </cell>
        </row>
        <row r="4401">
          <cell r="J4401"/>
        </row>
        <row r="4402">
          <cell r="J4402">
            <v>51522.810810810806</v>
          </cell>
        </row>
        <row r="4403">
          <cell r="J4403"/>
        </row>
        <row r="4404">
          <cell r="J4404"/>
        </row>
        <row r="4405">
          <cell r="J4405"/>
        </row>
        <row r="4406">
          <cell r="J4406" t="str">
            <v>NOVI / CONDRO</v>
          </cell>
        </row>
        <row r="4407">
          <cell r="J4407">
            <v>0</v>
          </cell>
        </row>
        <row r="4408">
          <cell r="J4408"/>
        </row>
        <row r="4409">
          <cell r="J4409"/>
        </row>
        <row r="4410">
          <cell r="J4410"/>
        </row>
        <row r="4411">
          <cell r="J4411"/>
        </row>
        <row r="4412">
          <cell r="J4412"/>
        </row>
        <row r="4413">
          <cell r="J4413"/>
        </row>
        <row r="4414">
          <cell r="J4414"/>
        </row>
        <row r="4415">
          <cell r="J4415"/>
        </row>
        <row r="4416">
          <cell r="J4416" t="str">
            <v>Disc 2</v>
          </cell>
        </row>
        <row r="4417">
          <cell r="J4417"/>
        </row>
        <row r="4418">
          <cell r="J4418">
            <v>0</v>
          </cell>
        </row>
        <row r="4419">
          <cell r="J4419">
            <v>0</v>
          </cell>
        </row>
        <row r="4420">
          <cell r="J4420">
            <v>0</v>
          </cell>
        </row>
        <row r="4421">
          <cell r="J4421">
            <v>0</v>
          </cell>
        </row>
        <row r="4422">
          <cell r="J4422">
            <v>0</v>
          </cell>
        </row>
        <row r="4423">
          <cell r="J4423">
            <v>0</v>
          </cell>
        </row>
        <row r="4424">
          <cell r="J4424">
            <v>0</v>
          </cell>
        </row>
        <row r="4425">
          <cell r="J4425">
            <v>0</v>
          </cell>
        </row>
        <row r="4426">
          <cell r="J4426">
            <v>0</v>
          </cell>
        </row>
        <row r="4427">
          <cell r="J4427">
            <v>0</v>
          </cell>
        </row>
        <row r="4428">
          <cell r="J4428">
            <v>0</v>
          </cell>
        </row>
        <row r="4429">
          <cell r="J4429">
            <v>0</v>
          </cell>
        </row>
        <row r="4430">
          <cell r="J4430">
            <v>0</v>
          </cell>
        </row>
        <row r="4431">
          <cell r="J4431">
            <v>0</v>
          </cell>
        </row>
        <row r="4432">
          <cell r="J4432">
            <v>0</v>
          </cell>
        </row>
        <row r="4433">
          <cell r="J4433">
            <v>0</v>
          </cell>
        </row>
        <row r="4434">
          <cell r="J4434"/>
        </row>
        <row r="4435">
          <cell r="J4435"/>
        </row>
        <row r="4436">
          <cell r="J4436">
            <v>519912</v>
          </cell>
        </row>
        <row r="4437">
          <cell r="J4437"/>
        </row>
        <row r="4438">
          <cell r="J4438">
            <v>0</v>
          </cell>
        </row>
        <row r="4439">
          <cell r="J4439"/>
        </row>
        <row r="4440">
          <cell r="J4440">
            <v>51522.810810810806</v>
          </cell>
        </row>
        <row r="4441">
          <cell r="J4441"/>
        </row>
        <row r="4442">
          <cell r="J4442"/>
        </row>
        <row r="4443">
          <cell r="J4443"/>
        </row>
        <row r="4444">
          <cell r="J4444" t="str">
            <v>NOVI / CONDRO</v>
          </cell>
        </row>
        <row r="4445">
          <cell r="J4445">
            <v>0</v>
          </cell>
        </row>
        <row r="4446">
          <cell r="J4446"/>
        </row>
        <row r="4447">
          <cell r="J4447"/>
        </row>
        <row r="4448">
          <cell r="J4448"/>
        </row>
        <row r="4449">
          <cell r="J4449"/>
        </row>
        <row r="4450">
          <cell r="J4450"/>
        </row>
        <row r="4451">
          <cell r="J4451"/>
        </row>
        <row r="4452">
          <cell r="J4452"/>
        </row>
        <row r="4453">
          <cell r="J4453"/>
        </row>
        <row r="4454">
          <cell r="J4454" t="str">
            <v>Disc 2</v>
          </cell>
        </row>
        <row r="4455">
          <cell r="J4455"/>
        </row>
        <row r="4456">
          <cell r="J4456">
            <v>0.05</v>
          </cell>
        </row>
        <row r="4457">
          <cell r="J4457">
            <v>0.05</v>
          </cell>
        </row>
        <row r="4458">
          <cell r="J4458">
            <v>0.05</v>
          </cell>
        </row>
        <row r="4459">
          <cell r="J4459">
            <v>0.05</v>
          </cell>
        </row>
        <row r="4460">
          <cell r="J4460"/>
        </row>
        <row r="4461">
          <cell r="J4461"/>
        </row>
        <row r="4462">
          <cell r="J4462"/>
        </row>
        <row r="4463">
          <cell r="J4463"/>
        </row>
        <row r="4464">
          <cell r="J4464"/>
        </row>
        <row r="4465">
          <cell r="J4465"/>
        </row>
        <row r="4466">
          <cell r="J4466"/>
        </row>
        <row r="4467">
          <cell r="J4467"/>
        </row>
        <row r="4468">
          <cell r="J4468"/>
        </row>
        <row r="4469">
          <cell r="J4469"/>
        </row>
        <row r="4470">
          <cell r="J4470"/>
        </row>
        <row r="4471">
          <cell r="J4471"/>
        </row>
        <row r="4472">
          <cell r="J4472"/>
        </row>
        <row r="4473">
          <cell r="J4473"/>
        </row>
        <row r="4474">
          <cell r="J4474">
            <v>20498625</v>
          </cell>
        </row>
        <row r="4475">
          <cell r="J4475"/>
        </row>
        <row r="4476">
          <cell r="J4476"/>
        </row>
        <row r="4477">
          <cell r="J4477"/>
        </row>
        <row r="4478">
          <cell r="J4478">
            <v>2031395.2702702701</v>
          </cell>
        </row>
        <row r="4479">
          <cell r="J4479"/>
        </row>
        <row r="4480">
          <cell r="J4480"/>
        </row>
        <row r="4481">
          <cell r="J4481"/>
        </row>
        <row r="4482">
          <cell r="J4482" t="str">
            <v>NOVI / CONDRO</v>
          </cell>
        </row>
        <row r="4483">
          <cell r="J4483"/>
        </row>
        <row r="4484">
          <cell r="J4484"/>
        </row>
        <row r="4485">
          <cell r="J4485"/>
        </row>
        <row r="4486">
          <cell r="J4486"/>
        </row>
        <row r="4487">
          <cell r="J4487"/>
        </row>
        <row r="4488">
          <cell r="J4488"/>
        </row>
        <row r="4489">
          <cell r="J4489"/>
        </row>
        <row r="4490">
          <cell r="J4490"/>
        </row>
        <row r="4491">
          <cell r="J4491"/>
        </row>
        <row r="4492">
          <cell r="J4492" t="str">
            <v>Disc 2</v>
          </cell>
        </row>
        <row r="4493">
          <cell r="J4493"/>
        </row>
        <row r="4494">
          <cell r="J4494">
            <v>0.05</v>
          </cell>
        </row>
        <row r="4495">
          <cell r="J4495">
            <v>0.05</v>
          </cell>
        </row>
        <row r="4496">
          <cell r="J4496">
            <v>0.05</v>
          </cell>
        </row>
        <row r="4497">
          <cell r="J4497">
            <v>0.05</v>
          </cell>
        </row>
        <row r="4498">
          <cell r="J4498">
            <v>0</v>
          </cell>
        </row>
        <row r="4499">
          <cell r="J4499">
            <v>0</v>
          </cell>
        </row>
        <row r="4500">
          <cell r="J4500">
            <v>0</v>
          </cell>
        </row>
        <row r="4501">
          <cell r="J4501">
            <v>0</v>
          </cell>
        </row>
        <row r="4502">
          <cell r="J4502">
            <v>0</v>
          </cell>
        </row>
        <row r="4503">
          <cell r="J4503">
            <v>0</v>
          </cell>
        </row>
        <row r="4504">
          <cell r="J4504">
            <v>0</v>
          </cell>
        </row>
        <row r="4505">
          <cell r="J4505">
            <v>0</v>
          </cell>
        </row>
        <row r="4506">
          <cell r="J4506">
            <v>0</v>
          </cell>
        </row>
        <row r="4507">
          <cell r="J4507">
            <v>0</v>
          </cell>
        </row>
        <row r="4508">
          <cell r="J4508">
            <v>0</v>
          </cell>
        </row>
        <row r="4509">
          <cell r="J4509">
            <v>0</v>
          </cell>
        </row>
        <row r="4510">
          <cell r="J4510"/>
        </row>
        <row r="4511">
          <cell r="J4511"/>
        </row>
        <row r="4512">
          <cell r="J4512">
            <v>20498625</v>
          </cell>
        </row>
        <row r="4513">
          <cell r="J4513"/>
        </row>
        <row r="4514">
          <cell r="J4514">
            <v>0</v>
          </cell>
        </row>
        <row r="4515">
          <cell r="J4515"/>
        </row>
        <row r="4516">
          <cell r="J4516">
            <v>2031395.2702702701</v>
          </cell>
        </row>
        <row r="4517">
          <cell r="J4517"/>
        </row>
        <row r="4518">
          <cell r="J4518"/>
        </row>
        <row r="4519">
          <cell r="J4519"/>
        </row>
        <row r="4520">
          <cell r="J4520" t="str">
            <v>NOVI / CONDRO</v>
          </cell>
        </row>
        <row r="4521">
          <cell r="J4521">
            <v>0</v>
          </cell>
        </row>
        <row r="4522">
          <cell r="J4522"/>
        </row>
        <row r="4523">
          <cell r="J4523"/>
        </row>
        <row r="4524">
          <cell r="J4524"/>
        </row>
        <row r="4525">
          <cell r="J4525"/>
        </row>
        <row r="4526">
          <cell r="J4526"/>
        </row>
        <row r="4527">
          <cell r="J4527"/>
        </row>
        <row r="4528">
          <cell r="J4528"/>
        </row>
        <row r="4529">
          <cell r="J4529"/>
        </row>
        <row r="4530">
          <cell r="J4530" t="str">
            <v>Disc 2</v>
          </cell>
        </row>
        <row r="4531">
          <cell r="J4531"/>
        </row>
        <row r="4532">
          <cell r="J4532">
            <v>0.05</v>
          </cell>
        </row>
        <row r="4533">
          <cell r="J4533">
            <v>0.05</v>
          </cell>
        </row>
        <row r="4534">
          <cell r="J4534">
            <v>0.05</v>
          </cell>
        </row>
        <row r="4535">
          <cell r="J4535">
            <v>0.05</v>
          </cell>
        </row>
        <row r="4536">
          <cell r="J4536">
            <v>0</v>
          </cell>
        </row>
        <row r="4537">
          <cell r="J4537">
            <v>0</v>
          </cell>
        </row>
        <row r="4538">
          <cell r="J4538">
            <v>0</v>
          </cell>
        </row>
        <row r="4539">
          <cell r="J4539">
            <v>0</v>
          </cell>
        </row>
        <row r="4540">
          <cell r="J4540">
            <v>0</v>
          </cell>
        </row>
        <row r="4541">
          <cell r="J4541">
            <v>0</v>
          </cell>
        </row>
        <row r="4542">
          <cell r="J4542">
            <v>0</v>
          </cell>
        </row>
        <row r="4543">
          <cell r="J4543">
            <v>0</v>
          </cell>
        </row>
        <row r="4544">
          <cell r="J4544">
            <v>0</v>
          </cell>
        </row>
        <row r="4545">
          <cell r="J4545">
            <v>0</v>
          </cell>
        </row>
        <row r="4546">
          <cell r="J4546">
            <v>0</v>
          </cell>
        </row>
        <row r="4547">
          <cell r="J4547">
            <v>0</v>
          </cell>
        </row>
        <row r="4548">
          <cell r="J4548"/>
        </row>
        <row r="4549">
          <cell r="J4549"/>
        </row>
        <row r="4550">
          <cell r="J4550">
            <v>20498625</v>
          </cell>
        </row>
        <row r="4551">
          <cell r="J4551"/>
        </row>
        <row r="4552">
          <cell r="J4552">
            <v>0</v>
          </cell>
        </row>
        <row r="4553">
          <cell r="J4553"/>
        </row>
        <row r="4554">
          <cell r="J4554">
            <v>2031395.2702702701</v>
          </cell>
        </row>
        <row r="4555">
          <cell r="J4555"/>
        </row>
        <row r="4556">
          <cell r="J4556"/>
        </row>
        <row r="4557">
          <cell r="J4557"/>
        </row>
        <row r="4558">
          <cell r="J4558" t="str">
            <v>NOVI / CONDRO</v>
          </cell>
        </row>
        <row r="4559">
          <cell r="J4559">
            <v>0</v>
          </cell>
        </row>
        <row r="4560">
          <cell r="J4560"/>
        </row>
        <row r="4561">
          <cell r="J4561"/>
        </row>
        <row r="4562">
          <cell r="J4562"/>
        </row>
        <row r="4563">
          <cell r="J4563"/>
        </row>
        <row r="4564">
          <cell r="J4564"/>
        </row>
        <row r="4565">
          <cell r="J4565"/>
        </row>
        <row r="4566">
          <cell r="J4566"/>
        </row>
        <row r="4567">
          <cell r="J4567"/>
        </row>
        <row r="4568">
          <cell r="J4568" t="str">
            <v>Disc 2</v>
          </cell>
        </row>
        <row r="4569">
          <cell r="J4569"/>
        </row>
        <row r="4570">
          <cell r="J4570"/>
        </row>
        <row r="4571">
          <cell r="J4571"/>
        </row>
        <row r="4572">
          <cell r="J4572"/>
        </row>
        <row r="4573">
          <cell r="J4573"/>
        </row>
        <row r="4574">
          <cell r="J4574"/>
        </row>
        <row r="4575">
          <cell r="J4575"/>
        </row>
        <row r="4576">
          <cell r="J4576"/>
        </row>
        <row r="4577">
          <cell r="J4577"/>
        </row>
        <row r="4578">
          <cell r="J4578"/>
        </row>
        <row r="4579">
          <cell r="J4579"/>
        </row>
        <row r="4580">
          <cell r="J4580"/>
        </row>
        <row r="4581">
          <cell r="J4581"/>
        </row>
        <row r="4582">
          <cell r="J4582"/>
        </row>
        <row r="4583">
          <cell r="J4583"/>
        </row>
        <row r="4584">
          <cell r="J4584"/>
        </row>
        <row r="4585">
          <cell r="J4585"/>
        </row>
        <row r="4586">
          <cell r="J4586"/>
        </row>
        <row r="4587">
          <cell r="J4587"/>
        </row>
        <row r="4588">
          <cell r="J4588">
            <v>1186800</v>
          </cell>
        </row>
        <row r="4589">
          <cell r="J4589"/>
        </row>
        <row r="4590">
          <cell r="J4590"/>
        </row>
        <row r="4591">
          <cell r="J4591"/>
        </row>
        <row r="4592">
          <cell r="J4592">
            <v>117610.8108108108</v>
          </cell>
        </row>
        <row r="4593">
          <cell r="J4593"/>
        </row>
        <row r="4594">
          <cell r="J4594"/>
        </row>
        <row r="4595">
          <cell r="J4595"/>
        </row>
        <row r="4596">
          <cell r="J4596" t="str">
            <v>NOVI / CONDRO</v>
          </cell>
        </row>
        <row r="4597">
          <cell r="J4597"/>
        </row>
        <row r="4598">
          <cell r="J4598"/>
        </row>
        <row r="4599">
          <cell r="J4599"/>
        </row>
        <row r="4600">
          <cell r="J4600"/>
        </row>
        <row r="4601">
          <cell r="J4601"/>
        </row>
        <row r="4602">
          <cell r="J4602"/>
        </row>
        <row r="4603">
          <cell r="J4603"/>
        </row>
        <row r="4604">
          <cell r="J4604"/>
        </row>
        <row r="4605">
          <cell r="J4605"/>
        </row>
        <row r="4606">
          <cell r="J4606" t="str">
            <v>Disc 2</v>
          </cell>
        </row>
        <row r="4607">
          <cell r="J4607"/>
        </row>
        <row r="4608">
          <cell r="J4608">
            <v>0</v>
          </cell>
        </row>
        <row r="4609">
          <cell r="J4609">
            <v>0</v>
          </cell>
        </row>
        <row r="4610">
          <cell r="J4610">
            <v>0</v>
          </cell>
        </row>
        <row r="4611">
          <cell r="J4611">
            <v>0</v>
          </cell>
        </row>
        <row r="4612">
          <cell r="J4612">
            <v>0</v>
          </cell>
        </row>
        <row r="4613">
          <cell r="J4613">
            <v>0</v>
          </cell>
        </row>
        <row r="4614">
          <cell r="J4614">
            <v>0</v>
          </cell>
        </row>
        <row r="4615">
          <cell r="J4615">
            <v>0</v>
          </cell>
        </row>
        <row r="4616">
          <cell r="J4616">
            <v>0</v>
          </cell>
        </row>
        <row r="4617">
          <cell r="J4617">
            <v>0</v>
          </cell>
        </row>
        <row r="4618">
          <cell r="J4618">
            <v>0</v>
          </cell>
        </row>
        <row r="4619">
          <cell r="J4619">
            <v>0</v>
          </cell>
        </row>
        <row r="4620">
          <cell r="J4620">
            <v>0</v>
          </cell>
        </row>
        <row r="4621">
          <cell r="J4621">
            <v>0</v>
          </cell>
        </row>
        <row r="4622">
          <cell r="J4622">
            <v>0</v>
          </cell>
        </row>
        <row r="4623">
          <cell r="J4623">
            <v>0</v>
          </cell>
        </row>
        <row r="4624">
          <cell r="J4624"/>
        </row>
        <row r="4625">
          <cell r="J4625"/>
        </row>
        <row r="4626">
          <cell r="J4626">
            <v>1186800</v>
          </cell>
        </row>
        <row r="4627">
          <cell r="J4627"/>
        </row>
        <row r="4628">
          <cell r="J4628">
            <v>0</v>
          </cell>
        </row>
        <row r="4629">
          <cell r="J4629"/>
        </row>
        <row r="4630">
          <cell r="J4630">
            <v>117610.8108108108</v>
          </cell>
        </row>
        <row r="4631">
          <cell r="J4631"/>
        </row>
        <row r="4632">
          <cell r="J4632"/>
        </row>
        <row r="4633">
          <cell r="J4633"/>
        </row>
        <row r="4634">
          <cell r="J4634" t="str">
            <v>NOVI / CONDRO</v>
          </cell>
        </row>
        <row r="4635">
          <cell r="J4635">
            <v>0</v>
          </cell>
        </row>
        <row r="4636">
          <cell r="J4636"/>
        </row>
        <row r="4637">
          <cell r="J4637"/>
        </row>
        <row r="4638">
          <cell r="J4638"/>
        </row>
        <row r="4639">
          <cell r="J4639"/>
        </row>
        <row r="4640">
          <cell r="J4640"/>
        </row>
        <row r="4641">
          <cell r="J4641"/>
        </row>
        <row r="4642">
          <cell r="J4642"/>
        </row>
        <row r="4643">
          <cell r="J4643"/>
        </row>
        <row r="4644">
          <cell r="J4644" t="str">
            <v>Disc 2</v>
          </cell>
        </row>
        <row r="4645">
          <cell r="J4645"/>
        </row>
        <row r="4646">
          <cell r="J4646">
            <v>0</v>
          </cell>
        </row>
        <row r="4647">
          <cell r="J4647">
            <v>0</v>
          </cell>
        </row>
        <row r="4648">
          <cell r="J4648">
            <v>0</v>
          </cell>
        </row>
        <row r="4649">
          <cell r="J4649">
            <v>0</v>
          </cell>
        </row>
        <row r="4650">
          <cell r="J4650">
            <v>0</v>
          </cell>
        </row>
        <row r="4651">
          <cell r="J4651">
            <v>0</v>
          </cell>
        </row>
        <row r="4652">
          <cell r="J4652">
            <v>0</v>
          </cell>
        </row>
        <row r="4653">
          <cell r="J4653">
            <v>0</v>
          </cell>
        </row>
        <row r="4654">
          <cell r="J4654">
            <v>0</v>
          </cell>
        </row>
        <row r="4655">
          <cell r="J4655">
            <v>0</v>
          </cell>
        </row>
        <row r="4656">
          <cell r="J4656">
            <v>0</v>
          </cell>
        </row>
        <row r="4657">
          <cell r="J4657">
            <v>0</v>
          </cell>
        </row>
        <row r="4658">
          <cell r="J4658">
            <v>0</v>
          </cell>
        </row>
        <row r="4659">
          <cell r="J4659">
            <v>0</v>
          </cell>
        </row>
        <row r="4660">
          <cell r="J4660">
            <v>0</v>
          </cell>
        </row>
        <row r="4661">
          <cell r="J4661">
            <v>0</v>
          </cell>
        </row>
        <row r="4662">
          <cell r="J4662"/>
        </row>
        <row r="4663">
          <cell r="J4663"/>
        </row>
        <row r="4664">
          <cell r="J4664">
            <v>1186800</v>
          </cell>
        </row>
        <row r="4665">
          <cell r="J4665"/>
        </row>
        <row r="4666">
          <cell r="J4666">
            <v>0</v>
          </cell>
        </row>
        <row r="4667">
          <cell r="J4667"/>
        </row>
        <row r="4668">
          <cell r="J4668">
            <v>117610.8108108108</v>
          </cell>
        </row>
        <row r="4669">
          <cell r="J4669"/>
        </row>
        <row r="4670">
          <cell r="J4670"/>
        </row>
        <row r="4671">
          <cell r="J4671"/>
        </row>
        <row r="4672">
          <cell r="J4672" t="str">
            <v>NOVI / CONDRO</v>
          </cell>
        </row>
        <row r="4673">
          <cell r="J4673">
            <v>0</v>
          </cell>
        </row>
        <row r="4674">
          <cell r="J4674"/>
        </row>
        <row r="4675">
          <cell r="J4675"/>
        </row>
        <row r="4676">
          <cell r="J4676"/>
        </row>
        <row r="4677">
          <cell r="J4677"/>
        </row>
        <row r="4678">
          <cell r="J4678"/>
        </row>
        <row r="4679">
          <cell r="J4679"/>
        </row>
        <row r="4680">
          <cell r="J4680"/>
        </row>
        <row r="4681">
          <cell r="J4681"/>
        </row>
        <row r="4682">
          <cell r="J4682" t="str">
            <v>Disc 2</v>
          </cell>
        </row>
        <row r="4683">
          <cell r="J4683"/>
        </row>
        <row r="4684">
          <cell r="J4684"/>
        </row>
        <row r="4685">
          <cell r="J4685"/>
        </row>
        <row r="4686">
          <cell r="J4686"/>
        </row>
        <row r="4687">
          <cell r="J4687"/>
        </row>
        <row r="4688">
          <cell r="J4688"/>
        </row>
        <row r="4689">
          <cell r="J4689"/>
        </row>
        <row r="4690">
          <cell r="J4690"/>
        </row>
        <row r="4691">
          <cell r="J4691"/>
        </row>
        <row r="4692">
          <cell r="J4692"/>
        </row>
        <row r="4693">
          <cell r="J4693"/>
        </row>
        <row r="4694">
          <cell r="J4694"/>
        </row>
        <row r="4695">
          <cell r="J4695"/>
        </row>
        <row r="4696">
          <cell r="J4696"/>
        </row>
        <row r="4697">
          <cell r="J4697"/>
        </row>
        <row r="4698">
          <cell r="J4698"/>
        </row>
        <row r="4699">
          <cell r="J4699"/>
        </row>
        <row r="4700">
          <cell r="J4700"/>
        </row>
        <row r="4701">
          <cell r="J4701"/>
        </row>
        <row r="4702">
          <cell r="J4702">
            <v>7351776</v>
          </cell>
        </row>
        <row r="4703">
          <cell r="J4703"/>
        </row>
        <row r="4704">
          <cell r="J4704"/>
        </row>
        <row r="4705">
          <cell r="J4705"/>
        </row>
        <row r="4706">
          <cell r="J4706">
            <v>728554.37837837834</v>
          </cell>
        </row>
        <row r="4707">
          <cell r="J4707"/>
        </row>
        <row r="4708">
          <cell r="J4708"/>
        </row>
        <row r="4709">
          <cell r="J4709"/>
        </row>
        <row r="4710">
          <cell r="J4710" t="str">
            <v>NOVI / CONDRO</v>
          </cell>
        </row>
        <row r="4711">
          <cell r="J4711"/>
        </row>
        <row r="4712">
          <cell r="J4712"/>
        </row>
        <row r="4713">
          <cell r="J4713"/>
        </row>
        <row r="4714">
          <cell r="J4714"/>
        </row>
        <row r="4715">
          <cell r="J4715"/>
        </row>
        <row r="4716">
          <cell r="J4716"/>
        </row>
        <row r="4717">
          <cell r="J4717"/>
        </row>
        <row r="4718">
          <cell r="J4718"/>
        </row>
        <row r="4719">
          <cell r="J4719"/>
        </row>
        <row r="4720">
          <cell r="J4720" t="str">
            <v>Disc 2</v>
          </cell>
        </row>
        <row r="4721">
          <cell r="J4721"/>
        </row>
        <row r="4722">
          <cell r="J4722">
            <v>0</v>
          </cell>
        </row>
        <row r="4723">
          <cell r="J4723">
            <v>0</v>
          </cell>
        </row>
        <row r="4724">
          <cell r="J4724">
            <v>0</v>
          </cell>
        </row>
        <row r="4725">
          <cell r="J4725">
            <v>0</v>
          </cell>
        </row>
        <row r="4726">
          <cell r="J4726">
            <v>0</v>
          </cell>
        </row>
        <row r="4727">
          <cell r="J4727">
            <v>0</v>
          </cell>
        </row>
        <row r="4728">
          <cell r="J4728">
            <v>0</v>
          </cell>
        </row>
        <row r="4729">
          <cell r="J4729">
            <v>0</v>
          </cell>
        </row>
        <row r="4730">
          <cell r="J4730">
            <v>0</v>
          </cell>
        </row>
        <row r="4731">
          <cell r="J4731">
            <v>0</v>
          </cell>
        </row>
        <row r="4732">
          <cell r="J4732">
            <v>0</v>
          </cell>
        </row>
        <row r="4733">
          <cell r="J4733">
            <v>0</v>
          </cell>
        </row>
        <row r="4734">
          <cell r="J4734">
            <v>0</v>
          </cell>
        </row>
        <row r="4735">
          <cell r="J4735">
            <v>0</v>
          </cell>
        </row>
        <row r="4736">
          <cell r="J4736">
            <v>0</v>
          </cell>
        </row>
        <row r="4737">
          <cell r="J4737">
            <v>0</v>
          </cell>
        </row>
        <row r="4738">
          <cell r="J4738"/>
        </row>
        <row r="4739">
          <cell r="J4739"/>
        </row>
        <row r="4740">
          <cell r="J4740">
            <v>7351776</v>
          </cell>
        </row>
        <row r="4741">
          <cell r="J4741"/>
        </row>
        <row r="4742">
          <cell r="J4742">
            <v>0</v>
          </cell>
        </row>
        <row r="4743">
          <cell r="J4743"/>
        </row>
        <row r="4744">
          <cell r="J4744">
            <v>728554.37837837834</v>
          </cell>
        </row>
        <row r="4745">
          <cell r="J4745"/>
        </row>
        <row r="4746">
          <cell r="J4746"/>
        </row>
        <row r="4747">
          <cell r="J4747"/>
        </row>
        <row r="4748">
          <cell r="J4748" t="str">
            <v>NOVI / CONDRO</v>
          </cell>
        </row>
        <row r="4749">
          <cell r="J4749">
            <v>0</v>
          </cell>
        </row>
        <row r="4750">
          <cell r="J4750"/>
        </row>
        <row r="4751">
          <cell r="J4751"/>
        </row>
        <row r="4752">
          <cell r="J4752"/>
        </row>
        <row r="4753">
          <cell r="J4753"/>
        </row>
        <row r="4754">
          <cell r="J4754"/>
        </row>
        <row r="4755">
          <cell r="J4755"/>
        </row>
        <row r="4756">
          <cell r="J4756"/>
        </row>
        <row r="4757">
          <cell r="J4757"/>
        </row>
        <row r="4758">
          <cell r="J4758" t="str">
            <v>Disc 2</v>
          </cell>
        </row>
        <row r="4759">
          <cell r="J4759"/>
        </row>
        <row r="4760">
          <cell r="J4760">
            <v>0</v>
          </cell>
        </row>
        <row r="4761">
          <cell r="J4761">
            <v>0</v>
          </cell>
        </row>
        <row r="4762">
          <cell r="J4762">
            <v>0</v>
          </cell>
        </row>
        <row r="4763">
          <cell r="J4763">
            <v>0</v>
          </cell>
        </row>
        <row r="4764">
          <cell r="J4764">
            <v>0</v>
          </cell>
        </row>
        <row r="4765">
          <cell r="J4765">
            <v>0</v>
          </cell>
        </row>
        <row r="4766">
          <cell r="J4766">
            <v>0</v>
          </cell>
        </row>
        <row r="4767">
          <cell r="J4767">
            <v>0</v>
          </cell>
        </row>
        <row r="4768">
          <cell r="J4768">
            <v>0</v>
          </cell>
        </row>
        <row r="4769">
          <cell r="J4769">
            <v>0</v>
          </cell>
        </row>
        <row r="4770">
          <cell r="J4770">
            <v>0</v>
          </cell>
        </row>
        <row r="4771">
          <cell r="J4771">
            <v>0</v>
          </cell>
        </row>
        <row r="4772">
          <cell r="J4772">
            <v>0</v>
          </cell>
        </row>
        <row r="4773">
          <cell r="J4773">
            <v>0</v>
          </cell>
        </row>
        <row r="4774">
          <cell r="J4774">
            <v>0</v>
          </cell>
        </row>
        <row r="4775">
          <cell r="J4775">
            <v>0</v>
          </cell>
        </row>
        <row r="4776">
          <cell r="J4776"/>
        </row>
        <row r="4777">
          <cell r="J4777"/>
        </row>
        <row r="4778">
          <cell r="J4778">
            <v>7351776</v>
          </cell>
        </row>
        <row r="4779">
          <cell r="J4779"/>
        </row>
        <row r="4780">
          <cell r="J4780">
            <v>0</v>
          </cell>
        </row>
        <row r="4781">
          <cell r="J4781"/>
        </row>
        <row r="4782">
          <cell r="J4782">
            <v>728554.37837837834</v>
          </cell>
        </row>
        <row r="4783">
          <cell r="J4783"/>
        </row>
        <row r="4784">
          <cell r="J4784"/>
        </row>
        <row r="4785">
          <cell r="J4785"/>
        </row>
        <row r="4786">
          <cell r="J4786" t="str">
            <v>NOVI / CONDRO</v>
          </cell>
        </row>
        <row r="4787">
          <cell r="J4787">
            <v>0</v>
          </cell>
        </row>
        <row r="4788">
          <cell r="J4788"/>
        </row>
        <row r="4789">
          <cell r="J4789"/>
        </row>
        <row r="4790">
          <cell r="J4790"/>
        </row>
        <row r="4791">
          <cell r="J4791"/>
        </row>
        <row r="4792">
          <cell r="J4792"/>
        </row>
        <row r="4793">
          <cell r="J4793"/>
        </row>
        <row r="4794">
          <cell r="J4794"/>
        </row>
        <row r="4795">
          <cell r="J4795"/>
        </row>
        <row r="4796">
          <cell r="J4796" t="str">
            <v>Disc 2</v>
          </cell>
        </row>
        <row r="4797">
          <cell r="J4797"/>
        </row>
        <row r="4798">
          <cell r="J4798"/>
        </row>
        <row r="4799">
          <cell r="J4799"/>
        </row>
        <row r="4800">
          <cell r="J4800"/>
        </row>
        <row r="4801">
          <cell r="J4801"/>
        </row>
        <row r="4802">
          <cell r="J4802"/>
        </row>
        <row r="4803">
          <cell r="J4803"/>
        </row>
        <row r="4804">
          <cell r="J4804"/>
        </row>
        <row r="4805">
          <cell r="J4805"/>
        </row>
        <row r="4806">
          <cell r="J4806"/>
        </row>
        <row r="4807">
          <cell r="J4807"/>
        </row>
        <row r="4808">
          <cell r="J4808"/>
        </row>
        <row r="4809">
          <cell r="J4809"/>
        </row>
        <row r="4810">
          <cell r="J4810"/>
        </row>
        <row r="4811">
          <cell r="J4811"/>
        </row>
        <row r="4812">
          <cell r="J4812"/>
        </row>
        <row r="4813">
          <cell r="J4813"/>
        </row>
        <row r="4814">
          <cell r="J4814"/>
        </row>
        <row r="4815">
          <cell r="J4815"/>
        </row>
        <row r="4816">
          <cell r="J4816">
            <v>5200380</v>
          </cell>
        </row>
        <row r="4817">
          <cell r="J4817"/>
        </row>
        <row r="4818">
          <cell r="J4818"/>
        </row>
        <row r="4819">
          <cell r="J4819"/>
        </row>
        <row r="4820">
          <cell r="J4820">
            <v>515352.97297297296</v>
          </cell>
        </row>
        <row r="4821">
          <cell r="J4821"/>
        </row>
        <row r="4822">
          <cell r="J4822"/>
        </row>
        <row r="4823">
          <cell r="J4823"/>
        </row>
        <row r="4824">
          <cell r="J4824" t="str">
            <v>NOVI / CONDRO</v>
          </cell>
        </row>
        <row r="4825">
          <cell r="J4825"/>
        </row>
        <row r="4826">
          <cell r="J4826"/>
        </row>
        <row r="4827">
          <cell r="J4827"/>
        </row>
        <row r="4828">
          <cell r="J4828"/>
        </row>
        <row r="4829">
          <cell r="J4829"/>
        </row>
        <row r="4830">
          <cell r="J4830"/>
        </row>
        <row r="4831">
          <cell r="J4831"/>
        </row>
        <row r="4832">
          <cell r="J4832"/>
        </row>
        <row r="4833">
          <cell r="J4833"/>
        </row>
        <row r="4834">
          <cell r="J4834" t="str">
            <v>Disc 2</v>
          </cell>
        </row>
        <row r="4835">
          <cell r="J4835"/>
        </row>
        <row r="4836">
          <cell r="J4836">
            <v>0</v>
          </cell>
        </row>
        <row r="4837">
          <cell r="J4837">
            <v>0</v>
          </cell>
        </row>
        <row r="4838">
          <cell r="J4838">
            <v>0</v>
          </cell>
        </row>
        <row r="4839">
          <cell r="J4839">
            <v>0</v>
          </cell>
        </row>
        <row r="4840">
          <cell r="J4840">
            <v>0</v>
          </cell>
        </row>
        <row r="4841">
          <cell r="J4841">
            <v>0</v>
          </cell>
        </row>
        <row r="4842">
          <cell r="J4842">
            <v>0</v>
          </cell>
        </row>
        <row r="4843">
          <cell r="J4843">
            <v>0</v>
          </cell>
        </row>
        <row r="4844">
          <cell r="J4844">
            <v>0</v>
          </cell>
        </row>
        <row r="4845">
          <cell r="J4845">
            <v>0</v>
          </cell>
        </row>
        <row r="4846">
          <cell r="J4846">
            <v>0</v>
          </cell>
        </row>
        <row r="4847">
          <cell r="J4847">
            <v>0</v>
          </cell>
        </row>
        <row r="4848">
          <cell r="J4848">
            <v>0</v>
          </cell>
        </row>
        <row r="4849">
          <cell r="J4849">
            <v>0</v>
          </cell>
        </row>
        <row r="4850">
          <cell r="J4850">
            <v>0</v>
          </cell>
        </row>
        <row r="4851">
          <cell r="J4851">
            <v>0</v>
          </cell>
        </row>
        <row r="4852">
          <cell r="J4852"/>
        </row>
        <row r="4853">
          <cell r="J4853"/>
        </row>
        <row r="4854">
          <cell r="J4854">
            <v>5200380</v>
          </cell>
        </row>
        <row r="4855">
          <cell r="J4855"/>
        </row>
        <row r="4856">
          <cell r="J4856">
            <v>0</v>
          </cell>
        </row>
        <row r="4857">
          <cell r="J4857"/>
        </row>
        <row r="4858">
          <cell r="J4858">
            <v>515352.97297297296</v>
          </cell>
        </row>
        <row r="4859">
          <cell r="J4859"/>
        </row>
        <row r="4860">
          <cell r="J4860"/>
        </row>
        <row r="4861">
          <cell r="J4861"/>
        </row>
        <row r="4862">
          <cell r="J4862" t="str">
            <v>NOVI / CONDRO</v>
          </cell>
        </row>
        <row r="4863">
          <cell r="J4863">
            <v>0</v>
          </cell>
        </row>
        <row r="4864">
          <cell r="J4864"/>
        </row>
        <row r="4865">
          <cell r="J4865"/>
        </row>
        <row r="4866">
          <cell r="J4866"/>
        </row>
        <row r="4867">
          <cell r="J4867"/>
        </row>
        <row r="4868">
          <cell r="J4868"/>
        </row>
        <row r="4869">
          <cell r="J4869"/>
        </row>
        <row r="4870">
          <cell r="J4870"/>
        </row>
        <row r="4871">
          <cell r="J4871"/>
        </row>
        <row r="4872">
          <cell r="J4872" t="str">
            <v>Disc 2</v>
          </cell>
        </row>
        <row r="4873">
          <cell r="J4873"/>
        </row>
        <row r="4874">
          <cell r="J4874">
            <v>0</v>
          </cell>
        </row>
        <row r="4875">
          <cell r="J4875">
            <v>0</v>
          </cell>
        </row>
        <row r="4876">
          <cell r="J4876">
            <v>0</v>
          </cell>
        </row>
        <row r="4877">
          <cell r="J4877">
            <v>0</v>
          </cell>
        </row>
        <row r="4878">
          <cell r="J4878">
            <v>0</v>
          </cell>
        </row>
        <row r="4879">
          <cell r="J4879">
            <v>0</v>
          </cell>
        </row>
        <row r="4880">
          <cell r="J4880">
            <v>0</v>
          </cell>
        </row>
        <row r="4881">
          <cell r="J4881">
            <v>0</v>
          </cell>
        </row>
        <row r="4882">
          <cell r="J4882">
            <v>0</v>
          </cell>
        </row>
        <row r="4883">
          <cell r="J4883">
            <v>0</v>
          </cell>
        </row>
        <row r="4884">
          <cell r="J4884">
            <v>0</v>
          </cell>
        </row>
        <row r="4885">
          <cell r="J4885">
            <v>0</v>
          </cell>
        </row>
        <row r="4886">
          <cell r="J4886">
            <v>0</v>
          </cell>
        </row>
        <row r="4887">
          <cell r="J4887">
            <v>0</v>
          </cell>
        </row>
        <row r="4888">
          <cell r="J4888">
            <v>0</v>
          </cell>
        </row>
        <row r="4889">
          <cell r="J4889">
            <v>0</v>
          </cell>
        </row>
        <row r="4890">
          <cell r="J4890"/>
        </row>
        <row r="4891">
          <cell r="J4891"/>
        </row>
        <row r="4892">
          <cell r="J4892">
            <v>5200380</v>
          </cell>
        </row>
        <row r="4893">
          <cell r="J4893"/>
        </row>
        <row r="4894">
          <cell r="J4894">
            <v>0</v>
          </cell>
        </row>
        <row r="4895">
          <cell r="J4895"/>
        </row>
        <row r="4896">
          <cell r="J4896">
            <v>515352.97297297296</v>
          </cell>
        </row>
        <row r="4897">
          <cell r="J4897"/>
        </row>
        <row r="4898">
          <cell r="J4898"/>
        </row>
        <row r="4899">
          <cell r="J4899"/>
        </row>
        <row r="4900">
          <cell r="J4900" t="str">
            <v>NOVI / CONDRO</v>
          </cell>
        </row>
        <row r="4901">
          <cell r="J4901">
            <v>0</v>
          </cell>
        </row>
        <row r="4902">
          <cell r="J4902"/>
        </row>
        <row r="4903">
          <cell r="J4903"/>
        </row>
        <row r="4904">
          <cell r="J4904"/>
        </row>
        <row r="4905">
          <cell r="J4905"/>
        </row>
        <row r="4906">
          <cell r="J4906"/>
        </row>
        <row r="4907">
          <cell r="J4907"/>
        </row>
        <row r="4908">
          <cell r="J4908"/>
        </row>
        <row r="4909">
          <cell r="J4909"/>
        </row>
        <row r="4910">
          <cell r="J4910" t="str">
            <v>Disc 2</v>
          </cell>
        </row>
        <row r="4911">
          <cell r="J4911"/>
        </row>
        <row r="4912">
          <cell r="J4912"/>
        </row>
        <row r="4913">
          <cell r="J4913"/>
        </row>
        <row r="4914">
          <cell r="J4914"/>
        </row>
        <row r="4915">
          <cell r="J4915"/>
        </row>
        <row r="4916">
          <cell r="J4916"/>
        </row>
        <row r="4917">
          <cell r="J4917"/>
        </row>
        <row r="4918">
          <cell r="J4918"/>
        </row>
        <row r="4919">
          <cell r="J4919"/>
        </row>
        <row r="4920">
          <cell r="J4920"/>
        </row>
        <row r="4921">
          <cell r="J4921"/>
        </row>
        <row r="4922">
          <cell r="J4922"/>
        </row>
        <row r="4923">
          <cell r="J4923"/>
        </row>
        <row r="4924">
          <cell r="J4924"/>
        </row>
        <row r="4925">
          <cell r="J4925"/>
        </row>
        <row r="4926">
          <cell r="J4926"/>
        </row>
        <row r="4927">
          <cell r="J4927"/>
        </row>
        <row r="4928">
          <cell r="J4928"/>
        </row>
        <row r="4929">
          <cell r="J4929"/>
        </row>
        <row r="4930">
          <cell r="J4930">
            <v>9172800</v>
          </cell>
        </row>
        <row r="4931">
          <cell r="J4931"/>
        </row>
        <row r="4932">
          <cell r="J4932"/>
        </row>
        <row r="4933">
          <cell r="J4933"/>
        </row>
        <row r="4934">
          <cell r="J4934">
            <v>909016.21621621621</v>
          </cell>
        </row>
        <row r="4935">
          <cell r="J4935"/>
        </row>
        <row r="4936">
          <cell r="J4936"/>
        </row>
        <row r="4937">
          <cell r="J4937"/>
        </row>
        <row r="4938">
          <cell r="J4938" t="str">
            <v>NOVI / CONDRO</v>
          </cell>
        </row>
        <row r="4939">
          <cell r="J4939"/>
        </row>
        <row r="4940">
          <cell r="J4940"/>
        </row>
        <row r="4941">
          <cell r="J4941"/>
        </row>
        <row r="4942">
          <cell r="J4942"/>
        </row>
        <row r="4943">
          <cell r="J4943"/>
        </row>
        <row r="4944">
          <cell r="J4944"/>
        </row>
        <row r="4945">
          <cell r="J4945"/>
        </row>
        <row r="4946">
          <cell r="J4946"/>
        </row>
        <row r="4947">
          <cell r="J4947"/>
        </row>
        <row r="4948">
          <cell r="J4948" t="str">
            <v>Disc 2</v>
          </cell>
        </row>
        <row r="4949">
          <cell r="J4949"/>
        </row>
        <row r="4950">
          <cell r="J4950">
            <v>0</v>
          </cell>
        </row>
        <row r="4951">
          <cell r="J4951">
            <v>0</v>
          </cell>
        </row>
        <row r="4952">
          <cell r="J4952">
            <v>0</v>
          </cell>
        </row>
        <row r="4953">
          <cell r="J4953">
            <v>0</v>
          </cell>
        </row>
        <row r="4954">
          <cell r="J4954">
            <v>0</v>
          </cell>
        </row>
        <row r="4955">
          <cell r="J4955">
            <v>0</v>
          </cell>
        </row>
        <row r="4956">
          <cell r="J4956">
            <v>0</v>
          </cell>
        </row>
        <row r="4957">
          <cell r="J4957">
            <v>0</v>
          </cell>
        </row>
        <row r="4958">
          <cell r="J4958">
            <v>0</v>
          </cell>
        </row>
        <row r="4959">
          <cell r="J4959">
            <v>0</v>
          </cell>
        </row>
        <row r="4960">
          <cell r="J4960">
            <v>0</v>
          </cell>
        </row>
        <row r="4961">
          <cell r="J4961">
            <v>0</v>
          </cell>
        </row>
        <row r="4962">
          <cell r="J4962">
            <v>0</v>
          </cell>
        </row>
        <row r="4963">
          <cell r="J4963">
            <v>0</v>
          </cell>
        </row>
        <row r="4964">
          <cell r="J4964">
            <v>0</v>
          </cell>
        </row>
        <row r="4965">
          <cell r="J4965">
            <v>0</v>
          </cell>
        </row>
        <row r="4966">
          <cell r="J4966"/>
        </row>
        <row r="4967">
          <cell r="J4967"/>
        </row>
        <row r="4968">
          <cell r="J4968">
            <v>9172800</v>
          </cell>
        </row>
        <row r="4969">
          <cell r="J4969"/>
        </row>
        <row r="4970">
          <cell r="J4970">
            <v>0</v>
          </cell>
        </row>
        <row r="4971">
          <cell r="J4971"/>
        </row>
        <row r="4972">
          <cell r="J4972">
            <v>909016.21621621621</v>
          </cell>
        </row>
        <row r="4973">
          <cell r="J4973"/>
        </row>
        <row r="4974">
          <cell r="J4974"/>
        </row>
        <row r="4975">
          <cell r="J4975"/>
        </row>
        <row r="4976">
          <cell r="J4976" t="str">
            <v>NOVI / CONDRO</v>
          </cell>
        </row>
        <row r="4977">
          <cell r="J4977">
            <v>0</v>
          </cell>
        </row>
        <row r="4978">
          <cell r="J4978"/>
        </row>
        <row r="4979">
          <cell r="J4979"/>
        </row>
        <row r="4980">
          <cell r="J4980"/>
        </row>
        <row r="4981">
          <cell r="J4981"/>
        </row>
        <row r="4982">
          <cell r="J4982"/>
        </row>
        <row r="4983">
          <cell r="J4983"/>
        </row>
        <row r="4984">
          <cell r="J4984"/>
        </row>
        <row r="4985">
          <cell r="J4985"/>
        </row>
        <row r="4986">
          <cell r="J4986" t="str">
            <v>Disc 2</v>
          </cell>
        </row>
        <row r="4987">
          <cell r="J4987"/>
        </row>
        <row r="4988">
          <cell r="J4988">
            <v>0</v>
          </cell>
        </row>
        <row r="4989">
          <cell r="J4989">
            <v>0</v>
          </cell>
        </row>
        <row r="4990">
          <cell r="J4990">
            <v>0</v>
          </cell>
        </row>
        <row r="4991">
          <cell r="J4991">
            <v>0</v>
          </cell>
        </row>
        <row r="4992">
          <cell r="J4992">
            <v>0</v>
          </cell>
        </row>
        <row r="4993">
          <cell r="J4993">
            <v>0</v>
          </cell>
        </row>
        <row r="4994">
          <cell r="J4994">
            <v>0</v>
          </cell>
        </row>
        <row r="4995">
          <cell r="J4995">
            <v>0</v>
          </cell>
        </row>
        <row r="4996">
          <cell r="J4996">
            <v>0</v>
          </cell>
        </row>
        <row r="4997">
          <cell r="J4997">
            <v>0</v>
          </cell>
        </row>
        <row r="4998">
          <cell r="J4998">
            <v>0</v>
          </cell>
        </row>
        <row r="4999">
          <cell r="J4999">
            <v>0</v>
          </cell>
        </row>
        <row r="5000">
          <cell r="J5000">
            <v>0</v>
          </cell>
        </row>
        <row r="5001">
          <cell r="J5001">
            <v>0</v>
          </cell>
        </row>
        <row r="5002">
          <cell r="J5002">
            <v>0</v>
          </cell>
        </row>
        <row r="5003">
          <cell r="J5003">
            <v>0</v>
          </cell>
        </row>
        <row r="5004">
          <cell r="J5004"/>
        </row>
        <row r="5005">
          <cell r="J5005"/>
        </row>
        <row r="5006">
          <cell r="J5006">
            <v>9172800</v>
          </cell>
        </row>
        <row r="5007">
          <cell r="J5007"/>
        </row>
        <row r="5008">
          <cell r="J5008">
            <v>0</v>
          </cell>
        </row>
        <row r="5009">
          <cell r="J5009"/>
        </row>
        <row r="5010">
          <cell r="J5010">
            <v>909016.21621621621</v>
          </cell>
        </row>
        <row r="5011">
          <cell r="J5011"/>
        </row>
        <row r="5012">
          <cell r="J5012"/>
        </row>
        <row r="5013">
          <cell r="J5013"/>
        </row>
        <row r="5014">
          <cell r="J5014" t="str">
            <v>NOVI / CONDRO</v>
          </cell>
        </row>
        <row r="5015">
          <cell r="J5015">
            <v>0</v>
          </cell>
        </row>
        <row r="5016">
          <cell r="J5016"/>
        </row>
        <row r="5017">
          <cell r="J5017"/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23040001</v>
          </cell>
        </row>
        <row r="4">
          <cell r="D4">
            <v>45021</v>
          </cell>
        </row>
        <row r="6">
          <cell r="D6" t="str">
            <v>KO 1417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2</v>
          </cell>
          <cell r="E10" t="str">
            <v>ISI CUTTER 18 MM KENKO L-150 (BESAR)</v>
          </cell>
          <cell r="K10">
            <v>6726240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2">
          <cell r="E32" t="str">
            <v>Hormat Kami,</v>
          </cell>
        </row>
        <row r="34">
          <cell r="K34">
            <v>6726240</v>
          </cell>
        </row>
        <row r="40">
          <cell r="D40" t="str">
            <v>AM</v>
          </cell>
          <cell r="E40">
            <v>23040001</v>
          </cell>
        </row>
        <row r="42">
          <cell r="D42">
            <v>45021</v>
          </cell>
        </row>
        <row r="44">
          <cell r="D44" t="str">
            <v>KO 1417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2</v>
          </cell>
          <cell r="E48" t="str">
            <v>ISI CUTTER 18 MM KENKO L-150 (BESAR)</v>
          </cell>
          <cell r="K48">
            <v>6726240</v>
          </cell>
        </row>
        <row r="49">
          <cell r="D49">
            <v>0</v>
          </cell>
          <cell r="E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K63">
            <v>0</v>
          </cell>
        </row>
        <row r="68">
          <cell r="K68">
            <v>0</v>
          </cell>
        </row>
        <row r="70">
          <cell r="E70" t="str">
            <v>Hormat Kami,</v>
          </cell>
        </row>
        <row r="72">
          <cell r="K72">
            <v>6726240</v>
          </cell>
        </row>
        <row r="78">
          <cell r="D78" t="str">
            <v>AM</v>
          </cell>
          <cell r="E78">
            <v>23040001</v>
          </cell>
        </row>
        <row r="80">
          <cell r="D80">
            <v>45021</v>
          </cell>
        </row>
        <row r="82">
          <cell r="D82" t="str">
            <v>KO 1417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2</v>
          </cell>
          <cell r="E86" t="str">
            <v>ISI CUTTER 18 MM KENKO L-150 (BESAR)</v>
          </cell>
          <cell r="K86">
            <v>6726240</v>
          </cell>
        </row>
        <row r="87">
          <cell r="D87">
            <v>0</v>
          </cell>
          <cell r="E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K101">
            <v>0</v>
          </cell>
        </row>
        <row r="106">
          <cell r="K106">
            <v>0</v>
          </cell>
        </row>
        <row r="108">
          <cell r="E108" t="str">
            <v>Hormat Kami,</v>
          </cell>
        </row>
        <row r="110">
          <cell r="K110">
            <v>6726240</v>
          </cell>
        </row>
        <row r="116">
          <cell r="D116" t="str">
            <v>AM</v>
          </cell>
          <cell r="E116">
            <v>23040002</v>
          </cell>
        </row>
        <row r="118">
          <cell r="D118">
            <v>45024</v>
          </cell>
        </row>
        <row r="120">
          <cell r="D120" t="str">
            <v>KO 1435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1</v>
          </cell>
          <cell r="E124" t="str">
            <v>BALLPEN JOYKO BP-338 VOCUS HITAM</v>
          </cell>
          <cell r="K124">
            <v>1569456</v>
          </cell>
        </row>
        <row r="125">
          <cell r="D125">
            <v>4</v>
          </cell>
          <cell r="E125" t="str">
            <v>ISI STAPLER (STAPLES) KENKO 1210 PREMIUM (23/10)</v>
          </cell>
          <cell r="K125">
            <v>2906400</v>
          </cell>
        </row>
        <row r="126">
          <cell r="D126">
            <v>3</v>
          </cell>
          <cell r="E126" t="str">
            <v>CORRECTION FLUID KENKO KE-01</v>
          </cell>
          <cell r="K126">
            <v>10145412</v>
          </cell>
        </row>
        <row r="127">
          <cell r="D127">
            <v>1</v>
          </cell>
          <cell r="E127" t="str">
            <v>LEM STICK KENKO 8 GR (KECIL) isi 30 pc</v>
          </cell>
          <cell r="K127">
            <v>2055240</v>
          </cell>
        </row>
        <row r="128">
          <cell r="D128">
            <v>1</v>
          </cell>
          <cell r="E128" t="str">
            <v>HIGHLIGHTER / STABILO KENKO HL-100 PINK</v>
          </cell>
          <cell r="K128">
            <v>1266360</v>
          </cell>
        </row>
        <row r="129">
          <cell r="D129">
            <v>1</v>
          </cell>
          <cell r="E129" t="str">
            <v>HIGHLIGHTER / STABILO KENKO HL-100 HIJAU</v>
          </cell>
          <cell r="K129">
            <v>1266360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6">
          <cell r="E146" t="str">
            <v>Hormat Kami,</v>
          </cell>
        </row>
        <row r="148">
          <cell r="K148">
            <v>19209228</v>
          </cell>
        </row>
        <row r="154">
          <cell r="D154" t="str">
            <v>AM</v>
          </cell>
          <cell r="E154">
            <v>23040002</v>
          </cell>
        </row>
        <row r="156">
          <cell r="D156">
            <v>45024</v>
          </cell>
        </row>
        <row r="158">
          <cell r="D158" t="str">
            <v>KO 1435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1</v>
          </cell>
          <cell r="E162" t="str">
            <v>BALLPEN JOYKO BP-338 VOCUS HITAM</v>
          </cell>
          <cell r="K162">
            <v>1569456</v>
          </cell>
        </row>
        <row r="163">
          <cell r="D163">
            <v>4</v>
          </cell>
          <cell r="E163" t="str">
            <v>ISI STAPLER (STAPLES) KENKO 1210 PREMIUM (23/10)</v>
          </cell>
          <cell r="K163">
            <v>2906400</v>
          </cell>
        </row>
        <row r="164">
          <cell r="D164">
            <v>3</v>
          </cell>
          <cell r="E164" t="str">
            <v>CORRECTION FLUID KENKO KE-01</v>
          </cell>
          <cell r="K164">
            <v>10145412</v>
          </cell>
        </row>
        <row r="165">
          <cell r="D165">
            <v>1</v>
          </cell>
          <cell r="E165" t="str">
            <v>LEM STICK KENKO 8 GR (KECIL) isi 30 pc</v>
          </cell>
          <cell r="K165">
            <v>2055240</v>
          </cell>
        </row>
        <row r="166">
          <cell r="D166">
            <v>1</v>
          </cell>
          <cell r="E166" t="str">
            <v>HIGHLIGHTER / STABILO KENKO HL-100 PINK</v>
          </cell>
          <cell r="K166">
            <v>1266360</v>
          </cell>
        </row>
        <row r="167">
          <cell r="D167">
            <v>1</v>
          </cell>
          <cell r="E167" t="str">
            <v>HIGHLIGHTER / STABILO KENKO HL-100 HIJAU</v>
          </cell>
          <cell r="K167">
            <v>1266360</v>
          </cell>
        </row>
        <row r="168">
          <cell r="D168">
            <v>0</v>
          </cell>
          <cell r="E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K177">
            <v>0</v>
          </cell>
        </row>
        <row r="182">
          <cell r="K182">
            <v>0</v>
          </cell>
        </row>
        <row r="184">
          <cell r="E184" t="str">
            <v>Hormat Kami,</v>
          </cell>
        </row>
        <row r="186">
          <cell r="K186">
            <v>19209228</v>
          </cell>
        </row>
        <row r="192">
          <cell r="D192" t="str">
            <v>AM</v>
          </cell>
          <cell r="E192">
            <v>23040002</v>
          </cell>
        </row>
        <row r="194">
          <cell r="D194">
            <v>45024</v>
          </cell>
        </row>
        <row r="196">
          <cell r="D196" t="str">
            <v>KO 1435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1</v>
          </cell>
          <cell r="E200" t="str">
            <v>BALLPEN JOYKO BP-338 VOCUS HITAM</v>
          </cell>
          <cell r="K200">
            <v>1569456</v>
          </cell>
        </row>
        <row r="201">
          <cell r="D201">
            <v>4</v>
          </cell>
          <cell r="E201" t="str">
            <v>ISI STAPLER (STAPLES) KENKO 1210 PREMIUM (23/10)</v>
          </cell>
          <cell r="K201">
            <v>2906400</v>
          </cell>
        </row>
        <row r="202">
          <cell r="D202">
            <v>3</v>
          </cell>
          <cell r="E202" t="str">
            <v>CORRECTION FLUID KENKO KE-01</v>
          </cell>
          <cell r="K202">
            <v>10145412</v>
          </cell>
        </row>
        <row r="203">
          <cell r="D203">
            <v>1</v>
          </cell>
          <cell r="E203" t="str">
            <v>LEM STICK KENKO 8 GR (KECIL) isi 30 pc</v>
          </cell>
          <cell r="K203">
            <v>2055240</v>
          </cell>
        </row>
        <row r="204">
          <cell r="D204">
            <v>1</v>
          </cell>
          <cell r="E204" t="str">
            <v>HIGHLIGHTER / STABILO KENKO HL-100 PINK</v>
          </cell>
          <cell r="K204">
            <v>1266360</v>
          </cell>
        </row>
        <row r="205">
          <cell r="D205">
            <v>1</v>
          </cell>
          <cell r="E205" t="str">
            <v>HIGHLIGHTER / STABILO KENKO HL-100 HIJAU</v>
          </cell>
          <cell r="K205">
            <v>1266360</v>
          </cell>
        </row>
        <row r="206">
          <cell r="D206">
            <v>0</v>
          </cell>
          <cell r="E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K215">
            <v>0</v>
          </cell>
        </row>
        <row r="220">
          <cell r="K220">
            <v>0</v>
          </cell>
        </row>
        <row r="222">
          <cell r="E222" t="str">
            <v>Hormat Kami,</v>
          </cell>
        </row>
        <row r="224">
          <cell r="K224">
            <v>19209228</v>
          </cell>
        </row>
        <row r="230">
          <cell r="D230" t="str">
            <v>AM</v>
          </cell>
          <cell r="E230">
            <v>23040003</v>
          </cell>
        </row>
        <row r="232">
          <cell r="D232">
            <v>45024</v>
          </cell>
        </row>
        <row r="234">
          <cell r="D234" t="str">
            <v>KO 1458</v>
          </cell>
        </row>
        <row r="236">
          <cell r="D236" t="str">
            <v>C</v>
          </cell>
          <cell r="K236" t="str">
            <v>Amount</v>
          </cell>
        </row>
        <row r="238">
          <cell r="D238">
            <v>1</v>
          </cell>
          <cell r="E238" t="str">
            <v>GEL PEN JOYKO GP-265 Q-GEL</v>
          </cell>
          <cell r="K238">
            <v>3512592</v>
          </cell>
        </row>
        <row r="239">
          <cell r="D239">
            <v>1</v>
          </cell>
          <cell r="E239" t="str">
            <v>STIP / PENGHAPUS JOYKO 526-B40P PUTIH</v>
          </cell>
          <cell r="K239">
            <v>1223975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0">
          <cell r="E260" t="str">
            <v>Hormat Kami,</v>
          </cell>
        </row>
        <row r="262">
          <cell r="K262">
            <v>4736567</v>
          </cell>
        </row>
        <row r="268">
          <cell r="D268" t="str">
            <v>AM</v>
          </cell>
          <cell r="E268">
            <v>23040003</v>
          </cell>
        </row>
        <row r="270">
          <cell r="D270">
            <v>45024</v>
          </cell>
        </row>
        <row r="272">
          <cell r="D272" t="str">
            <v>KO 1458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1</v>
          </cell>
          <cell r="E276" t="str">
            <v>GEL PEN JOYKO GP-265 Q-GEL</v>
          </cell>
          <cell r="K276">
            <v>3512592</v>
          </cell>
        </row>
        <row r="277">
          <cell r="D277">
            <v>1</v>
          </cell>
          <cell r="E277" t="str">
            <v>STIP / PENGHAPUS JOYKO 526-B40P PUTIH</v>
          </cell>
          <cell r="K277">
            <v>1223975</v>
          </cell>
        </row>
        <row r="278">
          <cell r="D278">
            <v>0</v>
          </cell>
          <cell r="E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K291">
            <v>0</v>
          </cell>
        </row>
        <row r="296">
          <cell r="K296">
            <v>0</v>
          </cell>
        </row>
        <row r="298">
          <cell r="E298" t="str">
            <v>Hormat Kami,</v>
          </cell>
        </row>
        <row r="300">
          <cell r="K300">
            <v>4736567</v>
          </cell>
        </row>
        <row r="306">
          <cell r="D306" t="str">
            <v>AM</v>
          </cell>
          <cell r="E306">
            <v>23040003</v>
          </cell>
        </row>
        <row r="308">
          <cell r="D308">
            <v>45024</v>
          </cell>
        </row>
        <row r="310">
          <cell r="D310" t="str">
            <v>KO 1458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1</v>
          </cell>
          <cell r="E314" t="str">
            <v>GEL PEN JOYKO GP-265 Q-GEL</v>
          </cell>
          <cell r="K314">
            <v>3512592</v>
          </cell>
        </row>
        <row r="315">
          <cell r="D315">
            <v>1</v>
          </cell>
          <cell r="E315" t="str">
            <v>STIP / PENGHAPUS JOYKO 526-B40P PUTIH</v>
          </cell>
          <cell r="K315">
            <v>1223975</v>
          </cell>
        </row>
        <row r="316">
          <cell r="D316">
            <v>0</v>
          </cell>
          <cell r="E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K329">
            <v>0</v>
          </cell>
        </row>
        <row r="334">
          <cell r="K334">
            <v>0</v>
          </cell>
        </row>
        <row r="336">
          <cell r="E336" t="str">
            <v>Hormat Kami,</v>
          </cell>
        </row>
        <row r="338">
          <cell r="K338">
            <v>4736567</v>
          </cell>
        </row>
        <row r="344">
          <cell r="D344" t="str">
            <v>AM</v>
          </cell>
          <cell r="E344">
            <v>23040004</v>
          </cell>
        </row>
        <row r="346">
          <cell r="D346">
            <v>45024</v>
          </cell>
        </row>
        <row r="348">
          <cell r="D348" t="str">
            <v>G 1459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5</v>
          </cell>
          <cell r="E352" t="str">
            <v>CRAYON / OIL PASTEL JOYKO OP-24S PP CASE SEA WORLD</v>
          </cell>
          <cell r="K352">
            <v>6029520</v>
          </cell>
        </row>
        <row r="353">
          <cell r="D353">
            <v>1</v>
          </cell>
          <cell r="E353" t="str">
            <v>CORRECTION TAPE JOYKO CT-522</v>
          </cell>
          <cell r="K353">
            <v>3024000</v>
          </cell>
        </row>
        <row r="354">
          <cell r="D354">
            <v>1</v>
          </cell>
          <cell r="E354" t="str">
            <v>CALCULATOR JOYKO CC-800CH</v>
          </cell>
          <cell r="K354">
            <v>3940125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4">
          <cell r="E374" t="str">
            <v>Hormat Kami,</v>
          </cell>
        </row>
        <row r="376">
          <cell r="K376">
            <v>12993645</v>
          </cell>
        </row>
        <row r="382">
          <cell r="D382" t="str">
            <v>AM</v>
          </cell>
          <cell r="E382">
            <v>23040004</v>
          </cell>
        </row>
        <row r="384">
          <cell r="D384">
            <v>45024</v>
          </cell>
        </row>
        <row r="386">
          <cell r="D386" t="str">
            <v>G 1459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5</v>
          </cell>
          <cell r="E390" t="str">
            <v>CRAYON / OIL PASTEL JOYKO OP-24S PP CASE SEA WORLD</v>
          </cell>
          <cell r="K390">
            <v>6029520</v>
          </cell>
        </row>
        <row r="391">
          <cell r="D391">
            <v>1</v>
          </cell>
          <cell r="E391" t="str">
            <v>CORRECTION TAPE JOYKO CT-522</v>
          </cell>
          <cell r="K391">
            <v>3024000</v>
          </cell>
        </row>
        <row r="392">
          <cell r="D392">
            <v>1</v>
          </cell>
          <cell r="E392" t="str">
            <v>CALCULATOR JOYKO CC-800CH</v>
          </cell>
          <cell r="K392">
            <v>3940125</v>
          </cell>
        </row>
        <row r="393">
          <cell r="D393">
            <v>0</v>
          </cell>
          <cell r="E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K405">
            <v>0</v>
          </cell>
        </row>
        <row r="410">
          <cell r="K410">
            <v>0</v>
          </cell>
        </row>
        <row r="412">
          <cell r="E412" t="str">
            <v>Hormat Kami,</v>
          </cell>
        </row>
        <row r="414">
          <cell r="K414">
            <v>12993645</v>
          </cell>
        </row>
        <row r="420">
          <cell r="D420" t="str">
            <v>AM</v>
          </cell>
          <cell r="E420">
            <v>23040004</v>
          </cell>
        </row>
        <row r="422">
          <cell r="D422">
            <v>45024</v>
          </cell>
        </row>
        <row r="424">
          <cell r="D424" t="str">
            <v>G 1459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5</v>
          </cell>
          <cell r="E428" t="str">
            <v>CRAYON / OIL PASTEL JOYKO OP-24S PP CASE SEA WORLD</v>
          </cell>
          <cell r="K428">
            <v>6029520</v>
          </cell>
        </row>
        <row r="429">
          <cell r="D429">
            <v>1</v>
          </cell>
          <cell r="E429" t="str">
            <v>CORRECTION TAPE JOYKO CT-522</v>
          </cell>
          <cell r="K429">
            <v>3024000</v>
          </cell>
        </row>
        <row r="430">
          <cell r="D430">
            <v>1</v>
          </cell>
          <cell r="E430" t="str">
            <v>CALCULATOR JOYKO CC-800CH</v>
          </cell>
          <cell r="K430">
            <v>3940125</v>
          </cell>
        </row>
        <row r="431">
          <cell r="D431">
            <v>0</v>
          </cell>
          <cell r="E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K443">
            <v>0</v>
          </cell>
        </row>
        <row r="448">
          <cell r="K448">
            <v>0</v>
          </cell>
        </row>
        <row r="450">
          <cell r="E450" t="str">
            <v>Hormat Kami,</v>
          </cell>
        </row>
        <row r="452">
          <cell r="K452">
            <v>12993645</v>
          </cell>
        </row>
        <row r="458">
          <cell r="D458" t="str">
            <v>AM</v>
          </cell>
          <cell r="E458">
            <v>23040005</v>
          </cell>
        </row>
        <row r="464">
          <cell r="D464" t="str">
            <v>C</v>
          </cell>
          <cell r="K464" t="str">
            <v>Amount</v>
          </cell>
        </row>
        <row r="466">
          <cell r="K466">
            <v>0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88">
          <cell r="E488" t="str">
            <v>Hormat Kami,</v>
          </cell>
        </row>
        <row r="490">
          <cell r="K490">
            <v>0</v>
          </cell>
        </row>
        <row r="496">
          <cell r="D496" t="str">
            <v>AM</v>
          </cell>
          <cell r="E496">
            <v>23040005</v>
          </cell>
        </row>
        <row r="498">
          <cell r="D498">
            <v>0</v>
          </cell>
        </row>
        <row r="500">
          <cell r="D500">
            <v>0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0</v>
          </cell>
          <cell r="E504">
            <v>0</v>
          </cell>
          <cell r="K504">
            <v>0</v>
          </cell>
        </row>
        <row r="505">
          <cell r="D505">
            <v>0</v>
          </cell>
          <cell r="E505">
            <v>0</v>
          </cell>
          <cell r="K505">
            <v>0</v>
          </cell>
        </row>
        <row r="506">
          <cell r="D506">
            <v>0</v>
          </cell>
          <cell r="E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K519">
            <v>0</v>
          </cell>
        </row>
        <row r="524">
          <cell r="K524">
            <v>0</v>
          </cell>
        </row>
        <row r="526">
          <cell r="E526" t="str">
            <v>Hormat Kami,</v>
          </cell>
        </row>
        <row r="528">
          <cell r="K528">
            <v>0</v>
          </cell>
        </row>
        <row r="534">
          <cell r="D534" t="str">
            <v>AM</v>
          </cell>
          <cell r="E534">
            <v>23040005</v>
          </cell>
        </row>
        <row r="536">
          <cell r="D536">
            <v>0</v>
          </cell>
        </row>
        <row r="538">
          <cell r="D538">
            <v>0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0</v>
          </cell>
          <cell r="E542">
            <v>0</v>
          </cell>
          <cell r="K542">
            <v>0</v>
          </cell>
        </row>
        <row r="543">
          <cell r="D543">
            <v>0</v>
          </cell>
          <cell r="E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K557">
            <v>0</v>
          </cell>
        </row>
        <row r="562">
          <cell r="K562">
            <v>0</v>
          </cell>
        </row>
        <row r="564">
          <cell r="E564" t="str">
            <v>Hormat Kami,</v>
          </cell>
        </row>
        <row r="566">
          <cell r="K566">
            <v>0</v>
          </cell>
        </row>
        <row r="572">
          <cell r="D572" t="str">
            <v>AM</v>
          </cell>
          <cell r="E572">
            <v>23040006</v>
          </cell>
        </row>
        <row r="578">
          <cell r="D578" t="str">
            <v>C</v>
          </cell>
          <cell r="K578" t="str">
            <v>Amount</v>
          </cell>
        </row>
        <row r="580">
          <cell r="K580">
            <v>0</v>
          </cell>
        </row>
        <row r="581">
          <cell r="K581">
            <v>0</v>
          </cell>
        </row>
        <row r="582">
          <cell r="K582">
            <v>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2">
          <cell r="E602" t="str">
            <v>Hormat Kami,</v>
          </cell>
        </row>
        <row r="604">
          <cell r="K604">
            <v>0</v>
          </cell>
        </row>
        <row r="610">
          <cell r="D610" t="str">
            <v>AM</v>
          </cell>
          <cell r="E610">
            <v>23040006</v>
          </cell>
        </row>
        <row r="612">
          <cell r="D612">
            <v>0</v>
          </cell>
        </row>
        <row r="614">
          <cell r="D614">
            <v>0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0</v>
          </cell>
          <cell r="E618">
            <v>0</v>
          </cell>
          <cell r="K618">
            <v>0</v>
          </cell>
        </row>
        <row r="619">
          <cell r="D619">
            <v>0</v>
          </cell>
          <cell r="E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K633">
            <v>0</v>
          </cell>
        </row>
        <row r="638">
          <cell r="K638">
            <v>0</v>
          </cell>
        </row>
        <row r="640">
          <cell r="E640" t="str">
            <v>Hormat Kami,</v>
          </cell>
        </row>
        <row r="642">
          <cell r="K642">
            <v>0</v>
          </cell>
        </row>
        <row r="648">
          <cell r="D648" t="str">
            <v>AM</v>
          </cell>
          <cell r="E648">
            <v>23040006</v>
          </cell>
        </row>
        <row r="650">
          <cell r="D650">
            <v>0</v>
          </cell>
        </row>
        <row r="652">
          <cell r="D652">
            <v>0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0</v>
          </cell>
          <cell r="E656">
            <v>0</v>
          </cell>
          <cell r="K656">
            <v>0</v>
          </cell>
        </row>
        <row r="657">
          <cell r="D657">
            <v>0</v>
          </cell>
          <cell r="E657">
            <v>0</v>
          </cell>
          <cell r="K657">
            <v>0</v>
          </cell>
        </row>
        <row r="658">
          <cell r="D658">
            <v>0</v>
          </cell>
          <cell r="E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K671">
            <v>0</v>
          </cell>
        </row>
        <row r="676">
          <cell r="K676">
            <v>0</v>
          </cell>
        </row>
        <row r="678">
          <cell r="E678" t="str">
            <v>Hormat Kami,</v>
          </cell>
        </row>
        <row r="680">
          <cell r="K680">
            <v>0</v>
          </cell>
        </row>
        <row r="686">
          <cell r="D686" t="str">
            <v>AM</v>
          </cell>
          <cell r="E686">
            <v>23040007</v>
          </cell>
        </row>
        <row r="692">
          <cell r="D692" t="str">
            <v>C</v>
          </cell>
          <cell r="K692" t="str">
            <v>Amount</v>
          </cell>
        </row>
        <row r="694">
          <cell r="K694">
            <v>0</v>
          </cell>
        </row>
        <row r="695">
          <cell r="K695">
            <v>0</v>
          </cell>
        </row>
        <row r="696">
          <cell r="K696">
            <v>0</v>
          </cell>
        </row>
        <row r="697">
          <cell r="K697">
            <v>0</v>
          </cell>
        </row>
        <row r="698">
          <cell r="K698">
            <v>0</v>
          </cell>
        </row>
        <row r="699">
          <cell r="K699">
            <v>0</v>
          </cell>
        </row>
        <row r="700">
          <cell r="K700">
            <v>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6">
          <cell r="E716" t="str">
            <v>Hormat Kami,</v>
          </cell>
        </row>
        <row r="718">
          <cell r="K718">
            <v>0</v>
          </cell>
        </row>
        <row r="724">
          <cell r="D724" t="str">
            <v>AM</v>
          </cell>
          <cell r="E724">
            <v>23040007</v>
          </cell>
        </row>
        <row r="726">
          <cell r="D726">
            <v>0</v>
          </cell>
        </row>
        <row r="728">
          <cell r="D728">
            <v>0</v>
          </cell>
        </row>
        <row r="730">
          <cell r="D730" t="str">
            <v>C</v>
          </cell>
          <cell r="K730" t="str">
            <v>Amount</v>
          </cell>
        </row>
        <row r="732">
          <cell r="D732">
            <v>0</v>
          </cell>
          <cell r="E732">
            <v>0</v>
          </cell>
          <cell r="K732">
            <v>0</v>
          </cell>
        </row>
        <row r="733">
          <cell r="D733">
            <v>0</v>
          </cell>
          <cell r="E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K747">
            <v>0</v>
          </cell>
        </row>
        <row r="752">
          <cell r="K752">
            <v>0</v>
          </cell>
        </row>
        <row r="754">
          <cell r="E754" t="str">
            <v>Hormat Kami,</v>
          </cell>
        </row>
        <row r="756">
          <cell r="K756">
            <v>0</v>
          </cell>
        </row>
        <row r="762">
          <cell r="D762" t="str">
            <v>AM</v>
          </cell>
          <cell r="E762">
            <v>23040007</v>
          </cell>
        </row>
        <row r="764">
          <cell r="D764">
            <v>0</v>
          </cell>
        </row>
        <row r="766">
          <cell r="D766">
            <v>0</v>
          </cell>
        </row>
        <row r="768">
          <cell r="D768" t="str">
            <v>C</v>
          </cell>
          <cell r="K768" t="str">
            <v>Amount</v>
          </cell>
        </row>
        <row r="770">
          <cell r="D770">
            <v>0</v>
          </cell>
          <cell r="E770">
            <v>0</v>
          </cell>
          <cell r="K770">
            <v>0</v>
          </cell>
        </row>
        <row r="771">
          <cell r="D771">
            <v>0</v>
          </cell>
          <cell r="E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K785">
            <v>0</v>
          </cell>
        </row>
        <row r="790">
          <cell r="K790">
            <v>0</v>
          </cell>
        </row>
        <row r="792">
          <cell r="E792" t="str">
            <v>Hormat Kami,</v>
          </cell>
        </row>
        <row r="794">
          <cell r="K794">
            <v>0</v>
          </cell>
        </row>
        <row r="800">
          <cell r="D800" t="str">
            <v>AM</v>
          </cell>
          <cell r="E800">
            <v>23040008</v>
          </cell>
        </row>
        <row r="806">
          <cell r="D806" t="str">
            <v>C</v>
          </cell>
          <cell r="K806" t="str">
            <v>Amount</v>
          </cell>
        </row>
        <row r="808">
          <cell r="K808">
            <v>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0">
          <cell r="E830" t="str">
            <v>Hormat Kami,</v>
          </cell>
        </row>
        <row r="832">
          <cell r="K832">
            <v>0</v>
          </cell>
        </row>
        <row r="838">
          <cell r="D838" t="str">
            <v>AM</v>
          </cell>
          <cell r="E838">
            <v>23040008</v>
          </cell>
        </row>
        <row r="840">
          <cell r="D840">
            <v>0</v>
          </cell>
        </row>
        <row r="842">
          <cell r="D842">
            <v>0</v>
          </cell>
        </row>
        <row r="844">
          <cell r="D844" t="str">
            <v>C</v>
          </cell>
          <cell r="K844" t="str">
            <v>Amount</v>
          </cell>
        </row>
        <row r="846">
          <cell r="D846">
            <v>0</v>
          </cell>
          <cell r="E846">
            <v>0</v>
          </cell>
          <cell r="K846">
            <v>0</v>
          </cell>
        </row>
        <row r="847">
          <cell r="D847">
            <v>0</v>
          </cell>
          <cell r="E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K861">
            <v>0</v>
          </cell>
        </row>
        <row r="866">
          <cell r="K866">
            <v>0</v>
          </cell>
        </row>
        <row r="868">
          <cell r="E868" t="str">
            <v>Hormat Kami,</v>
          </cell>
        </row>
        <row r="870">
          <cell r="K870">
            <v>0</v>
          </cell>
        </row>
        <row r="876">
          <cell r="D876" t="str">
            <v>AM</v>
          </cell>
          <cell r="E876">
            <v>23040008</v>
          </cell>
        </row>
        <row r="878">
          <cell r="D878">
            <v>0</v>
          </cell>
        </row>
        <row r="880">
          <cell r="D880">
            <v>0</v>
          </cell>
        </row>
        <row r="882">
          <cell r="D882" t="str">
            <v>C</v>
          </cell>
          <cell r="K882" t="str">
            <v>Amount</v>
          </cell>
        </row>
        <row r="884">
          <cell r="D884">
            <v>0</v>
          </cell>
          <cell r="E884">
            <v>0</v>
          </cell>
          <cell r="K884">
            <v>0</v>
          </cell>
        </row>
        <row r="885">
          <cell r="D885">
            <v>0</v>
          </cell>
          <cell r="E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K899">
            <v>0</v>
          </cell>
        </row>
        <row r="904">
          <cell r="K904">
            <v>0</v>
          </cell>
        </row>
        <row r="906">
          <cell r="E906" t="str">
            <v>Hormat Kami,</v>
          </cell>
        </row>
        <row r="908">
          <cell r="K908">
            <v>0</v>
          </cell>
        </row>
        <row r="914">
          <cell r="D914" t="str">
            <v>AM</v>
          </cell>
          <cell r="E914">
            <v>23040009</v>
          </cell>
        </row>
        <row r="920">
          <cell r="D920" t="str">
            <v>C</v>
          </cell>
          <cell r="K920" t="str">
            <v>Amount</v>
          </cell>
        </row>
        <row r="922">
          <cell r="K922">
            <v>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4">
          <cell r="E944" t="str">
            <v>Hormat Kami,</v>
          </cell>
        </row>
        <row r="946">
          <cell r="K946">
            <v>0</v>
          </cell>
        </row>
        <row r="952">
          <cell r="D952" t="str">
            <v>AM</v>
          </cell>
          <cell r="E952">
            <v>23040009</v>
          </cell>
        </row>
        <row r="954">
          <cell r="D954">
            <v>0</v>
          </cell>
        </row>
        <row r="956">
          <cell r="D956">
            <v>0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0</v>
          </cell>
          <cell r="E960">
            <v>0</v>
          </cell>
          <cell r="K960">
            <v>0</v>
          </cell>
        </row>
        <row r="961">
          <cell r="D961">
            <v>0</v>
          </cell>
          <cell r="E961">
            <v>0</v>
          </cell>
          <cell r="K961">
            <v>0</v>
          </cell>
        </row>
        <row r="962">
          <cell r="D962">
            <v>0</v>
          </cell>
          <cell r="E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K975">
            <v>0</v>
          </cell>
        </row>
        <row r="980">
          <cell r="K980">
            <v>0</v>
          </cell>
        </row>
        <row r="982">
          <cell r="E982" t="str">
            <v>Hormat Kami,</v>
          </cell>
        </row>
        <row r="984">
          <cell r="K984">
            <v>0</v>
          </cell>
        </row>
        <row r="990">
          <cell r="D990" t="str">
            <v>AM</v>
          </cell>
          <cell r="E990">
            <v>23040009</v>
          </cell>
        </row>
        <row r="992">
          <cell r="D992">
            <v>0</v>
          </cell>
        </row>
        <row r="994">
          <cell r="D994">
            <v>0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0</v>
          </cell>
          <cell r="E998">
            <v>0</v>
          </cell>
          <cell r="K998">
            <v>0</v>
          </cell>
        </row>
        <row r="999">
          <cell r="D999">
            <v>0</v>
          </cell>
          <cell r="E999">
            <v>0</v>
          </cell>
          <cell r="K999">
            <v>0</v>
          </cell>
        </row>
        <row r="1000">
          <cell r="D1000">
            <v>0</v>
          </cell>
          <cell r="E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K1013">
            <v>0</v>
          </cell>
        </row>
        <row r="1018">
          <cell r="K1018">
            <v>0</v>
          </cell>
        </row>
        <row r="1020">
          <cell r="E1020" t="str">
            <v>Hormat Kami,</v>
          </cell>
        </row>
        <row r="1022">
          <cell r="K1022">
            <v>0</v>
          </cell>
        </row>
        <row r="1028">
          <cell r="D1028" t="str">
            <v>AM</v>
          </cell>
          <cell r="E1028">
            <v>23040010</v>
          </cell>
        </row>
        <row r="1034">
          <cell r="D1034" t="str">
            <v>C</v>
          </cell>
          <cell r="K1034" t="str">
            <v>Amount</v>
          </cell>
        </row>
        <row r="1036">
          <cell r="K1036">
            <v>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58">
          <cell r="E1058" t="str">
            <v>Hormat Kami,</v>
          </cell>
        </row>
        <row r="1060">
          <cell r="K1060">
            <v>0</v>
          </cell>
        </row>
        <row r="1066">
          <cell r="D1066" t="str">
            <v>AM</v>
          </cell>
          <cell r="E1066">
            <v>23040010</v>
          </cell>
        </row>
        <row r="1068">
          <cell r="D1068">
            <v>0</v>
          </cell>
        </row>
        <row r="1070">
          <cell r="D1070">
            <v>0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0</v>
          </cell>
          <cell r="E1074">
            <v>0</v>
          </cell>
          <cell r="K1074">
            <v>0</v>
          </cell>
        </row>
        <row r="1075">
          <cell r="D1075">
            <v>0</v>
          </cell>
          <cell r="E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K1089">
            <v>0</v>
          </cell>
        </row>
        <row r="1094">
          <cell r="K1094">
            <v>0</v>
          </cell>
        </row>
        <row r="1096">
          <cell r="E1096" t="str">
            <v>Hormat Kami,</v>
          </cell>
        </row>
        <row r="1098">
          <cell r="K1098">
            <v>0</v>
          </cell>
        </row>
        <row r="1104">
          <cell r="D1104" t="str">
            <v>AM</v>
          </cell>
          <cell r="E1104">
            <v>23040010</v>
          </cell>
        </row>
        <row r="1106">
          <cell r="D1106">
            <v>0</v>
          </cell>
        </row>
        <row r="1108">
          <cell r="D1108">
            <v>0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0</v>
          </cell>
          <cell r="E1112">
            <v>0</v>
          </cell>
          <cell r="K1112">
            <v>0</v>
          </cell>
        </row>
        <row r="1113">
          <cell r="D1113">
            <v>0</v>
          </cell>
          <cell r="E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K1127">
            <v>0</v>
          </cell>
        </row>
        <row r="1132">
          <cell r="K1132">
            <v>0</v>
          </cell>
        </row>
        <row r="1134">
          <cell r="E1134" t="str">
            <v>Hormat Kami,</v>
          </cell>
        </row>
        <row r="1136">
          <cell r="K1136">
            <v>0</v>
          </cell>
        </row>
        <row r="1142">
          <cell r="D1142" t="str">
            <v>AM</v>
          </cell>
          <cell r="E1142">
            <v>23040011</v>
          </cell>
        </row>
        <row r="1148">
          <cell r="D1148" t="str">
            <v>C</v>
          </cell>
          <cell r="K1148" t="str">
            <v>Amount</v>
          </cell>
        </row>
        <row r="1150">
          <cell r="K1150">
            <v>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2">
          <cell r="E1172" t="str">
            <v>Hormat Kami,</v>
          </cell>
        </row>
        <row r="1174">
          <cell r="K1174">
            <v>0</v>
          </cell>
        </row>
        <row r="1180">
          <cell r="D1180" t="str">
            <v>AM</v>
          </cell>
          <cell r="E1180">
            <v>23040011</v>
          </cell>
        </row>
        <row r="1182">
          <cell r="D1182">
            <v>0</v>
          </cell>
        </row>
        <row r="1184">
          <cell r="D1184">
            <v>0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0</v>
          </cell>
          <cell r="E1188">
            <v>0</v>
          </cell>
          <cell r="K1188">
            <v>0</v>
          </cell>
        </row>
        <row r="1189">
          <cell r="D1189">
            <v>0</v>
          </cell>
          <cell r="E1189">
            <v>0</v>
          </cell>
          <cell r="K1189">
            <v>0</v>
          </cell>
        </row>
        <row r="1190">
          <cell r="D1190">
            <v>0</v>
          </cell>
          <cell r="E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K1203">
            <v>0</v>
          </cell>
        </row>
        <row r="1208">
          <cell r="K1208">
            <v>0</v>
          </cell>
        </row>
        <row r="1210">
          <cell r="E1210" t="str">
            <v>Hormat Kami,</v>
          </cell>
        </row>
        <row r="1212">
          <cell r="K1212">
            <v>0</v>
          </cell>
        </row>
        <row r="1218">
          <cell r="D1218" t="str">
            <v>AM</v>
          </cell>
          <cell r="E1218">
            <v>23040011</v>
          </cell>
        </row>
        <row r="1220">
          <cell r="D1220">
            <v>0</v>
          </cell>
        </row>
        <row r="1222">
          <cell r="D1222">
            <v>0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0</v>
          </cell>
          <cell r="E1226">
            <v>0</v>
          </cell>
          <cell r="K1226">
            <v>0</v>
          </cell>
        </row>
        <row r="1227">
          <cell r="D1227">
            <v>0</v>
          </cell>
          <cell r="E1227">
            <v>0</v>
          </cell>
          <cell r="K1227">
            <v>0</v>
          </cell>
        </row>
        <row r="1228">
          <cell r="D1228">
            <v>0</v>
          </cell>
          <cell r="E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K1241">
            <v>0</v>
          </cell>
        </row>
        <row r="1246">
          <cell r="K1246">
            <v>0</v>
          </cell>
        </row>
        <row r="1248">
          <cell r="E1248" t="str">
            <v>Hormat Kami,</v>
          </cell>
        </row>
        <row r="1250">
          <cell r="K1250">
            <v>0</v>
          </cell>
        </row>
        <row r="1256">
          <cell r="D1256" t="str">
            <v>AM</v>
          </cell>
          <cell r="E1256">
            <v>23040012</v>
          </cell>
        </row>
        <row r="1262">
          <cell r="D1262" t="str">
            <v>C</v>
          </cell>
          <cell r="K1262" t="str">
            <v>Amount</v>
          </cell>
        </row>
        <row r="1264">
          <cell r="K1264">
            <v>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6">
          <cell r="E1286" t="str">
            <v>Hormat Kami,</v>
          </cell>
        </row>
        <row r="1288">
          <cell r="K1288">
            <v>0</v>
          </cell>
        </row>
        <row r="1294">
          <cell r="D1294" t="str">
            <v>AM</v>
          </cell>
          <cell r="E1294">
            <v>23040012</v>
          </cell>
        </row>
        <row r="1296">
          <cell r="D1296">
            <v>0</v>
          </cell>
        </row>
        <row r="1298">
          <cell r="D1298">
            <v>0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0</v>
          </cell>
          <cell r="E1302">
            <v>0</v>
          </cell>
          <cell r="K1302">
            <v>0</v>
          </cell>
        </row>
        <row r="1303">
          <cell r="D1303">
            <v>0</v>
          </cell>
          <cell r="E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K1317">
            <v>0</v>
          </cell>
        </row>
        <row r="1322">
          <cell r="K1322">
            <v>0</v>
          </cell>
        </row>
        <row r="1324">
          <cell r="E1324" t="str">
            <v>Hormat Kami,</v>
          </cell>
        </row>
        <row r="1326">
          <cell r="K1326">
            <v>0</v>
          </cell>
        </row>
        <row r="1332">
          <cell r="D1332" t="str">
            <v>AM</v>
          </cell>
          <cell r="E1332">
            <v>23040012</v>
          </cell>
        </row>
        <row r="1334">
          <cell r="D1334">
            <v>0</v>
          </cell>
        </row>
        <row r="1336">
          <cell r="D1336">
            <v>0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0</v>
          </cell>
          <cell r="E1340">
            <v>0</v>
          </cell>
          <cell r="K1340">
            <v>0</v>
          </cell>
        </row>
        <row r="1341">
          <cell r="D1341">
            <v>0</v>
          </cell>
          <cell r="E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K1355">
            <v>0</v>
          </cell>
        </row>
        <row r="1360">
          <cell r="K1360">
            <v>0</v>
          </cell>
        </row>
        <row r="1362">
          <cell r="E1362" t="str">
            <v>Hormat Kami,</v>
          </cell>
        </row>
        <row r="1364">
          <cell r="K1364">
            <v>0</v>
          </cell>
        </row>
        <row r="1370">
          <cell r="D1370" t="str">
            <v>AM</v>
          </cell>
          <cell r="E1370">
            <v>23040013</v>
          </cell>
        </row>
        <row r="1376">
          <cell r="D1376" t="str">
            <v>C</v>
          </cell>
          <cell r="K1376" t="str">
            <v>Amount</v>
          </cell>
        </row>
        <row r="1378">
          <cell r="K1378">
            <v>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0">
          <cell r="E1400" t="str">
            <v>Hormat Kami,</v>
          </cell>
        </row>
        <row r="1402">
          <cell r="K1402">
            <v>0</v>
          </cell>
        </row>
        <row r="1408">
          <cell r="D1408" t="str">
            <v>AM</v>
          </cell>
          <cell r="E1408">
            <v>23040013</v>
          </cell>
        </row>
        <row r="1410">
          <cell r="D1410">
            <v>0</v>
          </cell>
        </row>
        <row r="1412">
          <cell r="D1412">
            <v>0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0</v>
          </cell>
          <cell r="E1416">
            <v>0</v>
          </cell>
          <cell r="K1416">
            <v>0</v>
          </cell>
        </row>
        <row r="1417">
          <cell r="D1417">
            <v>0</v>
          </cell>
          <cell r="E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K1431">
            <v>0</v>
          </cell>
        </row>
        <row r="1436">
          <cell r="K1436">
            <v>0</v>
          </cell>
        </row>
        <row r="1438">
          <cell r="E1438" t="str">
            <v>Hormat Kami,</v>
          </cell>
        </row>
        <row r="1440">
          <cell r="K1440">
            <v>0</v>
          </cell>
        </row>
        <row r="1446">
          <cell r="D1446" t="str">
            <v>AM</v>
          </cell>
          <cell r="E1446">
            <v>23040013</v>
          </cell>
        </row>
        <row r="1448">
          <cell r="D1448">
            <v>0</v>
          </cell>
        </row>
        <row r="1450">
          <cell r="D1450">
            <v>0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0</v>
          </cell>
          <cell r="E1454">
            <v>0</v>
          </cell>
          <cell r="K1454">
            <v>0</v>
          </cell>
        </row>
        <row r="1455">
          <cell r="D1455">
            <v>0</v>
          </cell>
          <cell r="E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K1469">
            <v>0</v>
          </cell>
        </row>
        <row r="1474">
          <cell r="K1474">
            <v>0</v>
          </cell>
        </row>
        <row r="1476">
          <cell r="E1476" t="str">
            <v>Hormat Kami,</v>
          </cell>
        </row>
        <row r="1478">
          <cell r="K1478">
            <v>0</v>
          </cell>
        </row>
        <row r="1484">
          <cell r="D1484" t="str">
            <v>AM</v>
          </cell>
          <cell r="E1484">
            <v>23040014</v>
          </cell>
        </row>
        <row r="1490">
          <cell r="D1490" t="str">
            <v>C</v>
          </cell>
          <cell r="K1490" t="str">
            <v>Amount</v>
          </cell>
        </row>
        <row r="1492">
          <cell r="K1492">
            <v>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4">
          <cell r="E1514" t="str">
            <v>Hormat Kami,</v>
          </cell>
        </row>
        <row r="1516">
          <cell r="K1516">
            <v>0</v>
          </cell>
        </row>
        <row r="1522">
          <cell r="D1522" t="str">
            <v>AM</v>
          </cell>
          <cell r="E1522">
            <v>23040014</v>
          </cell>
        </row>
        <row r="1524">
          <cell r="D1524">
            <v>0</v>
          </cell>
        </row>
        <row r="1526">
          <cell r="D1526">
            <v>0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0</v>
          </cell>
          <cell r="E1530">
            <v>0</v>
          </cell>
          <cell r="K1530">
            <v>0</v>
          </cell>
        </row>
        <row r="1531">
          <cell r="D1531">
            <v>0</v>
          </cell>
          <cell r="E1531">
            <v>0</v>
          </cell>
          <cell r="K1531">
            <v>0</v>
          </cell>
        </row>
        <row r="1532">
          <cell r="D1532">
            <v>0</v>
          </cell>
          <cell r="E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K1545">
            <v>0</v>
          </cell>
        </row>
        <row r="1550">
          <cell r="K1550">
            <v>0</v>
          </cell>
        </row>
        <row r="1552">
          <cell r="E1552" t="str">
            <v>Hormat Kami,</v>
          </cell>
        </row>
        <row r="1554">
          <cell r="K1554">
            <v>0</v>
          </cell>
        </row>
        <row r="1560">
          <cell r="D1560" t="str">
            <v>AM</v>
          </cell>
          <cell r="E1560">
            <v>23040014</v>
          </cell>
        </row>
        <row r="1562">
          <cell r="D1562">
            <v>0</v>
          </cell>
        </row>
        <row r="1564">
          <cell r="D1564">
            <v>0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0</v>
          </cell>
          <cell r="E1568">
            <v>0</v>
          </cell>
          <cell r="K1568">
            <v>0</v>
          </cell>
        </row>
        <row r="1569">
          <cell r="D1569">
            <v>0</v>
          </cell>
          <cell r="E1569">
            <v>0</v>
          </cell>
          <cell r="K1569">
            <v>0</v>
          </cell>
        </row>
        <row r="1570">
          <cell r="D1570">
            <v>0</v>
          </cell>
          <cell r="E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K1583">
            <v>0</v>
          </cell>
        </row>
        <row r="1588">
          <cell r="K1588">
            <v>0</v>
          </cell>
        </row>
        <row r="1590">
          <cell r="E1590" t="str">
            <v>Hormat Kami,</v>
          </cell>
        </row>
        <row r="1592">
          <cell r="K1592">
            <v>0</v>
          </cell>
        </row>
        <row r="1598">
          <cell r="D1598" t="str">
            <v>AM</v>
          </cell>
          <cell r="E1598">
            <v>23040015</v>
          </cell>
        </row>
        <row r="1604">
          <cell r="D1604" t="str">
            <v>C</v>
          </cell>
          <cell r="K1604" t="str">
            <v>Amount</v>
          </cell>
        </row>
        <row r="1606">
          <cell r="K1606">
            <v>0</v>
          </cell>
        </row>
        <row r="1607">
          <cell r="K1607">
            <v>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28">
          <cell r="E1628" t="str">
            <v>Hormat Kami,</v>
          </cell>
        </row>
        <row r="1630">
          <cell r="K1630">
            <v>0</v>
          </cell>
        </row>
        <row r="1636">
          <cell r="D1636" t="str">
            <v>AM</v>
          </cell>
          <cell r="E1636">
            <v>23040015</v>
          </cell>
        </row>
        <row r="1638">
          <cell r="D1638">
            <v>0</v>
          </cell>
        </row>
        <row r="1640">
          <cell r="D1640">
            <v>0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0</v>
          </cell>
          <cell r="E1644">
            <v>0</v>
          </cell>
          <cell r="K1644">
            <v>0</v>
          </cell>
        </row>
        <row r="1645">
          <cell r="D1645">
            <v>0</v>
          </cell>
          <cell r="E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K1659">
            <v>0</v>
          </cell>
        </row>
        <row r="1664">
          <cell r="K1664">
            <v>0</v>
          </cell>
        </row>
        <row r="1666">
          <cell r="E1666" t="str">
            <v>Hormat Kami,</v>
          </cell>
        </row>
        <row r="1668">
          <cell r="K1668">
            <v>0</v>
          </cell>
        </row>
        <row r="1674">
          <cell r="D1674" t="str">
            <v>AM</v>
          </cell>
          <cell r="E1674">
            <v>23040015</v>
          </cell>
        </row>
        <row r="1676">
          <cell r="D1676">
            <v>0</v>
          </cell>
        </row>
        <row r="1678">
          <cell r="D1678">
            <v>0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0</v>
          </cell>
          <cell r="E1682">
            <v>0</v>
          </cell>
          <cell r="K1682">
            <v>0</v>
          </cell>
        </row>
        <row r="1683">
          <cell r="D1683">
            <v>0</v>
          </cell>
          <cell r="E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K1697">
            <v>0</v>
          </cell>
        </row>
        <row r="1702">
          <cell r="K1702">
            <v>0</v>
          </cell>
        </row>
        <row r="1704">
          <cell r="E1704" t="str">
            <v>Hormat Kami,</v>
          </cell>
        </row>
        <row r="1706">
          <cell r="K1706">
            <v>0</v>
          </cell>
        </row>
        <row r="1712">
          <cell r="D1712" t="str">
            <v>AM</v>
          </cell>
          <cell r="E1712">
            <v>23040016</v>
          </cell>
        </row>
        <row r="1718">
          <cell r="D1718" t="str">
            <v>C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2">
          <cell r="E1742" t="str">
            <v>Hormat Kami,</v>
          </cell>
        </row>
        <row r="1744">
          <cell r="K1744">
            <v>0</v>
          </cell>
        </row>
        <row r="1750">
          <cell r="D1750" t="str">
            <v>AM</v>
          </cell>
          <cell r="E1750">
            <v>23040016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0</v>
          </cell>
          <cell r="E1758">
            <v>0</v>
          </cell>
          <cell r="K1758">
            <v>0</v>
          </cell>
        </row>
        <row r="1759">
          <cell r="D1759">
            <v>0</v>
          </cell>
          <cell r="E1759">
            <v>0</v>
          </cell>
          <cell r="K1759">
            <v>0</v>
          </cell>
        </row>
        <row r="1760">
          <cell r="D1760">
            <v>0</v>
          </cell>
          <cell r="E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K1773">
            <v>0</v>
          </cell>
        </row>
        <row r="1778">
          <cell r="K1778">
            <v>0</v>
          </cell>
        </row>
        <row r="1780">
          <cell r="E1780" t="str">
            <v>Hormat Kami,</v>
          </cell>
        </row>
        <row r="1782">
          <cell r="K1782">
            <v>0</v>
          </cell>
        </row>
        <row r="1788">
          <cell r="D1788" t="str">
            <v>AM</v>
          </cell>
          <cell r="E1788">
            <v>23040016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0</v>
          </cell>
          <cell r="E1796">
            <v>0</v>
          </cell>
          <cell r="K1796">
            <v>0</v>
          </cell>
        </row>
        <row r="1797">
          <cell r="D1797">
            <v>0</v>
          </cell>
          <cell r="E1797">
            <v>0</v>
          </cell>
          <cell r="K1797">
            <v>0</v>
          </cell>
        </row>
        <row r="1798">
          <cell r="D1798">
            <v>0</v>
          </cell>
          <cell r="E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K1811">
            <v>0</v>
          </cell>
        </row>
        <row r="1816">
          <cell r="K1816">
            <v>0</v>
          </cell>
        </row>
        <row r="1818">
          <cell r="E1818" t="str">
            <v>Hormat Kami,</v>
          </cell>
        </row>
        <row r="1820">
          <cell r="K1820">
            <v>0</v>
          </cell>
        </row>
        <row r="1826">
          <cell r="D1826" t="str">
            <v>AM</v>
          </cell>
          <cell r="E1826">
            <v>23040017</v>
          </cell>
        </row>
        <row r="1832">
          <cell r="D1832" t="str">
            <v>C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6">
          <cell r="E1856" t="str">
            <v>Hormat Kami,</v>
          </cell>
        </row>
        <row r="1858">
          <cell r="K1858">
            <v>0</v>
          </cell>
        </row>
        <row r="1864">
          <cell r="D1864" t="str">
            <v>AM</v>
          </cell>
          <cell r="E1864">
            <v>23040017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0</v>
          </cell>
          <cell r="E1872">
            <v>0</v>
          </cell>
          <cell r="K1872">
            <v>0</v>
          </cell>
        </row>
        <row r="1873">
          <cell r="D1873">
            <v>0</v>
          </cell>
          <cell r="E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K1887">
            <v>0</v>
          </cell>
        </row>
        <row r="1892">
          <cell r="K1892">
            <v>0</v>
          </cell>
        </row>
        <row r="1894">
          <cell r="E1894" t="str">
            <v>Hormat Kami,</v>
          </cell>
        </row>
        <row r="1896">
          <cell r="K1896">
            <v>0</v>
          </cell>
        </row>
        <row r="1902">
          <cell r="D1902" t="str">
            <v>AM</v>
          </cell>
          <cell r="E1902">
            <v>23040017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0</v>
          </cell>
          <cell r="E1910">
            <v>0</v>
          </cell>
          <cell r="K1910">
            <v>0</v>
          </cell>
        </row>
        <row r="1911">
          <cell r="D1911">
            <v>0</v>
          </cell>
          <cell r="E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K1925">
            <v>0</v>
          </cell>
        </row>
        <row r="1930">
          <cell r="K1930">
            <v>0</v>
          </cell>
        </row>
        <row r="1932">
          <cell r="E1932" t="str">
            <v>Hormat Kami,</v>
          </cell>
        </row>
        <row r="1934">
          <cell r="K1934">
            <v>0</v>
          </cell>
        </row>
        <row r="1940">
          <cell r="D1940" t="str">
            <v>AM</v>
          </cell>
          <cell r="E1940">
            <v>23040018</v>
          </cell>
        </row>
        <row r="1946">
          <cell r="D1946" t="str">
            <v>C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0">
          <cell r="E1970" t="str">
            <v>Hormat Kami,</v>
          </cell>
        </row>
        <row r="1972">
          <cell r="K1972">
            <v>0</v>
          </cell>
        </row>
        <row r="1978">
          <cell r="D1978" t="str">
            <v>AM</v>
          </cell>
          <cell r="E1978">
            <v>23040018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0</v>
          </cell>
          <cell r="E1986">
            <v>0</v>
          </cell>
          <cell r="K1986">
            <v>0</v>
          </cell>
        </row>
        <row r="1987">
          <cell r="D1987">
            <v>0</v>
          </cell>
          <cell r="E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K2001">
            <v>0</v>
          </cell>
        </row>
        <row r="2006">
          <cell r="K2006">
            <v>0</v>
          </cell>
        </row>
        <row r="2008">
          <cell r="E2008" t="str">
            <v>Hormat Kami,</v>
          </cell>
        </row>
        <row r="2010">
          <cell r="K2010">
            <v>0</v>
          </cell>
        </row>
        <row r="2016">
          <cell r="D2016" t="str">
            <v>AM</v>
          </cell>
          <cell r="E2016">
            <v>23040018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0</v>
          </cell>
          <cell r="E2024">
            <v>0</v>
          </cell>
          <cell r="K2024">
            <v>0</v>
          </cell>
        </row>
        <row r="2025">
          <cell r="D2025">
            <v>0</v>
          </cell>
          <cell r="E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K2039">
            <v>0</v>
          </cell>
        </row>
        <row r="2044">
          <cell r="K2044">
            <v>0</v>
          </cell>
        </row>
        <row r="2046">
          <cell r="E2046" t="str">
            <v>Hormat Kami,</v>
          </cell>
        </row>
        <row r="2048">
          <cell r="K2048">
            <v>0</v>
          </cell>
        </row>
        <row r="2054">
          <cell r="D2054" t="str">
            <v>AM</v>
          </cell>
          <cell r="E2054">
            <v>23040019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4">
          <cell r="E2084" t="str">
            <v>Hormat Kami,</v>
          </cell>
        </row>
        <row r="2086">
          <cell r="K2086">
            <v>0</v>
          </cell>
        </row>
        <row r="2092">
          <cell r="D2092" t="str">
            <v>AM</v>
          </cell>
          <cell r="E2092">
            <v>23040019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E2100">
            <v>0</v>
          </cell>
          <cell r="K2100">
            <v>0</v>
          </cell>
        </row>
        <row r="2101">
          <cell r="D2101">
            <v>0</v>
          </cell>
          <cell r="E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K2115">
            <v>0</v>
          </cell>
        </row>
        <row r="2120">
          <cell r="K2120">
            <v>0</v>
          </cell>
        </row>
        <row r="2122">
          <cell r="E2122" t="str">
            <v>Hormat Kami,</v>
          </cell>
        </row>
        <row r="2124">
          <cell r="K2124">
            <v>0</v>
          </cell>
        </row>
        <row r="2130">
          <cell r="D2130" t="str">
            <v>AM</v>
          </cell>
          <cell r="E2130">
            <v>23040019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E2138">
            <v>0</v>
          </cell>
          <cell r="K2138">
            <v>0</v>
          </cell>
        </row>
        <row r="2139">
          <cell r="D2139">
            <v>0</v>
          </cell>
          <cell r="E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K2153">
            <v>0</v>
          </cell>
        </row>
        <row r="2158">
          <cell r="K2158">
            <v>0</v>
          </cell>
        </row>
        <row r="2160">
          <cell r="E2160" t="str">
            <v>Hormat Kami,</v>
          </cell>
        </row>
        <row r="2162">
          <cell r="K2162">
            <v>0</v>
          </cell>
        </row>
        <row r="2168">
          <cell r="D2168" t="str">
            <v>AM</v>
          </cell>
          <cell r="E2168">
            <v>23040020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198">
          <cell r="E2198" t="str">
            <v>Hormat Kami,</v>
          </cell>
        </row>
        <row r="2200">
          <cell r="K2200">
            <v>0</v>
          </cell>
        </row>
        <row r="2206">
          <cell r="D2206" t="str">
            <v>AM</v>
          </cell>
          <cell r="E2206">
            <v>23040020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E2214">
            <v>0</v>
          </cell>
          <cell r="K2214">
            <v>0</v>
          </cell>
        </row>
        <row r="2215">
          <cell r="D2215">
            <v>0</v>
          </cell>
          <cell r="E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K2229">
            <v>0</v>
          </cell>
        </row>
        <row r="2234">
          <cell r="K2234">
            <v>0</v>
          </cell>
        </row>
        <row r="2236">
          <cell r="E2236" t="str">
            <v>Hormat Kami,</v>
          </cell>
        </row>
        <row r="2238">
          <cell r="K2238">
            <v>0</v>
          </cell>
        </row>
        <row r="2244">
          <cell r="D2244" t="str">
            <v>AM</v>
          </cell>
          <cell r="E2244">
            <v>23040020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E2252">
            <v>0</v>
          </cell>
          <cell r="K2252">
            <v>0</v>
          </cell>
        </row>
        <row r="2253">
          <cell r="D2253">
            <v>0</v>
          </cell>
          <cell r="E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K2267">
            <v>0</v>
          </cell>
        </row>
        <row r="2272">
          <cell r="K2272">
            <v>0</v>
          </cell>
        </row>
        <row r="2274">
          <cell r="E2274" t="str">
            <v>Hormat Kami,</v>
          </cell>
        </row>
        <row r="2276">
          <cell r="K2276">
            <v>0</v>
          </cell>
        </row>
        <row r="2282">
          <cell r="D2282" t="str">
            <v>AM</v>
          </cell>
          <cell r="E2282">
            <v>23040021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2">
          <cell r="E2312" t="str">
            <v>Hormat Kami,</v>
          </cell>
        </row>
        <row r="2314">
          <cell r="K2314">
            <v>0</v>
          </cell>
        </row>
        <row r="2320">
          <cell r="D2320" t="str">
            <v>AM</v>
          </cell>
          <cell r="E2320">
            <v>23040021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E2328">
            <v>0</v>
          </cell>
          <cell r="K2328">
            <v>0</v>
          </cell>
        </row>
        <row r="2329">
          <cell r="D2329">
            <v>0</v>
          </cell>
          <cell r="E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K2343">
            <v>0</v>
          </cell>
        </row>
        <row r="2348">
          <cell r="K2348">
            <v>0</v>
          </cell>
        </row>
        <row r="2350">
          <cell r="E2350" t="str">
            <v>Hormat Kami,</v>
          </cell>
        </row>
        <row r="2352">
          <cell r="K2352">
            <v>0</v>
          </cell>
        </row>
        <row r="2358">
          <cell r="D2358" t="str">
            <v>AM</v>
          </cell>
          <cell r="E2358">
            <v>23040021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E2366">
            <v>0</v>
          </cell>
          <cell r="K2366">
            <v>0</v>
          </cell>
        </row>
        <row r="2367">
          <cell r="D2367">
            <v>0</v>
          </cell>
          <cell r="E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K2381">
            <v>0</v>
          </cell>
        </row>
        <row r="2386">
          <cell r="K2386">
            <v>0</v>
          </cell>
        </row>
        <row r="2388">
          <cell r="E2388" t="str">
            <v>Hormat Kami,</v>
          </cell>
        </row>
        <row r="2390">
          <cell r="K2390">
            <v>0</v>
          </cell>
        </row>
        <row r="2396">
          <cell r="D2396" t="str">
            <v>AM</v>
          </cell>
          <cell r="E2396">
            <v>23040022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6">
          <cell r="E2426" t="str">
            <v>Hormat Kami,</v>
          </cell>
        </row>
        <row r="2428">
          <cell r="K2428">
            <v>0</v>
          </cell>
        </row>
        <row r="2434">
          <cell r="D2434" t="str">
            <v>AM</v>
          </cell>
          <cell r="E2434">
            <v>23040022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E2442">
            <v>0</v>
          </cell>
          <cell r="K2442">
            <v>0</v>
          </cell>
        </row>
        <row r="2443">
          <cell r="D2443">
            <v>0</v>
          </cell>
          <cell r="E2443">
            <v>0</v>
          </cell>
          <cell r="K2443">
            <v>0</v>
          </cell>
        </row>
        <row r="2444">
          <cell r="D2444">
            <v>0</v>
          </cell>
          <cell r="E2444">
            <v>0</v>
          </cell>
          <cell r="K2444">
            <v>0</v>
          </cell>
        </row>
        <row r="2445">
          <cell r="D2445">
            <v>0</v>
          </cell>
          <cell r="E2445">
            <v>0</v>
          </cell>
          <cell r="K2445">
            <v>0</v>
          </cell>
        </row>
        <row r="2446">
          <cell r="D2446">
            <v>0</v>
          </cell>
          <cell r="E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K2457">
            <v>0</v>
          </cell>
        </row>
        <row r="2462">
          <cell r="K2462">
            <v>0</v>
          </cell>
        </row>
        <row r="2464">
          <cell r="E2464" t="str">
            <v>Hormat Kami,</v>
          </cell>
        </row>
        <row r="2466">
          <cell r="K2466">
            <v>0</v>
          </cell>
        </row>
        <row r="2472">
          <cell r="D2472" t="str">
            <v>AM</v>
          </cell>
          <cell r="E2472">
            <v>23040022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E2480">
            <v>0</v>
          </cell>
          <cell r="K2480">
            <v>0</v>
          </cell>
        </row>
        <row r="2481">
          <cell r="D2481">
            <v>0</v>
          </cell>
          <cell r="E2481">
            <v>0</v>
          </cell>
          <cell r="K2481">
            <v>0</v>
          </cell>
        </row>
        <row r="2482">
          <cell r="D2482">
            <v>0</v>
          </cell>
          <cell r="E2482">
            <v>0</v>
          </cell>
          <cell r="K2482">
            <v>0</v>
          </cell>
        </row>
        <row r="2483">
          <cell r="D2483">
            <v>0</v>
          </cell>
          <cell r="E2483">
            <v>0</v>
          </cell>
          <cell r="K2483">
            <v>0</v>
          </cell>
        </row>
        <row r="2484">
          <cell r="D2484">
            <v>0</v>
          </cell>
          <cell r="E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K2495">
            <v>0</v>
          </cell>
        </row>
        <row r="2500">
          <cell r="K2500">
            <v>0</v>
          </cell>
        </row>
        <row r="2502">
          <cell r="E2502" t="str">
            <v>Hormat Kami,</v>
          </cell>
        </row>
        <row r="2504">
          <cell r="K2504">
            <v>0</v>
          </cell>
        </row>
        <row r="2510">
          <cell r="D2510" t="str">
            <v>AM</v>
          </cell>
          <cell r="E2510">
            <v>23040023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0">
          <cell r="E2540" t="str">
            <v>Hormat Kami,</v>
          </cell>
        </row>
        <row r="2542">
          <cell r="K2542">
            <v>0</v>
          </cell>
        </row>
        <row r="2548">
          <cell r="D2548" t="str">
            <v>AM</v>
          </cell>
          <cell r="E2548">
            <v>23040023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E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K2571">
            <v>0</v>
          </cell>
        </row>
        <row r="2576">
          <cell r="K2576">
            <v>0</v>
          </cell>
        </row>
        <row r="2578">
          <cell r="E2578" t="str">
            <v>Hormat Kami,</v>
          </cell>
        </row>
        <row r="2580">
          <cell r="K2580">
            <v>0</v>
          </cell>
        </row>
        <row r="2586">
          <cell r="D2586" t="str">
            <v>AM</v>
          </cell>
          <cell r="E2586">
            <v>23040023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E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K2609">
            <v>0</v>
          </cell>
        </row>
        <row r="2614">
          <cell r="K2614">
            <v>0</v>
          </cell>
        </row>
        <row r="2616">
          <cell r="E2616" t="str">
            <v>Hormat Kami,</v>
          </cell>
        </row>
        <row r="2618">
          <cell r="K2618">
            <v>0</v>
          </cell>
        </row>
        <row r="2624">
          <cell r="D2624" t="str">
            <v>AM</v>
          </cell>
          <cell r="E2624">
            <v>23040024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4">
          <cell r="E2654" t="str">
            <v>Hormat Kami,</v>
          </cell>
        </row>
        <row r="2656">
          <cell r="K2656">
            <v>0</v>
          </cell>
        </row>
        <row r="2662">
          <cell r="D2662" t="str">
            <v>AM</v>
          </cell>
          <cell r="E2662">
            <v>23040024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E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K2685">
            <v>0</v>
          </cell>
        </row>
        <row r="2690">
          <cell r="K2690">
            <v>0</v>
          </cell>
        </row>
        <row r="2692">
          <cell r="E2692" t="str">
            <v>Hormat Kami,</v>
          </cell>
        </row>
        <row r="2694">
          <cell r="K2694">
            <v>0</v>
          </cell>
        </row>
        <row r="2700">
          <cell r="D2700" t="str">
            <v>AM</v>
          </cell>
          <cell r="E2700">
            <v>23040024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E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K2723">
            <v>0</v>
          </cell>
        </row>
        <row r="2728">
          <cell r="K2728">
            <v>0</v>
          </cell>
        </row>
        <row r="2730">
          <cell r="E2730" t="str">
            <v>Hormat Kami,</v>
          </cell>
        </row>
        <row r="2732">
          <cell r="K2732">
            <v>0</v>
          </cell>
        </row>
        <row r="2738">
          <cell r="D2738" t="str">
            <v>AM</v>
          </cell>
          <cell r="E2738">
            <v>23040025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68">
          <cell r="E2768" t="str">
            <v>Hormat Kami,</v>
          </cell>
        </row>
        <row r="2770">
          <cell r="K2770">
            <v>0</v>
          </cell>
        </row>
        <row r="2776">
          <cell r="D2776" t="str">
            <v>AM</v>
          </cell>
          <cell r="E2776">
            <v>23040025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E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K2799">
            <v>0</v>
          </cell>
        </row>
        <row r="2804">
          <cell r="K2804">
            <v>0</v>
          </cell>
        </row>
        <row r="2806">
          <cell r="E2806" t="str">
            <v>Hormat Kami,</v>
          </cell>
        </row>
        <row r="2808">
          <cell r="K2808">
            <v>0</v>
          </cell>
        </row>
        <row r="2814">
          <cell r="D2814" t="str">
            <v>AM</v>
          </cell>
          <cell r="E2814">
            <v>23040025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E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K2837">
            <v>0</v>
          </cell>
        </row>
        <row r="2842">
          <cell r="K2842">
            <v>0</v>
          </cell>
        </row>
        <row r="2844">
          <cell r="E2844" t="str">
            <v>Hormat Kami,</v>
          </cell>
        </row>
        <row r="2846">
          <cell r="K2846">
            <v>0</v>
          </cell>
        </row>
        <row r="2852">
          <cell r="D2852" t="str">
            <v>AM</v>
          </cell>
          <cell r="E2852">
            <v>23040026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2">
          <cell r="E2882" t="str">
            <v>Hormat Kami,</v>
          </cell>
        </row>
        <row r="2884">
          <cell r="K2884">
            <v>0</v>
          </cell>
        </row>
        <row r="2890">
          <cell r="D2890" t="str">
            <v>AM</v>
          </cell>
          <cell r="E2890">
            <v>23040026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E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K2913">
            <v>0</v>
          </cell>
        </row>
        <row r="2918">
          <cell r="K2918">
            <v>0</v>
          </cell>
        </row>
        <row r="2920">
          <cell r="E2920" t="str">
            <v>Hormat Kami,</v>
          </cell>
        </row>
        <row r="2922">
          <cell r="K2922">
            <v>0</v>
          </cell>
        </row>
        <row r="2928">
          <cell r="D2928" t="str">
            <v>AM</v>
          </cell>
          <cell r="E2928">
            <v>23040026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E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K2951">
            <v>0</v>
          </cell>
        </row>
        <row r="2956">
          <cell r="K2956">
            <v>0</v>
          </cell>
        </row>
        <row r="2958">
          <cell r="E2958" t="str">
            <v>Hormat Kami,</v>
          </cell>
        </row>
        <row r="2960">
          <cell r="K2960">
            <v>0</v>
          </cell>
        </row>
        <row r="2966">
          <cell r="D2966" t="str">
            <v>AM</v>
          </cell>
          <cell r="E2966">
            <v>23040027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6">
          <cell r="E2996" t="str">
            <v>Hormat Kami,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23040027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K3027">
            <v>0</v>
          </cell>
        </row>
        <row r="3032">
          <cell r="K3032">
            <v>0</v>
          </cell>
        </row>
        <row r="3034">
          <cell r="E3034" t="str">
            <v>Hormat Kami,</v>
          </cell>
        </row>
        <row r="3036">
          <cell r="K3036">
            <v>0</v>
          </cell>
        </row>
        <row r="3042">
          <cell r="D3042" t="str">
            <v>AM</v>
          </cell>
          <cell r="E3042">
            <v>23040027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K3065">
            <v>0</v>
          </cell>
        </row>
        <row r="3070">
          <cell r="K3070">
            <v>0</v>
          </cell>
        </row>
        <row r="3072">
          <cell r="E3072" t="str">
            <v>Hormat Kami,</v>
          </cell>
        </row>
        <row r="3074">
          <cell r="K3074">
            <v>0</v>
          </cell>
        </row>
        <row r="3080">
          <cell r="D3080" t="str">
            <v>AM</v>
          </cell>
          <cell r="E3080">
            <v>23040028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0">
          <cell r="E3110" t="str">
            <v>Hormat Kami,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23040028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K3141">
            <v>0</v>
          </cell>
        </row>
        <row r="3146">
          <cell r="K3146">
            <v>0</v>
          </cell>
        </row>
        <row r="3148">
          <cell r="E3148" t="str">
            <v>Hormat Kami,</v>
          </cell>
        </row>
        <row r="3150">
          <cell r="K3150">
            <v>0</v>
          </cell>
        </row>
        <row r="3156">
          <cell r="D3156" t="str">
            <v>AM</v>
          </cell>
          <cell r="E3156">
            <v>23040028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K3179">
            <v>0</v>
          </cell>
        </row>
        <row r="3184">
          <cell r="K3184">
            <v>0</v>
          </cell>
        </row>
        <row r="3186">
          <cell r="E3186" t="str">
            <v>Hormat Kami,</v>
          </cell>
        </row>
        <row r="3188">
          <cell r="K3188">
            <v>0</v>
          </cell>
        </row>
        <row r="3194">
          <cell r="D3194" t="str">
            <v>AM</v>
          </cell>
          <cell r="E3194">
            <v>23040029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4">
          <cell r="E3224" t="str">
            <v>Hormat Kami,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23040029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K3255">
            <v>0</v>
          </cell>
        </row>
        <row r="3260">
          <cell r="K3260">
            <v>0</v>
          </cell>
        </row>
        <row r="3262">
          <cell r="E3262" t="str">
            <v>Hormat Kami,</v>
          </cell>
        </row>
        <row r="3264">
          <cell r="K3264">
            <v>0</v>
          </cell>
        </row>
        <row r="3270">
          <cell r="D3270" t="str">
            <v>AM</v>
          </cell>
          <cell r="E3270">
            <v>23040029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K3293">
            <v>0</v>
          </cell>
        </row>
        <row r="3298">
          <cell r="K3298">
            <v>0</v>
          </cell>
        </row>
        <row r="3300">
          <cell r="E3300" t="str">
            <v>Hormat Kami,</v>
          </cell>
        </row>
        <row r="3302">
          <cell r="K3302">
            <v>0</v>
          </cell>
        </row>
        <row r="3308">
          <cell r="D3308" t="str">
            <v>AM</v>
          </cell>
          <cell r="E3308">
            <v>23040030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38">
          <cell r="E3338" t="str">
            <v>Hormat Kami,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23040030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K3369">
            <v>0</v>
          </cell>
        </row>
        <row r="3374">
          <cell r="K3374">
            <v>0</v>
          </cell>
        </row>
        <row r="3376">
          <cell r="E3376" t="str">
            <v>Hormat Kami,</v>
          </cell>
        </row>
        <row r="3378">
          <cell r="K3378">
            <v>0</v>
          </cell>
        </row>
        <row r="3384">
          <cell r="D3384" t="str">
            <v>AM</v>
          </cell>
          <cell r="E3384">
            <v>23040030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K3407">
            <v>0</v>
          </cell>
        </row>
        <row r="3412">
          <cell r="K3412">
            <v>0</v>
          </cell>
        </row>
        <row r="3414">
          <cell r="E3414" t="str">
            <v>Hormat Kami,</v>
          </cell>
        </row>
        <row r="3416">
          <cell r="K3416">
            <v>0</v>
          </cell>
        </row>
        <row r="3422">
          <cell r="D3422" t="str">
            <v>AM</v>
          </cell>
          <cell r="E3422">
            <v>23040031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2">
          <cell r="E3452" t="str">
            <v>Hormat Kami,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23040031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K3483">
            <v>0</v>
          </cell>
        </row>
        <row r="3488">
          <cell r="K3488">
            <v>0</v>
          </cell>
        </row>
        <row r="3490">
          <cell r="E3490" t="str">
            <v>Hormat Kami,</v>
          </cell>
        </row>
        <row r="3492">
          <cell r="K3492">
            <v>0</v>
          </cell>
        </row>
        <row r="3498">
          <cell r="D3498" t="str">
            <v>AM</v>
          </cell>
          <cell r="E3498">
            <v>23040031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K3521">
            <v>0</v>
          </cell>
        </row>
        <row r="3526">
          <cell r="K3526">
            <v>0</v>
          </cell>
        </row>
        <row r="3528">
          <cell r="E3528" t="str">
            <v>Hormat Kami,</v>
          </cell>
        </row>
        <row r="3530">
          <cell r="K3530">
            <v>0</v>
          </cell>
        </row>
        <row r="3536">
          <cell r="D3536" t="str">
            <v>AM</v>
          </cell>
          <cell r="E3536">
            <v>23040032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6">
          <cell r="E3566" t="str">
            <v>Hormat Kami,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23040032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K3597">
            <v>0</v>
          </cell>
        </row>
        <row r="3602">
          <cell r="K3602">
            <v>0</v>
          </cell>
        </row>
        <row r="3604">
          <cell r="E3604" t="str">
            <v>Hormat Kami,</v>
          </cell>
        </row>
        <row r="3606">
          <cell r="K3606">
            <v>0</v>
          </cell>
        </row>
        <row r="3612">
          <cell r="D3612" t="str">
            <v>AM</v>
          </cell>
          <cell r="E3612">
            <v>23040032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K3635">
            <v>0</v>
          </cell>
        </row>
        <row r="3640">
          <cell r="K3640">
            <v>0</v>
          </cell>
        </row>
        <row r="3642">
          <cell r="E3642" t="str">
            <v>Hormat Kami,</v>
          </cell>
        </row>
        <row r="3644">
          <cell r="K3644">
            <v>0</v>
          </cell>
        </row>
        <row r="3650">
          <cell r="D3650" t="str">
            <v>AM</v>
          </cell>
          <cell r="E3650">
            <v>23040033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0">
          <cell r="E3680" t="str">
            <v>Hormat Kami,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23040033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K3711">
            <v>0</v>
          </cell>
        </row>
        <row r="3716">
          <cell r="K3716">
            <v>0</v>
          </cell>
        </row>
        <row r="3718">
          <cell r="E3718" t="str">
            <v>Hormat Kami,</v>
          </cell>
        </row>
        <row r="3720">
          <cell r="K3720">
            <v>0</v>
          </cell>
        </row>
        <row r="3726">
          <cell r="D3726" t="str">
            <v>AM</v>
          </cell>
          <cell r="E3726">
            <v>23040033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K3749">
            <v>0</v>
          </cell>
        </row>
        <row r="3754">
          <cell r="K3754">
            <v>0</v>
          </cell>
        </row>
        <row r="3756">
          <cell r="E3756" t="str">
            <v>Hormat Kami,</v>
          </cell>
        </row>
        <row r="3758">
          <cell r="K3758">
            <v>0</v>
          </cell>
        </row>
        <row r="3764">
          <cell r="D3764" t="str">
            <v>AM</v>
          </cell>
          <cell r="E3764">
            <v>23040034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4">
          <cell r="E3794" t="str">
            <v>Hormat Kami,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23040034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K3825">
            <v>0</v>
          </cell>
        </row>
        <row r="3830">
          <cell r="K3830">
            <v>0</v>
          </cell>
        </row>
        <row r="3832">
          <cell r="E3832" t="str">
            <v>Hormat Kami,</v>
          </cell>
        </row>
        <row r="3834">
          <cell r="K3834">
            <v>0</v>
          </cell>
        </row>
        <row r="3840">
          <cell r="D3840" t="str">
            <v>AM</v>
          </cell>
          <cell r="E3840">
            <v>23040034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K3863">
            <v>0</v>
          </cell>
        </row>
        <row r="3868">
          <cell r="K3868">
            <v>0</v>
          </cell>
        </row>
        <row r="3870">
          <cell r="E3870" t="str">
            <v>Hormat Kami,</v>
          </cell>
        </row>
        <row r="3872">
          <cell r="K3872">
            <v>0</v>
          </cell>
        </row>
        <row r="3878">
          <cell r="D3878" t="str">
            <v>AM</v>
          </cell>
          <cell r="E3878">
            <v>23040035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08">
          <cell r="E3908" t="str">
            <v>Hormat Kami,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23040035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K3939">
            <v>0</v>
          </cell>
        </row>
        <row r="3944">
          <cell r="K3944">
            <v>0</v>
          </cell>
        </row>
        <row r="3946">
          <cell r="E3946" t="str">
            <v>Hormat Kami,</v>
          </cell>
        </row>
        <row r="3948">
          <cell r="K3948">
            <v>0</v>
          </cell>
        </row>
        <row r="3954">
          <cell r="D3954" t="str">
            <v>AM</v>
          </cell>
          <cell r="E3954">
            <v>23040035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K3977">
            <v>0</v>
          </cell>
        </row>
        <row r="3982">
          <cell r="K3982">
            <v>0</v>
          </cell>
        </row>
        <row r="3984">
          <cell r="E3984" t="str">
            <v>Hormat Kami,</v>
          </cell>
        </row>
        <row r="3986">
          <cell r="K3986">
            <v>0</v>
          </cell>
        </row>
        <row r="3992">
          <cell r="D3992" t="str">
            <v>AM</v>
          </cell>
          <cell r="E3992">
            <v>23040036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2">
          <cell r="E4022" t="str">
            <v>Hormat Kami,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23040036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K4053">
            <v>0</v>
          </cell>
        </row>
        <row r="4058">
          <cell r="K4058">
            <v>0</v>
          </cell>
        </row>
        <row r="4060">
          <cell r="E4060" t="str">
            <v>Hormat Kami,</v>
          </cell>
        </row>
        <row r="4062">
          <cell r="K4062">
            <v>0</v>
          </cell>
        </row>
        <row r="4068">
          <cell r="D4068" t="str">
            <v>AM</v>
          </cell>
          <cell r="E4068">
            <v>23040036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K4091">
            <v>0</v>
          </cell>
        </row>
        <row r="4096">
          <cell r="K4096">
            <v>0</v>
          </cell>
        </row>
        <row r="4098">
          <cell r="E4098" t="str">
            <v>Hormat Kami,</v>
          </cell>
        </row>
        <row r="4100">
          <cell r="K4100">
            <v>0</v>
          </cell>
        </row>
        <row r="4106">
          <cell r="D4106" t="str">
            <v>AM</v>
          </cell>
          <cell r="E4106">
            <v>23040037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6">
          <cell r="E4136" t="str">
            <v>Hormat Kami,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23040037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K4167">
            <v>0</v>
          </cell>
        </row>
        <row r="4172">
          <cell r="K4172">
            <v>0</v>
          </cell>
        </row>
        <row r="4174">
          <cell r="E4174" t="str">
            <v>Hormat Kami,</v>
          </cell>
        </row>
        <row r="4176">
          <cell r="K4176">
            <v>0</v>
          </cell>
        </row>
        <row r="4182">
          <cell r="D4182" t="str">
            <v>AM</v>
          </cell>
          <cell r="E4182">
            <v>23040037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K4205">
            <v>0</v>
          </cell>
        </row>
        <row r="4210">
          <cell r="K4210">
            <v>0</v>
          </cell>
        </row>
        <row r="4212">
          <cell r="E4212" t="str">
            <v>Hormat Kami,</v>
          </cell>
        </row>
        <row r="4214">
          <cell r="K4214">
            <v>0</v>
          </cell>
        </row>
        <row r="4220">
          <cell r="D4220" t="str">
            <v>AM</v>
          </cell>
          <cell r="E4220">
            <v>23040038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0">
          <cell r="E4250" t="str">
            <v>Hormat Kami,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23040038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K4281">
            <v>0</v>
          </cell>
        </row>
        <row r="4286">
          <cell r="K4286">
            <v>0</v>
          </cell>
        </row>
        <row r="4288">
          <cell r="E4288" t="str">
            <v>Hormat Kami,</v>
          </cell>
        </row>
        <row r="4290">
          <cell r="K4290">
            <v>0</v>
          </cell>
        </row>
        <row r="4296">
          <cell r="D4296" t="str">
            <v>AM</v>
          </cell>
          <cell r="E4296">
            <v>23040038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K4319">
            <v>0</v>
          </cell>
        </row>
        <row r="4324">
          <cell r="K4324">
            <v>0</v>
          </cell>
        </row>
        <row r="4326">
          <cell r="E4326" t="str">
            <v>Hormat Kami,</v>
          </cell>
        </row>
        <row r="4328">
          <cell r="K4328">
            <v>0</v>
          </cell>
        </row>
        <row r="4334">
          <cell r="D4334" t="str">
            <v>AM</v>
          </cell>
          <cell r="E4334">
            <v>23040039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4">
          <cell r="E4364" t="str">
            <v>Hormat Kami,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23040039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K4395">
            <v>0</v>
          </cell>
        </row>
        <row r="4400">
          <cell r="K4400">
            <v>0</v>
          </cell>
        </row>
        <row r="4402">
          <cell r="E4402" t="str">
            <v>Hormat Kami,</v>
          </cell>
        </row>
        <row r="4404">
          <cell r="K4404">
            <v>0</v>
          </cell>
        </row>
        <row r="4410">
          <cell r="D4410" t="str">
            <v>AM</v>
          </cell>
          <cell r="E4410">
            <v>23040039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K4433">
            <v>0</v>
          </cell>
        </row>
        <row r="4438">
          <cell r="K4438">
            <v>0</v>
          </cell>
        </row>
        <row r="4440">
          <cell r="E4440" t="str">
            <v>Hormat Kami,</v>
          </cell>
        </row>
        <row r="4442">
          <cell r="K4442">
            <v>0</v>
          </cell>
        </row>
        <row r="4448">
          <cell r="D4448" t="str">
            <v>AM</v>
          </cell>
          <cell r="E4448">
            <v>23040040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78">
          <cell r="E4478" t="str">
            <v>Hormat Kami,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23040040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K4509">
            <v>0</v>
          </cell>
        </row>
        <row r="4514">
          <cell r="K4514">
            <v>0</v>
          </cell>
        </row>
        <row r="4516">
          <cell r="E4516" t="str">
            <v>Hormat Kami,</v>
          </cell>
        </row>
        <row r="4518">
          <cell r="K4518">
            <v>0</v>
          </cell>
        </row>
        <row r="4524">
          <cell r="D4524" t="str">
            <v>AM</v>
          </cell>
          <cell r="E4524">
            <v>23040040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K4547">
            <v>0</v>
          </cell>
        </row>
        <row r="4552">
          <cell r="K4552">
            <v>0</v>
          </cell>
        </row>
        <row r="4554">
          <cell r="E4554" t="str">
            <v>Hormat Kami,</v>
          </cell>
        </row>
        <row r="4556">
          <cell r="K4556">
            <v>0</v>
          </cell>
        </row>
        <row r="4562">
          <cell r="D4562" t="str">
            <v>AM</v>
          </cell>
          <cell r="E4562">
            <v>23040041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2">
          <cell r="E4592" t="str">
            <v>Hormat Kami,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23040041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K4623">
            <v>0</v>
          </cell>
        </row>
        <row r="4628">
          <cell r="K4628">
            <v>0</v>
          </cell>
        </row>
        <row r="4630">
          <cell r="E4630" t="str">
            <v>Hormat Kami,</v>
          </cell>
        </row>
        <row r="4632">
          <cell r="K4632">
            <v>0</v>
          </cell>
        </row>
        <row r="4638">
          <cell r="D4638" t="str">
            <v>AM</v>
          </cell>
          <cell r="E4638">
            <v>23040041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K4661">
            <v>0</v>
          </cell>
        </row>
        <row r="4666">
          <cell r="K4666">
            <v>0</v>
          </cell>
        </row>
        <row r="4668">
          <cell r="E4668" t="str">
            <v>Hormat Kami,</v>
          </cell>
        </row>
        <row r="4670">
          <cell r="K4670">
            <v>0</v>
          </cell>
        </row>
        <row r="4676">
          <cell r="D4676" t="str">
            <v>AM</v>
          </cell>
          <cell r="E4676">
            <v>23040042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6">
          <cell r="E4706" t="str">
            <v>Hormat Kami,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23040042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K4737">
            <v>0</v>
          </cell>
        </row>
        <row r="4742">
          <cell r="K4742">
            <v>0</v>
          </cell>
        </row>
        <row r="4744">
          <cell r="E4744" t="str">
            <v>Hormat Kami,</v>
          </cell>
        </row>
        <row r="4746">
          <cell r="K4746">
            <v>0</v>
          </cell>
        </row>
        <row r="4752">
          <cell r="D4752" t="str">
            <v>AM</v>
          </cell>
          <cell r="E4752">
            <v>23040042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K4775">
            <v>0</v>
          </cell>
        </row>
        <row r="4780">
          <cell r="K4780">
            <v>0</v>
          </cell>
        </row>
        <row r="4782">
          <cell r="E4782" t="str">
            <v>Hormat Kami,</v>
          </cell>
        </row>
        <row r="4784">
          <cell r="K4784">
            <v>0</v>
          </cell>
        </row>
        <row r="4790">
          <cell r="D4790" t="str">
            <v>AM</v>
          </cell>
          <cell r="E4790">
            <v>23040043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0">
          <cell r="E4820" t="str">
            <v>Hormat Kami,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23040043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K4851">
            <v>0</v>
          </cell>
        </row>
        <row r="4856">
          <cell r="K4856">
            <v>0</v>
          </cell>
        </row>
        <row r="4858">
          <cell r="E4858" t="str">
            <v>Hormat Kami,</v>
          </cell>
        </row>
        <row r="4860">
          <cell r="K4860">
            <v>0</v>
          </cell>
        </row>
        <row r="4866">
          <cell r="D4866" t="str">
            <v>AM</v>
          </cell>
          <cell r="E4866">
            <v>23040043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K4889">
            <v>0</v>
          </cell>
        </row>
        <row r="4894">
          <cell r="K4894">
            <v>0</v>
          </cell>
        </row>
        <row r="4896">
          <cell r="E4896" t="str">
            <v>Hormat Kami,</v>
          </cell>
        </row>
        <row r="4898">
          <cell r="K4898">
            <v>0</v>
          </cell>
        </row>
        <row r="4904">
          <cell r="D4904" t="str">
            <v>AM</v>
          </cell>
          <cell r="E4904">
            <v>23040044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4">
          <cell r="E4934" t="str">
            <v>Hormat Kami,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23040044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K4965">
            <v>0</v>
          </cell>
        </row>
        <row r="4970">
          <cell r="K4970">
            <v>0</v>
          </cell>
        </row>
        <row r="4972">
          <cell r="E4972" t="str">
            <v>Hormat Kami,</v>
          </cell>
        </row>
        <row r="4974">
          <cell r="K4974">
            <v>0</v>
          </cell>
        </row>
        <row r="4980">
          <cell r="D4980" t="str">
            <v>AM</v>
          </cell>
          <cell r="E4980">
            <v>23040044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K5003">
            <v>0</v>
          </cell>
        </row>
        <row r="5008">
          <cell r="K5008">
            <v>0</v>
          </cell>
        </row>
        <row r="5010">
          <cell r="E5010" t="str">
            <v>Hormat Kami,</v>
          </cell>
        </row>
        <row r="5012">
          <cell r="K5012">
            <v>0</v>
          </cell>
        </row>
        <row r="5018">
          <cell r="D5018" t="str">
            <v>AM</v>
          </cell>
          <cell r="E5018">
            <v>23040045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48">
          <cell r="E5048" t="str">
            <v>Hormat Kami,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23040045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K5079">
            <v>0</v>
          </cell>
        </row>
        <row r="5084">
          <cell r="K5084">
            <v>0</v>
          </cell>
        </row>
        <row r="5086">
          <cell r="E5086" t="str">
            <v>Hormat Kami,</v>
          </cell>
        </row>
        <row r="5088">
          <cell r="K5088">
            <v>0</v>
          </cell>
        </row>
        <row r="5094">
          <cell r="D5094" t="str">
            <v>AM</v>
          </cell>
          <cell r="E5094">
            <v>23040045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K5117">
            <v>0</v>
          </cell>
        </row>
        <row r="5122">
          <cell r="K5122">
            <v>0</v>
          </cell>
        </row>
        <row r="5124">
          <cell r="E5124" t="str">
            <v>Hormat Kami,</v>
          </cell>
        </row>
        <row r="5126">
          <cell r="K5126">
            <v>0</v>
          </cell>
        </row>
        <row r="5132">
          <cell r="D5132" t="str">
            <v>AM</v>
          </cell>
          <cell r="E5132">
            <v>23040046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2">
          <cell r="E5162" t="str">
            <v>Hormat Kami,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23040046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K5193">
            <v>0</v>
          </cell>
        </row>
        <row r="5198">
          <cell r="K5198">
            <v>0</v>
          </cell>
        </row>
        <row r="5200">
          <cell r="E5200" t="str">
            <v>Hormat Kami,</v>
          </cell>
        </row>
        <row r="5202">
          <cell r="K5202">
            <v>0</v>
          </cell>
        </row>
        <row r="5208">
          <cell r="D5208" t="str">
            <v>AM</v>
          </cell>
          <cell r="E5208">
            <v>23040046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K5231">
            <v>0</v>
          </cell>
        </row>
        <row r="5236">
          <cell r="K5236">
            <v>0</v>
          </cell>
        </row>
        <row r="5238">
          <cell r="E5238" t="str">
            <v>Hormat Kami,</v>
          </cell>
        </row>
        <row r="5240">
          <cell r="K5240">
            <v>0</v>
          </cell>
        </row>
        <row r="5246">
          <cell r="D5246" t="str">
            <v>AM</v>
          </cell>
          <cell r="E5246">
            <v>23040047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6">
          <cell r="E5276" t="str">
            <v>Hormat Kami,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23040047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K5307">
            <v>0</v>
          </cell>
        </row>
        <row r="5312">
          <cell r="K5312">
            <v>0</v>
          </cell>
        </row>
        <row r="5314">
          <cell r="E5314" t="str">
            <v>Hormat Kami,</v>
          </cell>
        </row>
        <row r="5316">
          <cell r="K5316">
            <v>0</v>
          </cell>
        </row>
        <row r="5322">
          <cell r="D5322" t="str">
            <v>AM</v>
          </cell>
          <cell r="E5322">
            <v>23040047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K5345">
            <v>0</v>
          </cell>
        </row>
        <row r="5350">
          <cell r="K5350">
            <v>0</v>
          </cell>
        </row>
        <row r="5352">
          <cell r="E5352" t="str">
            <v>Hormat Kami,</v>
          </cell>
        </row>
        <row r="5354">
          <cell r="K5354">
            <v>0</v>
          </cell>
        </row>
        <row r="5360">
          <cell r="D5360" t="str">
            <v>AM</v>
          </cell>
          <cell r="E5360">
            <v>23040048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0">
          <cell r="E5390" t="str">
            <v>Hormat Kami,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23040048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K5421">
            <v>0</v>
          </cell>
        </row>
        <row r="5426">
          <cell r="K5426">
            <v>0</v>
          </cell>
        </row>
        <row r="5428">
          <cell r="E5428" t="str">
            <v>Hormat Kami,</v>
          </cell>
        </row>
        <row r="5430">
          <cell r="K5430">
            <v>0</v>
          </cell>
        </row>
        <row r="5436">
          <cell r="D5436" t="str">
            <v>AM</v>
          </cell>
          <cell r="E5436">
            <v>23040048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K5459">
            <v>0</v>
          </cell>
        </row>
        <row r="5464">
          <cell r="K5464">
            <v>0</v>
          </cell>
        </row>
        <row r="5466">
          <cell r="E5466" t="str">
            <v>Hormat Kami,</v>
          </cell>
        </row>
        <row r="5468">
          <cell r="K5468">
            <v>0</v>
          </cell>
        </row>
        <row r="5474">
          <cell r="D5474" t="str">
            <v>AM</v>
          </cell>
          <cell r="E5474">
            <v>23040049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4">
          <cell r="E5504" t="str">
            <v>Hormat Kami,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23040049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K5535">
            <v>0</v>
          </cell>
        </row>
        <row r="5540">
          <cell r="K5540">
            <v>0</v>
          </cell>
        </row>
        <row r="5542">
          <cell r="E5542" t="str">
            <v>Hormat Kami,</v>
          </cell>
        </row>
        <row r="5544">
          <cell r="K5544">
            <v>0</v>
          </cell>
        </row>
        <row r="5550">
          <cell r="D5550" t="str">
            <v>AM</v>
          </cell>
          <cell r="E5550">
            <v>23040049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K5573">
            <v>0</v>
          </cell>
        </row>
        <row r="5578">
          <cell r="K5578">
            <v>0</v>
          </cell>
        </row>
        <row r="5580">
          <cell r="E5580" t="str">
            <v>Hormat Kami,</v>
          </cell>
        </row>
        <row r="5582">
          <cell r="K5582">
            <v>0</v>
          </cell>
        </row>
        <row r="5588">
          <cell r="D5588" t="str">
            <v>AM</v>
          </cell>
          <cell r="E5588">
            <v>23040050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18">
          <cell r="E5618" t="str">
            <v>Hormat Kami,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23040050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K5649">
            <v>0</v>
          </cell>
        </row>
        <row r="5654">
          <cell r="K5654">
            <v>0</v>
          </cell>
        </row>
        <row r="5656">
          <cell r="E5656" t="str">
            <v>Hormat Kami,</v>
          </cell>
        </row>
        <row r="5658">
          <cell r="K5658">
            <v>0</v>
          </cell>
        </row>
        <row r="5664">
          <cell r="D5664" t="str">
            <v>AM</v>
          </cell>
          <cell r="E5664">
            <v>23040050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K5687">
            <v>0</v>
          </cell>
        </row>
        <row r="5692">
          <cell r="K5692">
            <v>0</v>
          </cell>
        </row>
        <row r="5694">
          <cell r="E5694" t="str">
            <v>Hormat Kami,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24.681316666669" createdVersion="5" refreshedVersion="5" minRefreshableVersion="3" recordCount="213">
  <cacheSource type="worksheet">
    <worksheetSource name="Table1" r:id="rId2"/>
  </cacheSource>
  <cacheFields count="31">
    <cacheField name="//" numFmtId="0">
      <sharedItems containsMixedTypes="1" containsNumber="1" containsInteger="1" minValue="3" maxValue="15" count="5">
        <n v="3"/>
        <s v=""/>
        <n v="5"/>
        <n v="12"/>
        <n v="15"/>
      </sharedItems>
    </cacheField>
    <cacheField name="h_No. Invoice :" numFmtId="0">
      <sharedItems containsMixedTypes="1" containsNumber="1" containsInteger="1" minValue="23040001" maxValue="23040004"/>
    </cacheField>
    <cacheField name="Tgl Invoice :" numFmtId="164">
      <sharedItems containsNonDate="0" containsDate="1" containsString="0" containsBlank="1" minDate="2023-04-05T00:00:00" maxDate="2023-04-09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36" maxValue="8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79000"/>
    </cacheField>
    <cacheField name="Disc 1" numFmtId="10">
      <sharedItems containsString="0" containsBlank="1" containsNumber="1" minValue="0.125" maxValue="0.13500000000000001"/>
    </cacheField>
    <cacheField name="Disc 2" numFmtId="10">
      <sharedItems containsString="0" containsBlank="1" containsNumber="1" minValue="0.03" maxValue="0.05"/>
    </cacheField>
    <cacheField name="Amount" numFmtId="43">
      <sharedItems containsMixedTypes="1" containsNumber="1" containsInteger="1" minValue="1223975" maxValue="10145412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5"/>
    </cacheField>
    <cacheField name="h_jumlahbarang" numFmtId="0">
      <sharedItems containsMixedTypes="1" containsNumber="1" containsInteger="1" minValue="1" maxValue="6"/>
    </cacheField>
    <cacheField name="h_hargasebelumdiskon" numFmtId="43">
      <sharedItems containsMixedTypes="1" containsNumber="1" containsInteger="1" minValue="1415000" maxValue="11728800"/>
    </cacheField>
    <cacheField name="h_disc 1" numFmtId="43">
      <sharedItems containsMixedTypes="1" containsNumber="1" minValue="191025" maxValue="1583388"/>
    </cacheField>
    <cacheField name="h_disc 2" numFmtId="43">
      <sharedItems containsMixedTypes="1" containsNumber="1" containsInteger="1" minValue="0" maxValue="207375"/>
    </cacheField>
    <cacheField name="h_diskon" numFmtId="43">
      <sharedItems containsMixedTypes="1" containsNumber="1" minValue="191025" maxValue="1583388"/>
    </cacheField>
    <cacheField name="h_hargasetelahdiskon" numFmtId="43">
      <sharedItems containsMixedTypes="1" containsNumber="1" containsInteger="1" minValue="1223975" maxValue="10145412"/>
    </cacheField>
    <cacheField name="Total Invoice" numFmtId="43">
      <sharedItems containsMixedTypes="1" containsNumber="1" containsInteger="1" minValue="4736567" maxValue="19209228"/>
    </cacheField>
    <cacheField name="KETERANGAN" numFmtId="43">
      <sharedItems containsNonDate="0" containsString="0" containsBlank="1"/>
    </cacheField>
    <cacheField name="H_A1" numFmtId="43">
      <sharedItems count="14">
        <s v="ISI CUTTER 18 MM KENKO L-150 (BESAR)LSN64800"/>
        <s v=""/>
        <s v="BALLPEN JOYKO BP-338 VOCUS HITAMLSN12600"/>
        <s v="ISI STAPLER (STAPLES) KENKO 1210 PREMIUM (23/10)BOX4200"/>
        <s v="CORRECTION FLUID KENKO KE-01LSN54300"/>
        <s v="LEM STICK KENKO 8 GR (KECIL) isi 30 pcBOX66000"/>
        <s v="HIGHLIGHTER / STABILO KENKO HL-100 PINKPCS3050"/>
        <s v="HIGHLIGHTER / STABILO KENKO HL-100 HIJAUPCS3050"/>
        <s v="GEL PEN JOYKO GP-265 Q-GELLSN28200"/>
        <s v="STIP / PENGHAPUS JOYKO 526-B40P PUTIHBOX28300"/>
        <s v="CRAYON / OIL PASTEL JOYKO OP-24S PP CASE SEA WORLDPCS29600"/>
        <s v="CORRECTION TAPE JOYKO CT-522PCS4800"/>
        <s v="CALCULATOR JOYKO CC-800CHPCS79000"/>
        <s v="STIP / PENGHAPUS JOYKO 526-B40P PUTIHBOX341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x v="0"/>
    <n v="23040001"/>
    <d v="2023-04-05T00:00:00"/>
    <s v="KO"/>
    <s v="1417"/>
    <s v="ANUGERAH"/>
    <s v="AM 23040001"/>
    <s v="KO 1417"/>
    <s v="CV PELITA JAYA (ANUGERAH SEJAHTERA) PURWOKERTO"/>
    <n v="120"/>
    <s v="LSN"/>
    <n v="2"/>
    <s v="ISIKENBESAR"/>
    <s v="ISI CUTTER 18 MM KENKO L-150 (BESAR)"/>
    <s v="ISI CUTTER 18 MM KENKO L-150 (BESAR)"/>
    <n v="64800"/>
    <n v="0.13500000000000001"/>
    <m/>
    <n v="6726240"/>
    <s v="NOVI / CONDRO"/>
    <m/>
    <n v="3"/>
    <n v="1"/>
    <n v="7776000"/>
    <n v="1049760"/>
    <n v="0"/>
    <n v="1049760"/>
    <n v="6726240"/>
    <n v="672624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40002"/>
    <d v="2023-04-08T00:00:00"/>
    <s v="KO"/>
    <s v="1435"/>
    <s v="ANUGERAH"/>
    <s v="AM 23040002"/>
    <s v="KO 1435"/>
    <s v="CV PELITA JAYA (ANUGERAH SEJAHTERA) PURWOKERTO"/>
    <n v="144"/>
    <s v="LSN"/>
    <n v="1"/>
    <s v="PENJKBP338"/>
    <s v="BALLPEN JOYKO BP-338 VOCUS HITAM"/>
    <s v="BALLPEN JOYKO BP-338 VOCUS HITAM"/>
    <n v="12600"/>
    <n v="0.13500000000000001"/>
    <m/>
    <n v="1569456"/>
    <s v="NOVI / CONDRO"/>
    <m/>
    <n v="5"/>
    <n v="6"/>
    <n v="1814400"/>
    <n v="244944.00000000003"/>
    <n v="0"/>
    <n v="244944.00000000003"/>
    <n v="1569456"/>
    <n v="19209228"/>
    <m/>
    <x v="2"/>
  </r>
  <r>
    <x v="1"/>
    <s v=""/>
    <m/>
    <m/>
    <m/>
    <m/>
    <s v=""/>
    <s v=" "/>
    <s v=""/>
    <n v="800"/>
    <s v="BOX"/>
    <n v="4"/>
    <s v="ISIKEN1210"/>
    <s v="ISI STAPLER (STAPLES) KENKO 1210 PREMIUM (23/10)"/>
    <s v="ISI STAPLER (STAPLES) KENKO 1210 PREMIUM (23/10)"/>
    <n v="4200"/>
    <n v="0.13500000000000001"/>
    <m/>
    <n v="2906400"/>
    <m/>
    <m/>
    <n v="5"/>
    <n v="6"/>
    <n v="3360000"/>
    <n v="453600.00000000006"/>
    <n v="0"/>
    <n v="453600.00000000006"/>
    <n v="2906400"/>
    <s v=""/>
    <m/>
    <x v="3"/>
  </r>
  <r>
    <x v="1"/>
    <s v=""/>
    <m/>
    <m/>
    <m/>
    <m/>
    <s v=""/>
    <s v=" "/>
    <s v=""/>
    <n v="216"/>
    <s v="LSN"/>
    <n v="3"/>
    <s v="TIPKENKE01"/>
    <s v="CORRECTION FLUID KENKO KE-01"/>
    <s v="CORRECTION FLUID KENKO KE-01"/>
    <n v="54300"/>
    <n v="0.13500000000000001"/>
    <m/>
    <n v="10145412"/>
    <m/>
    <m/>
    <n v="5"/>
    <n v="6"/>
    <n v="11728800"/>
    <n v="1583388"/>
    <n v="0"/>
    <n v="1583388"/>
    <n v="10145412"/>
    <s v=""/>
    <m/>
    <x v="4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5"/>
    <n v="6"/>
    <n v="2376000"/>
    <n v="320760"/>
    <n v="0"/>
    <n v="320760"/>
    <n v="2055240"/>
    <s v=""/>
    <m/>
    <x v="5"/>
  </r>
  <r>
    <x v="1"/>
    <s v=""/>
    <m/>
    <m/>
    <m/>
    <m/>
    <s v=""/>
    <s v=" "/>
    <s v=""/>
    <n v="480"/>
    <s v="PCS"/>
    <n v="1"/>
    <m/>
    <s v=""/>
    <s v="HIGHLIGHTER / STABILO KENKO HL-100 PINK"/>
    <n v="3050"/>
    <n v="0.13500000000000001"/>
    <m/>
    <n v="1266360"/>
    <m/>
    <m/>
    <n v="5"/>
    <n v="6"/>
    <n v="1464000"/>
    <n v="197640"/>
    <n v="0"/>
    <n v="197640"/>
    <n v="1266360"/>
    <s v=""/>
    <m/>
    <x v="6"/>
  </r>
  <r>
    <x v="1"/>
    <s v=""/>
    <m/>
    <m/>
    <m/>
    <m/>
    <s v=""/>
    <s v=" "/>
    <s v=""/>
    <n v="480"/>
    <s v="PCS"/>
    <n v="1"/>
    <m/>
    <s v=""/>
    <s v="HIGHLIGHTER / STABILO KENKO HL-100 HIJAU"/>
    <n v="3050"/>
    <n v="0.13500000000000001"/>
    <m/>
    <n v="1266360"/>
    <m/>
    <m/>
    <n v="5"/>
    <n v="6"/>
    <n v="1464000"/>
    <n v="197640"/>
    <n v="0"/>
    <n v="197640"/>
    <n v="126636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40003"/>
    <d v="2023-04-08T00:00:00"/>
    <s v="KO"/>
    <s v="1458"/>
    <s v="ANUGERAH"/>
    <s v="AM 23040003"/>
    <s v="KO 1458"/>
    <s v="CV PELITA JAYA (ANUGERAH SEJAHTERA) PURWOKERTO"/>
    <n v="144"/>
    <s v="LSN"/>
    <n v="1"/>
    <s v="PENJKGP265"/>
    <s v="GEL PEN JOYKO GP-265 Q-GEL"/>
    <s v="GEL PEN JOYKO GP-265 Q-GEL"/>
    <n v="28200"/>
    <n v="0.13500000000000001"/>
    <m/>
    <n v="3512592"/>
    <s v="NOVI / CONDRO"/>
    <m/>
    <n v="12"/>
    <n v="2"/>
    <n v="4060800"/>
    <n v="548208"/>
    <n v="0"/>
    <n v="548208"/>
    <n v="3512592"/>
    <n v="4736567"/>
    <m/>
    <x v="8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12"/>
    <n v="2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40004"/>
    <d v="2023-04-08T00:00:00"/>
    <s v="G"/>
    <s v="1459"/>
    <s v="REJOAGUNG"/>
    <s v="AM 23040004"/>
    <s v="G 1459"/>
    <s v="LILY JULIAWATI (REJO AGUNG) JOMBANG"/>
    <n v="240"/>
    <s v="PCS"/>
    <n v="5"/>
    <s v="OPJK24W"/>
    <s v="CRAYON / OIL PASTEL JOYKO OP-24S PP CASE SEA WORLD"/>
    <s v="CRAYON / OIL PASTEL JOYKO OP-24S PP CASE SEA WORLD"/>
    <n v="29600"/>
    <n v="0.125"/>
    <n v="0.03"/>
    <n v="6029520"/>
    <s v="NOVI / CONDRO"/>
    <m/>
    <n v="15"/>
    <n v="3"/>
    <n v="7104000"/>
    <n v="888000"/>
    <n v="186480"/>
    <n v="1074480"/>
    <n v="6029520"/>
    <n v="12993645"/>
    <m/>
    <x v="10"/>
  </r>
  <r>
    <x v="1"/>
    <s v=""/>
    <m/>
    <m/>
    <m/>
    <m/>
    <s v=""/>
    <s v=" "/>
    <s v=""/>
    <n v="720"/>
    <s v="PCS"/>
    <n v="1"/>
    <s v="TIPJKCT522"/>
    <s v="CORRECTION TAPE JOYKO CT-522"/>
    <s v="CORRECTION TAPE JOYKO CT-522"/>
    <n v="4800"/>
    <n v="0.125"/>
    <m/>
    <n v="3024000"/>
    <m/>
    <m/>
    <n v="15"/>
    <n v="3"/>
    <n v="3456000"/>
    <n v="432000"/>
    <n v="0"/>
    <n v="432000"/>
    <n v="3024000"/>
    <s v=""/>
    <m/>
    <x v="11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n v="0.05"/>
    <n v="3940125"/>
    <m/>
    <m/>
    <n v="15"/>
    <n v="3"/>
    <n v="4740000"/>
    <n v="592500"/>
    <n v="207375"/>
    <n v="799875"/>
    <n v="3940125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8" firstHeaderRow="1" firstDataRow="1" firstDataCol="1"/>
  <pivotFields count="31">
    <pivotField axis="axisRow" showAll="0" sortType="ascending">
      <items count="6">
        <item x="0"/>
        <item x="2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formats count="1">
    <format dxfId="73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5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4">
        <item x="1"/>
        <item x="2"/>
        <item x="12"/>
        <item x="4"/>
        <item x="11"/>
        <item x="10"/>
        <item x="8"/>
        <item x="7"/>
        <item x="6"/>
        <item x="0"/>
        <item x="3"/>
        <item x="5"/>
        <item x="9"/>
        <item m="1" x="13"/>
      </items>
    </pivotField>
  </pivotFields>
  <rowFields count="1">
    <field x="3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6" totalsRowCount="1" headerRowDxfId="107" dataDxfId="106">
  <autoFilter ref="A2:AE215"/>
  <tableColumns count="31">
    <tableColumn id="16" name="//" dataDxfId="105" totalsRowDxfId="31">
      <calculatedColumnFormula>IF(Table1[[#This Row],[No. Invoice :]]="","",ROW())</calculatedColumnFormula>
    </tableColumn>
    <tableColumn id="18" name="h_No. Invoice :" dataDxfId="104" totalsRowDxfId="30">
      <calculatedColumnFormula>IF(Table1[h_Kode Sales :_1]="","",B$1+COUNT(B$2:B2))</calculatedColumnFormula>
    </tableColumn>
    <tableColumn id="2" name="Tgl Invoice :" dataDxfId="103" totalsRowDxfId="29"/>
    <tableColumn id="17" name="h_Kode Sales :_1" dataDxfId="102" totalsRowDxfId="28"/>
    <tableColumn id="19" name="h_Kode Sales :_2" dataDxfId="101" totalsRowDxfId="27"/>
    <tableColumn id="20" name="h_toko" dataDxfId="100" totalsRowDxfId="26"/>
    <tableColumn id="1" name="No. Invoice :" dataDxfId="99" totalsRowDxfId="25">
      <calculatedColumnFormula>IF(Table1[[#This Row],[h_No. Invoice :]]="","",CONCATENATE("AM"," ",Table1[[#This Row],[h_No. Invoice :]]))</calculatedColumnFormula>
    </tableColumn>
    <tableColumn id="3" name="Kode Sales :" dataDxfId="98" totalsRowDxfId="24">
      <calculatedColumnFormula>CONCATENATE(UPPER(Table1[[#This Row],[h_Kode Sales :_1]])," ",Table1[[#This Row],[h_Kode Sales :_2]])</calculatedColumnFormula>
    </tableColumn>
    <tableColumn id="4" name="Toko" dataDxfId="97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2"/>
    <tableColumn id="6" name="Unit" dataDxfId="95" totalsRowDxfId="21"/>
    <tableColumn id="7" name="C" dataDxfId="94" totalsRowDxfId="20"/>
    <tableColumn id="8" name="h_Item Description" dataDxfId="93" totalsRowDxfId="19"/>
    <tableColumn id="10" name="Column1" dataDxfId="32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7"/>
    <tableColumn id="11" name="Unit Price" dataDxfId="91" totalsRowDxfId="16"/>
    <tableColumn id="12" name="Disc 1" dataDxfId="90" totalsRowDxfId="15"/>
    <tableColumn id="13" name="Disc 2" dataDxfId="89" totalsRowDxfId="14"/>
    <tableColumn id="23" name="Amount" dataDxfId="88" totalsRowDxfId="13">
      <calculatedColumnFormula>Table1[[#This Row],[h_hargasetelahdiskon]]</calculatedColumnFormula>
    </tableColumn>
    <tableColumn id="14" name="pembuat nota :" dataDxfId="87" totalsRowDxfId="12"/>
    <tableColumn id="15" name="edited :" dataDxfId="86" totalsRowDxfId="11"/>
    <tableColumn id="21" name="h_id" dataDxfId="85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9">
      <calculatedColumnFormula>IF(Table1[[#This Row],[h_id]]="","",COUNTIF(Table1[h_id],Table1[[#This Row],[h_id]]))</calculatedColumnFormula>
    </tableColumn>
    <tableColumn id="24" name="h_hargasebelumdiskon" dataDxfId="83" totalsRowDxfId="8">
      <calculatedColumnFormula>IF(Table1[Item Description]="","",Table1[[#This Row],[Qty]]*Table1[[#This Row],[Unit Price]])</calculatedColumnFormula>
    </tableColumn>
    <tableColumn id="31" name="h_disc 1" dataDxfId="82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5">
      <calculatedColumnFormula>IF(Table1[Item Description]="","",Table1[[#This Row],[h_disc 1]]+Table1[[#This Row],[h_disc 2]])</calculatedColumnFormula>
    </tableColumn>
    <tableColumn id="26" name="h_hargasetelahdiskon" dataDxfId="79" totalsRowDxfId="4">
      <calculatedColumnFormula>IF(Table1[Item Description]="","",Table1[[#This Row],[h_hargasebelumdiskon]]-Table1[[#This Row],[h_diskon]])</calculatedColumnFormula>
    </tableColumn>
    <tableColumn id="27" name="Total Invoice" dataDxfId="78" totalsRowDxfId="3">
      <calculatedColumnFormula>IF(Table1[//]="","",SUMIF(Table1[h_id],Table1[h_id],Table1[h_hargasetelahdiskon]))</calculatedColumnFormula>
    </tableColumn>
    <tableColumn id="28" name="KETERANGAN" dataDxfId="77" totalsRowDxfId="2"/>
    <tableColumn id="29" name="H_A1" dataDxfId="76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2">
  <autoFilter ref="C2:N55"/>
  <tableColumns count="12">
    <tableColumn id="1" name="//" totalsRowLabel="Total" dataDxfId="71">
      <calculatedColumnFormula>IF(ROW()-2&lt;=jNota,A3,"")</calculatedColumnFormula>
    </tableColumn>
    <tableColumn id="2" name="No. Invoice :" dataDxfId="70">
      <calculatedColumnFormula>IF(pajak[[#This Row],[//]]="","",INDEX(Table1[No. Invoice :],pajak[//]-offset))</calculatedColumnFormula>
    </tableColumn>
    <tableColumn id="3" name="Tgl Invoice :" dataDxfId="69">
      <calculatedColumnFormula>IF(pajak[[#This Row],[//]]="","",INDEX(Table1[Tgl Invoice :],pajak[//]-offset))</calculatedColumnFormula>
    </tableColumn>
    <tableColumn id="4" name="Kode Sales :" dataDxfId="68">
      <calculatedColumnFormula>IF(pajak[[#This Row],[//]]="","",INDEX(Table1[Kode Sales :],pajak[//]-offset))</calculatedColumnFormula>
    </tableColumn>
    <tableColumn id="5" name="Toko" dataDxfId="67">
      <calculatedColumnFormula>IF(pajak[[#This Row],[//]]="","",INDEX(Table1[Toko],pajak[//]-offset))</calculatedColumnFormula>
    </tableColumn>
    <tableColumn id="6" name="Total" totalsRowFunction="sum" dataDxfId="66" totalsRowDxfId="65">
      <calculatedColumnFormula>IF(pajak[[#This Row],[//]]="","",SUMIF(Table1[h_id],pajak[[#This Row],[//]],Table1[h_hargasebelumdiskon]))</calculatedColumnFormula>
    </tableColumn>
    <tableColumn id="7" name="Diskon" totalsRowFunction="sum" dataDxfId="64" totalsRowDxfId="63">
      <calculatedColumnFormula>IF(pajak[[#This Row],[//]]="","",SUMIF(Table1[h_id],pajak[[#This Row],[//]],Table1[h_diskon]))</calculatedColumnFormula>
    </tableColumn>
    <tableColumn id="8" name="Sub Total" totalsRowFunction="sum" dataDxfId="62" totalsRowDxfId="61">
      <calculatedColumnFormula>IF(pajak[[#This Row],[//]]="","",SUMIF(Table1[h_id],pajak[[#This Row],[//]],Table1[h_hargasetelahdiskon]))</calculatedColumnFormula>
    </tableColumn>
    <tableColumn id="9" name="PPN 11%" totalsRowFunction="sum" dataDxfId="60" totalsRowDxfId="59">
      <calculatedColumnFormula>IF(pajak[//]="","",pajak[[#This Row],[Sub Total]]/1.11*11%)</calculatedColumnFormula>
    </tableColumn>
    <tableColumn id="10" name="Total Invoice" totalsRowFunction="sum" dataDxfId="58" totalsRowDxfId="57">
      <calculatedColumnFormula>pajak[[#This Row],[Sub Total]]</calculatedColumnFormula>
    </tableColumn>
    <tableColumn id="14" name="pembuat nota" dataDxfId="56">
      <calculatedColumnFormula>IF(pajak[[#This Row],[//]]="","",INDEX(Table1[pembuat nota :],pajak[//]-offset))</calculatedColumnFormula>
    </tableColumn>
    <tableColumn id="15" name="edited" dataDxfId="55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4">
  <autoFilter ref="P2:U55"/>
  <tableColumns count="6">
    <tableColumn id="1" name="cek_ppn" dataDxfId="53">
      <calculatedColumnFormula>IF(pajak[[#This Row],[Kode Sales :]]="","",MATCH(pajak[[#This Row],[Kode Sales :]],[3]Invoice!$D:$D,0))</calculatedColumnFormula>
    </tableColumn>
    <tableColumn id="7" name="NO INVOICE" dataDxfId="52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1">
      <calculatedColumnFormula>IF((INDEX([3]Invoice!$D:$D,Table4[[#This Row],[cek_ppn]]-2))=pajak[[#This Row],[Tgl Invoice :]],1)</calculatedColumnFormula>
    </tableColumn>
    <tableColumn id="5" name="KODE SALES" dataDxfId="50">
      <calculatedColumnFormula>IF((INDEX([3]Invoice!$D:$D,Table4[[#This Row],[cek_ppn]]))=pajak[[#This Row],[Kode Sales :]],1)</calculatedColumnFormula>
    </tableColumn>
    <tableColumn id="4" name="TOTAL INVOICE" dataDxfId="49">
      <calculatedColumnFormula>IF((INDEX([3]Invoice!$K:$K,Table4[[#This Row],[cek_ppn]]+28))=pajak[[#This Row],[Total Invoice]],1)</calculatedColumnFormula>
    </tableColumn>
    <tableColumn id="3" name="PEMBUAT NOTA" dataDxfId="48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6">
      <calculatedColumnFormula>MATCH(A2,Table1[H_A1],0)</calculatedColumnFormula>
    </tableColumn>
    <tableColumn id="7" name="//DB" dataDxfId="45">
      <calculatedColumnFormula>MATCH(Table5[[#This Row],[NAMA]],[1]!db[NB PAJAK],0)</calculatedColumnFormula>
    </tableColumn>
    <tableColumn id="2" name="NAMA" dataDxfId="44">
      <calculatedColumnFormula>INDEX(Table1[Item Description],Table5[[#This Row],[//NOTA]])</calculatedColumnFormula>
    </tableColumn>
    <tableColumn id="3" name="QTY" dataDxfId="43">
      <calculatedColumnFormula>SUMIF(Table1[H_A1],Sheet5!A2,Table1[Qty])</calculatedColumnFormula>
    </tableColumn>
    <tableColumn id="4" name="UNIT" dataDxfId="42">
      <calculatedColumnFormula>INDEX(Table1[Unit],Table5[[#This Row],[//NOTA]])</calculatedColumnFormula>
    </tableColumn>
    <tableColumn id="5" name="C" dataDxfId="41">
      <calculatedColumnFormula>SUMIF(Table1[H_A1],Sheet5!A2,Table1[C])</calculatedColumnFormula>
    </tableColumn>
    <tableColumn id="6" name="Unit Price" dataDxfId="40">
      <calculatedColumnFormula>INDEX(Table1[Unit Price],Table5[[#This Row],[//NOTA]])</calculatedColumnFormula>
    </tableColumn>
    <tableColumn id="8" name="a1" dataDxfId="39">
      <calculatedColumnFormula>IF(Table5[[#This Row],[a2]]="","",Table5[[#This Row],[QTY]]*12)</calculatedColumnFormula>
    </tableColumn>
    <tableColumn id="9" name="a2" dataDxfId="38">
      <calculatedColumnFormula>IF(Table5[[#This Row],[UNIT]]="grs","LSN",IF(Table5[[#This Row],[UNIT]]="LSN","PCS",""))</calculatedColumnFormula>
    </tableColumn>
    <tableColumn id="10" name="b1" dataDxfId="37">
      <calculatedColumnFormula>IF(Table5[[#This Row],[a2]]="LSN",Table5[[#This Row],[a1]]*12,"")</calculatedColumnFormula>
    </tableColumn>
    <tableColumn id="11" name="b2" dataDxfId="36">
      <calculatedColumnFormula>IF(Table5[[#This Row],[b1]]="","","PCS")</calculatedColumnFormula>
    </tableColumn>
    <tableColumn id="12" name="c1" dataDxfId="35"/>
    <tableColumn id="13" name="c2" dataDxfId="3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6"/>
  <sheetViews>
    <sheetView topLeftCell="A10" zoomScale="85" zoomScaleNormal="85" workbookViewId="0">
      <selection activeCell="P14" sqref="P14"/>
    </sheetView>
  </sheetViews>
  <sheetFormatPr defaultRowHeight="15" x14ac:dyDescent="0.25"/>
  <cols>
    <col min="1" max="1" width="5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23040001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23040001</v>
      </c>
      <c r="C3" s="98">
        <v>45021</v>
      </c>
      <c r="D3" s="92" t="s">
        <v>129</v>
      </c>
      <c r="E3" s="97" t="s">
        <v>130</v>
      </c>
      <c r="F3" s="92" t="s">
        <v>88</v>
      </c>
      <c r="G3" s="95" t="str">
        <f>IF(Table1[[#This Row],[h_No. Invoice :]]="","",CONCATENATE("AM"," ",Table1[[#This Row],[h_No. Invoice :]]))</f>
        <v>AM 23040001</v>
      </c>
      <c r="H3" s="96" t="str">
        <f>CONCATENATE(UPPER(Table1[[#This Row],[h_Kode Sales :_1]])," ",Table1[[#This Row],[h_Kode Sales :_2]])</f>
        <v>KO 1417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120</v>
      </c>
      <c r="K3" s="92" t="s">
        <v>131</v>
      </c>
      <c r="L3" s="92">
        <v>2</v>
      </c>
      <c r="M3" s="92" t="s">
        <v>132</v>
      </c>
      <c r="N3" s="196" t="str">
        <f>IF(Table1[[#This Row],[h_Item Description]]="","",INDEX([1]!db[NB PAJAK],MATCH(Table1[[#This Row],[h_Item Description]],[1]!db[kode],0)))</f>
        <v>ISI CUTTER 18 MM KENKO L-150 (BESAR)</v>
      </c>
      <c r="O3" s="92" t="s">
        <v>134</v>
      </c>
      <c r="P3" s="93">
        <v>64800</v>
      </c>
      <c r="Q3" s="94">
        <v>0.13500000000000001</v>
      </c>
      <c r="S3" s="199">
        <f>Table1[[#This Row],[h_hargasetelahdiskon]]</f>
        <v>6726240</v>
      </c>
      <c r="T3" s="93" t="s">
        <v>133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7776000</v>
      </c>
      <c r="Y3" s="93">
        <f>IF(Table1[[#This Row],[h_hargasebelumdiskon]]="","",IF(Table1[[#This Row],[Disc 1]]="",0,Table1[[#This Row],[h_hargasebelumdiskon]]*Table1[[#This Row],[Disc 1]]))</f>
        <v>1049760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1049760</v>
      </c>
      <c r="AB3" s="93">
        <f>IF(Table1[Item Description]="","",Table1[[#This Row],[h_hargasebelumdiskon]]-Table1[[#This Row],[h_diskon]])</f>
        <v>6726240</v>
      </c>
      <c r="AC3" s="93">
        <f ca="1">IF(Table1[//]="","",SUMIF(Table1[h_id],Table1[h_id],Table1[h_hargasetelahdiskon]))</f>
        <v>6726240</v>
      </c>
      <c r="AD3" s="93"/>
      <c r="AE3" s="93" t="str">
        <f>Table1[[#This Row],[Item Description]]&amp;Table1[[#This Row],[Unit]]&amp;Table1[[#This Row],[Unit Price]]</f>
        <v>ISI CUTTER 18 MM KENKO L-150 (BESAR)LSN64800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23040002</v>
      </c>
      <c r="C5" s="98">
        <v>45024</v>
      </c>
      <c r="D5" s="92" t="s">
        <v>129</v>
      </c>
      <c r="E5" s="97" t="s">
        <v>137</v>
      </c>
      <c r="F5" s="92" t="s">
        <v>88</v>
      </c>
      <c r="G5" s="95" t="str">
        <f>IF(Table1[[#This Row],[h_No. Invoice :]]="","",CONCATENATE("AM"," ",Table1[[#This Row],[h_No. Invoice :]]))</f>
        <v>AM 23040002</v>
      </c>
      <c r="H5" s="96" t="str">
        <f>CONCATENATE(UPPER(Table1[[#This Row],[h_Kode Sales :_1]])," ",Table1[[#This Row],[h_Kode Sales :_2]])</f>
        <v>KO 1435</v>
      </c>
      <c r="I5" s="95" t="str">
        <f>IF(Table1[[#This Row],[h_toko]]="","",INDEX(Table2[e],IF(Table1[[#This Row],[h_toko]]="","",MATCH(Table1[[#This Row],[h_toko]],Table2[a],0)),))</f>
        <v>CV PELITA JAYA (ANUGERAH SEJAHTERA) PURWOKERTO</v>
      </c>
      <c r="J5" s="92">
        <v>144</v>
      </c>
      <c r="K5" s="92" t="s">
        <v>131</v>
      </c>
      <c r="L5" s="92">
        <v>1</v>
      </c>
      <c r="M5" s="92" t="s">
        <v>138</v>
      </c>
      <c r="N5" s="196" t="str">
        <f>IF(Table1[[#This Row],[h_Item Description]]="","",INDEX([1]!db[NB PAJAK],MATCH(Table1[[#This Row],[h_Item Description]],[1]!db[kode],0)))</f>
        <v>BALLPEN JOYKO BP-338 VOCUS HITAM</v>
      </c>
      <c r="O5" s="92" t="s">
        <v>146</v>
      </c>
      <c r="P5" s="93">
        <v>12600</v>
      </c>
      <c r="Q5" s="94">
        <v>0.13500000000000001</v>
      </c>
      <c r="S5" s="199">
        <f>Table1[[#This Row],[h_hargasetelahdiskon]]</f>
        <v>1569456</v>
      </c>
      <c r="T5" s="93" t="s">
        <v>133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6</v>
      </c>
      <c r="X5" s="93">
        <f>IF(Table1[Item Description]="","",Table1[[#This Row],[Qty]]*Table1[[#This Row],[Unit Price]])</f>
        <v>1814400</v>
      </c>
      <c r="Y5" s="93">
        <f>IF(Table1[[#This Row],[h_hargasebelumdiskon]]="","",IF(Table1[[#This Row],[Disc 1]]="",0,Table1[[#This Row],[h_hargasebelumdiskon]]*Table1[[#This Row],[Disc 1]]))</f>
        <v>244944.00000000003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244944.00000000003</v>
      </c>
      <c r="AB5" s="93">
        <f>IF(Table1[Item Description]="","",Table1[[#This Row],[h_hargasebelumdiskon]]-Table1[[#This Row],[h_diskon]])</f>
        <v>1569456</v>
      </c>
      <c r="AC5" s="93">
        <f ca="1">IF(Table1[//]="","",SUMIF(Table1[h_id],Table1[h_id],Table1[h_hargasetelahdiskon]))</f>
        <v>19209228</v>
      </c>
      <c r="AD5" s="93"/>
      <c r="AE5" s="93" t="str">
        <f>Table1[[#This Row],[Item Description]]&amp;Table1[[#This Row],[Unit]]&amp;Table1[[#This Row],[Unit Price]]</f>
        <v>BALLPEN JOYKO BP-338 VOCUS HITAMLSN12600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800</v>
      </c>
      <c r="K6" s="92" t="s">
        <v>139</v>
      </c>
      <c r="L6" s="92">
        <v>4</v>
      </c>
      <c r="M6" s="92" t="s">
        <v>140</v>
      </c>
      <c r="N6" s="196" t="str">
        <f>IF(Table1[[#This Row],[h_Item Description]]="","",INDEX([1]!db[NB PAJAK],MATCH(Table1[[#This Row],[h_Item Description]],[1]!db[kode],0)))</f>
        <v>ISI STAPLER (STAPLES) KENKO 1210 PREMIUM (23/10)</v>
      </c>
      <c r="O6" s="92" t="s">
        <v>147</v>
      </c>
      <c r="P6" s="93">
        <v>4200</v>
      </c>
      <c r="Q6" s="94">
        <v>0.13500000000000001</v>
      </c>
      <c r="S6" s="199">
        <f>Table1[[#This Row],[h_hargasetelahdiskon]]</f>
        <v>2906400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6</v>
      </c>
      <c r="X6" s="93">
        <f>IF(Table1[Item Description]="","",Table1[[#This Row],[Qty]]*Table1[[#This Row],[Unit Price]])</f>
        <v>3360000</v>
      </c>
      <c r="Y6" s="93">
        <f>IF(Table1[[#This Row],[h_hargasebelumdiskon]]="","",IF(Table1[[#This Row],[Disc 1]]="",0,Table1[[#This Row],[h_hargasebelumdiskon]]*Table1[[#This Row],[Disc 1]]))</f>
        <v>453600.00000000006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453600.00000000006</v>
      </c>
      <c r="AB6" s="93">
        <f>IF(Table1[Item Description]="","",Table1[[#This Row],[h_hargasebelumdiskon]]-Table1[[#This Row],[h_diskon]])</f>
        <v>2906400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ISI STAPLER (STAPLES) KENKO 1210 PREMIUM (23/10)BOX4200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216</v>
      </c>
      <c r="K7" s="92" t="s">
        <v>131</v>
      </c>
      <c r="L7" s="92">
        <v>3</v>
      </c>
      <c r="M7" s="92" t="s">
        <v>141</v>
      </c>
      <c r="N7" s="196" t="str">
        <f>IF(Table1[[#This Row],[h_Item Description]]="","",INDEX([1]!db[NB PAJAK],MATCH(Table1[[#This Row],[h_Item Description]],[1]!db[kode],0)))</f>
        <v>CORRECTION FLUID KENKO KE-01</v>
      </c>
      <c r="O7" s="92" t="s">
        <v>148</v>
      </c>
      <c r="P7" s="93">
        <v>54300</v>
      </c>
      <c r="Q7" s="94">
        <v>0.13500000000000001</v>
      </c>
      <c r="S7" s="199">
        <f>Table1[[#This Row],[h_hargasetelahdiskon]]</f>
        <v>10145412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6</v>
      </c>
      <c r="X7" s="93">
        <f>IF(Table1[Item Description]="","",Table1[[#This Row],[Qty]]*Table1[[#This Row],[Unit Price]])</f>
        <v>11728800</v>
      </c>
      <c r="Y7" s="93">
        <f>IF(Table1[[#This Row],[h_hargasebelumdiskon]]="","",IF(Table1[[#This Row],[Disc 1]]="",0,Table1[[#This Row],[h_hargasebelumdiskon]]*Table1[[#This Row],[Disc 1]]))</f>
        <v>1583388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1583388</v>
      </c>
      <c r="AB7" s="93">
        <f>IF(Table1[Item Description]="","",Table1[[#This Row],[h_hargasebelumdiskon]]-Table1[[#This Row],[h_diskon]])</f>
        <v>10145412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CORRECTION FLUID KENKO KE-01LSN54300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36</v>
      </c>
      <c r="K8" s="92" t="s">
        <v>139</v>
      </c>
      <c r="L8" s="92">
        <v>1</v>
      </c>
      <c r="M8" s="92" t="s">
        <v>142</v>
      </c>
      <c r="N8" s="196" t="str">
        <f>IF(Table1[[#This Row],[h_Item Description]]="","",INDEX([1]!db[NB PAJAK],MATCH(Table1[[#This Row],[h_Item Description]],[1]!db[kode],0)))</f>
        <v>LEM STICK KENKO 8 GR (KECIL) isi 30 pc</v>
      </c>
      <c r="O8" s="92" t="s">
        <v>149</v>
      </c>
      <c r="P8" s="93">
        <v>66000</v>
      </c>
      <c r="Q8" s="94">
        <v>0.13500000000000001</v>
      </c>
      <c r="S8" s="199">
        <f>Table1[[#This Row],[h_hargasetelahdiskon]]</f>
        <v>2055240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6</v>
      </c>
      <c r="X8" s="93">
        <f>IF(Table1[Item Description]="","",Table1[[#This Row],[Qty]]*Table1[[#This Row],[Unit Price]])</f>
        <v>2376000</v>
      </c>
      <c r="Y8" s="93">
        <f>IF(Table1[[#This Row],[h_hargasebelumdiskon]]="","",IF(Table1[[#This Row],[Disc 1]]="",0,Table1[[#This Row],[h_hargasebelumdiskon]]*Table1[[#This Row],[Disc 1]]))</f>
        <v>320760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320760</v>
      </c>
      <c r="AB8" s="93">
        <f>IF(Table1[Item Description]="","",Table1[[#This Row],[h_hargasebelumdiskon]]-Table1[[#This Row],[h_diskon]])</f>
        <v>2055240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LEM STICK KENKO 8 GR (KECIL) isi 30 pcBOX66000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480</v>
      </c>
      <c r="K9" s="92" t="s">
        <v>143</v>
      </c>
      <c r="L9" s="92">
        <v>1</v>
      </c>
      <c r="N9" s="196" t="str">
        <f>IF(Table1[[#This Row],[h_Item Description]]="","",INDEX([1]!db[NB PAJAK],MATCH(Table1[[#This Row],[h_Item Description]],[1]!db[kode],0)))</f>
        <v/>
      </c>
      <c r="O9" s="92" t="s">
        <v>144</v>
      </c>
      <c r="P9" s="93">
        <v>3050</v>
      </c>
      <c r="Q9" s="94">
        <v>0.13500000000000001</v>
      </c>
      <c r="S9" s="199">
        <f>Table1[[#This Row],[h_hargasetelahdiskon]]</f>
        <v>1266360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6</v>
      </c>
      <c r="X9" s="93">
        <f>IF(Table1[Item Description]="","",Table1[[#This Row],[Qty]]*Table1[[#This Row],[Unit Price]])</f>
        <v>1464000</v>
      </c>
      <c r="Y9" s="93">
        <f>IF(Table1[[#This Row],[h_hargasebelumdiskon]]="","",IF(Table1[[#This Row],[Disc 1]]="",0,Table1[[#This Row],[h_hargasebelumdiskon]]*Table1[[#This Row],[Disc 1]]))</f>
        <v>197640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197640</v>
      </c>
      <c r="AB9" s="93">
        <f>IF(Table1[Item Description]="","",Table1[[#This Row],[h_hargasebelumdiskon]]-Table1[[#This Row],[h_diskon]])</f>
        <v>1266360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HIGHLIGHTER / STABILO KENKO HL-100 PINKPCS3050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480</v>
      </c>
      <c r="K10" s="92" t="s">
        <v>143</v>
      </c>
      <c r="L10" s="92">
        <v>1</v>
      </c>
      <c r="N10" s="196" t="str">
        <f>IF(Table1[[#This Row],[h_Item Description]]="","",INDEX([1]!db[NB PAJAK],MATCH(Table1[[#This Row],[h_Item Description]],[1]!db[kode],0)))</f>
        <v/>
      </c>
      <c r="O10" s="92" t="s">
        <v>145</v>
      </c>
      <c r="P10" s="93">
        <v>3050</v>
      </c>
      <c r="Q10" s="94">
        <v>0.13500000000000001</v>
      </c>
      <c r="S10" s="199">
        <f>Table1[[#This Row],[h_hargasetelahdiskon]]</f>
        <v>1266360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6</v>
      </c>
      <c r="X10" s="93">
        <f>IF(Table1[Item Description]="","",Table1[[#This Row],[Qty]]*Table1[[#This Row],[Unit Price]])</f>
        <v>1464000</v>
      </c>
      <c r="Y10" s="93">
        <f>IF(Table1[[#This Row],[h_hargasebelumdiskon]]="","",IF(Table1[[#This Row],[Disc 1]]="",0,Table1[[#This Row],[h_hargasebelumdiskon]]*Table1[[#This Row],[Disc 1]]))</f>
        <v>197640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197640</v>
      </c>
      <c r="AB10" s="93">
        <f>IF(Table1[Item Description]="","",Table1[[#This Row],[h_hargasebelumdiskon]]-Table1[[#This Row],[h_diskon]])</f>
        <v>1266360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HIGHLIGHTER / STABILO KENKO HL-100 HIJAUPCS3050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IF(Table1[[#This Row],[h_hargasebelumdiskon]]="","",IF(Table1[[#This Row],[Disc 1]]="",0,Table1[[#This Row],[h_hargasebelumdiskon]]*Table1[[#This Row],[Disc 1]]))</f>
        <v/>
      </c>
      <c r="Z11" s="93" t="str">
        <f>IF(Table1[[#This Row],[h_hargasebelumdiskon]]="","",IF(Table1[[#This Row],[Disc 2]]="",0,(Table1[[#This Row],[h_hargasebelumdiskon]]-Table1[[#This Row],[h_disc 1]])*Table1[[#This Row],[Disc 2]]))</f>
        <v/>
      </c>
      <c r="AA11" s="93" t="str">
        <f>IF(Table1[Item Description]="","",Table1[[#This Row],[h_disc 1]]+Table1[[#This Row],[h_disc 2]])</f>
        <v/>
      </c>
      <c r="AB11" s="93" t="str">
        <f>IF(Table1[Item Description]="","",Table1[[#This Row],[h_hargasebelumdiskon]]-Table1[[#This Row],[h_diskon]])</f>
        <v/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/>
      </c>
    </row>
    <row r="12" spans="1:31" x14ac:dyDescent="0.25">
      <c r="A12" s="95">
        <f>IF(Table1[[#This Row],[No. Invoice :]]="","",ROW())</f>
        <v>12</v>
      </c>
      <c r="B12" s="196">
        <f>IF(Table1[h_Kode Sales :_1]="","",B$1+COUNT(B$2:B11))</f>
        <v>23040003</v>
      </c>
      <c r="C12" s="98">
        <v>45024</v>
      </c>
      <c r="D12" s="92" t="s">
        <v>129</v>
      </c>
      <c r="E12" s="97" t="s">
        <v>156</v>
      </c>
      <c r="F12" s="92" t="s">
        <v>88</v>
      </c>
      <c r="G12" s="95" t="str">
        <f>IF(Table1[[#This Row],[h_No. Invoice :]]="","",CONCATENATE("AM"," ",Table1[[#This Row],[h_No. Invoice :]]))</f>
        <v>AM 23040003</v>
      </c>
      <c r="H12" s="96" t="str">
        <f>CONCATENATE(UPPER(Table1[[#This Row],[h_Kode Sales :_1]])," ",Table1[[#This Row],[h_Kode Sales :_2]])</f>
        <v>KO 1458</v>
      </c>
      <c r="I12" s="95" t="str">
        <f>IF(Table1[[#This Row],[h_toko]]="","",INDEX(Table2[e],IF(Table1[[#This Row],[h_toko]]="","",MATCH(Table1[[#This Row],[h_toko]],Table2[a],0)),))</f>
        <v>CV PELITA JAYA (ANUGERAH SEJAHTERA) PURWOKERTO</v>
      </c>
      <c r="J12" s="92">
        <v>144</v>
      </c>
      <c r="K12" s="92" t="s">
        <v>131</v>
      </c>
      <c r="L12" s="92">
        <v>1</v>
      </c>
      <c r="M12" s="92" t="s">
        <v>157</v>
      </c>
      <c r="N12" s="196" t="str">
        <f>IF(Table1[[#This Row],[h_Item Description]]="","",INDEX([1]!db[NB PAJAK],MATCH(Table1[[#This Row],[h_Item Description]],[1]!db[kode],0)))</f>
        <v>GEL PEN JOYKO GP-265 Q-GEL</v>
      </c>
      <c r="O12" s="92" t="s">
        <v>159</v>
      </c>
      <c r="P12" s="93">
        <v>28200</v>
      </c>
      <c r="Q12" s="94">
        <v>0.13500000000000001</v>
      </c>
      <c r="S12" s="199">
        <f>Table1[[#This Row],[h_hargasetelahdiskon]]</f>
        <v>3512592</v>
      </c>
      <c r="T12" s="93" t="s">
        <v>133</v>
      </c>
      <c r="V12" s="95">
        <f ca="1">IF(Table1[[#This Row],[Item Description]]="","",IF(Table1[[#This Row],[//]]="",INDIRECT(ADDRESS(ROW()-1,COLUMN())),Table1[[#This Row],[//]]))</f>
        <v>12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4060800</v>
      </c>
      <c r="Y12" s="93">
        <f>IF(Table1[[#This Row],[h_hargasebelumdiskon]]="","",IF(Table1[[#This Row],[Disc 1]]="",0,Table1[[#This Row],[h_hargasebelumdiskon]]*Table1[[#This Row],[Disc 1]]))</f>
        <v>548208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548208</v>
      </c>
      <c r="AB12" s="93">
        <f>IF(Table1[Item Description]="","",Table1[[#This Row],[h_hargasebelumdiskon]]-Table1[[#This Row],[h_diskon]])</f>
        <v>3512592</v>
      </c>
      <c r="AC12" s="93">
        <f ca="1">IF(Table1[//]="","",SUMIF(Table1[h_id],Table1[h_id],Table1[h_hargasetelahdiskon]))</f>
        <v>4736567</v>
      </c>
      <c r="AD12" s="93"/>
      <c r="AE12" s="93" t="str">
        <f>Table1[[#This Row],[Item Description]]&amp;Table1[[#This Row],[Unit]]&amp;Table1[[#This Row],[Unit Price]]</f>
        <v>GEL PEN JOYKO GP-265 Q-GELLSN28200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50</v>
      </c>
      <c r="K13" s="92" t="s">
        <v>139</v>
      </c>
      <c r="L13" s="92">
        <v>1</v>
      </c>
      <c r="M13" s="92" t="s">
        <v>158</v>
      </c>
      <c r="N13" s="196" t="str">
        <f>IF(Table1[[#This Row],[h_Item Description]]="","",INDEX([1]!db[NB PAJAK],MATCH(Table1[[#This Row],[h_Item Description]],[1]!db[kode],0)))</f>
        <v>STIP / PENGHAPUS JOYKO 526-B40P PUTIH</v>
      </c>
      <c r="O13" s="92" t="s">
        <v>160</v>
      </c>
      <c r="P13" s="93">
        <v>28300</v>
      </c>
      <c r="Q13" s="94">
        <v>0.13500000000000001</v>
      </c>
      <c r="S13" s="199">
        <f>Table1[[#This Row],[h_hargasetelahdiskon]]</f>
        <v>1223975</v>
      </c>
      <c r="V13" s="95">
        <f ca="1">IF(Table1[[#This Row],[Item Description]]="","",IF(Table1[[#This Row],[//]]="",INDIRECT(ADDRESS(ROW()-1,COLUMN())),Table1[[#This Row],[//]]))</f>
        <v>12</v>
      </c>
      <c r="W13" s="95">
        <f ca="1">IF(Table1[[#This Row],[h_id]]="","",COUNTIF(Table1[h_id],Table1[[#This Row],[h_id]]))</f>
        <v>2</v>
      </c>
      <c r="X13" s="93">
        <f>IF(Table1[Item Description]="","",Table1[[#This Row],[Qty]]*Table1[[#This Row],[Unit Price]])</f>
        <v>1415000</v>
      </c>
      <c r="Y13" s="93">
        <f>IF(Table1[[#This Row],[h_hargasebelumdiskon]]="","",IF(Table1[[#This Row],[Disc 1]]="",0,Table1[[#This Row],[h_hargasebelumdiskon]]*Table1[[#This Row],[Disc 1]]))</f>
        <v>191025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191025</v>
      </c>
      <c r="AB13" s="93">
        <f>IF(Table1[Item Description]="","",Table1[[#This Row],[h_hargasebelumdiskon]]-Table1[[#This Row],[h_diskon]])</f>
        <v>1223975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STIP / PENGHAPUS JOYKO 526-B40P PUTIHBOX28300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23040004</v>
      </c>
      <c r="C15" s="98">
        <v>45024</v>
      </c>
      <c r="D15" s="92" t="s">
        <v>136</v>
      </c>
      <c r="E15" s="97" t="s">
        <v>162</v>
      </c>
      <c r="F15" s="92" t="s">
        <v>97</v>
      </c>
      <c r="G15" s="95" t="str">
        <f>IF(Table1[[#This Row],[h_No. Invoice :]]="","",CONCATENATE("AM"," ",Table1[[#This Row],[h_No. Invoice :]]))</f>
        <v>AM 23040004</v>
      </c>
      <c r="H15" s="96" t="str">
        <f>CONCATENATE(UPPER(Table1[[#This Row],[h_Kode Sales :_1]])," ",Table1[[#This Row],[h_Kode Sales :_2]])</f>
        <v>G 1459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240</v>
      </c>
      <c r="K15" s="92" t="s">
        <v>143</v>
      </c>
      <c r="L15" s="92">
        <v>5</v>
      </c>
      <c r="M15" s="92" t="s">
        <v>164</v>
      </c>
      <c r="N15" s="196" t="str">
        <f>IF(Table1[[#This Row],[h_Item Description]]="","",INDEX([1]!db[NB PAJAK],MATCH(Table1[[#This Row],[h_Item Description]],[1]!db[kode],0)))</f>
        <v>CRAYON / OIL PASTEL JOYKO OP-24S PP CASE SEA WORLD</v>
      </c>
      <c r="O15" s="92" t="s">
        <v>166</v>
      </c>
      <c r="P15" s="93">
        <v>29600</v>
      </c>
      <c r="Q15" s="94">
        <v>0.125</v>
      </c>
      <c r="R15" s="94">
        <v>0.03</v>
      </c>
      <c r="S15" s="199">
        <f>Table1[[#This Row],[h_hargasetelahdiskon]]</f>
        <v>6029520</v>
      </c>
      <c r="T15" s="93" t="s">
        <v>133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3</v>
      </c>
      <c r="X15" s="93">
        <f>IF(Table1[Item Description]="","",Table1[[#This Row],[Qty]]*Table1[[#This Row],[Unit Price]])</f>
        <v>7104000</v>
      </c>
      <c r="Y15" s="93">
        <f>IF(Table1[[#This Row],[h_hargasebelumdiskon]]="","",IF(Table1[[#This Row],[Disc 1]]="",0,Table1[[#This Row],[h_hargasebelumdiskon]]*Table1[[#This Row],[Disc 1]]))</f>
        <v>888000</v>
      </c>
      <c r="Z15" s="93">
        <f>IF(Table1[[#This Row],[h_hargasebelumdiskon]]="","",IF(Table1[[#This Row],[Disc 2]]="",0,(Table1[[#This Row],[h_hargasebelumdiskon]]-Table1[[#This Row],[h_disc 1]])*Table1[[#This Row],[Disc 2]]))</f>
        <v>186480</v>
      </c>
      <c r="AA15" s="93">
        <f>IF(Table1[Item Description]="","",Table1[[#This Row],[h_disc 1]]+Table1[[#This Row],[h_disc 2]])</f>
        <v>1074480</v>
      </c>
      <c r="AB15" s="93">
        <f>IF(Table1[Item Description]="","",Table1[[#This Row],[h_hargasebelumdiskon]]-Table1[[#This Row],[h_diskon]])</f>
        <v>6029520</v>
      </c>
      <c r="AC15" s="93">
        <f ca="1">IF(Table1[//]="","",SUMIF(Table1[h_id],Table1[h_id],Table1[h_hargasetelahdiskon]))</f>
        <v>12993645</v>
      </c>
      <c r="AD15" s="93"/>
      <c r="AE15" s="93" t="str">
        <f>Table1[[#This Row],[Item Description]]&amp;Table1[[#This Row],[Unit]]&amp;Table1[[#This Row],[Unit Price]]</f>
        <v>CRAYON / OIL PASTEL JOYKO OP-24S PP CASE SEA WORLDPCS29600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720</v>
      </c>
      <c r="K16" s="92" t="s">
        <v>143</v>
      </c>
      <c r="L16" s="92">
        <v>1</v>
      </c>
      <c r="M16" s="92" t="s">
        <v>163</v>
      </c>
      <c r="N16" s="196" t="str">
        <f>IF(Table1[[#This Row],[h_Item Description]]="","",INDEX([1]!db[NB PAJAK],MATCH(Table1[[#This Row],[h_Item Description]],[1]!db[kode],0)))</f>
        <v>CORRECTION TAPE JOYKO CT-522</v>
      </c>
      <c r="O16" s="92" t="s">
        <v>167</v>
      </c>
      <c r="P16" s="93">
        <v>4800</v>
      </c>
      <c r="Q16" s="94">
        <v>0.125</v>
      </c>
      <c r="S16" s="199">
        <f>Table1[[#This Row],[h_hargasetelahdiskon]]</f>
        <v>3024000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3</v>
      </c>
      <c r="X16" s="93">
        <f>IF(Table1[Item Description]="","",Table1[[#This Row],[Qty]]*Table1[[#This Row],[Unit Price]])</f>
        <v>3456000</v>
      </c>
      <c r="Y16" s="93">
        <f>IF(Table1[[#This Row],[h_hargasebelumdiskon]]="","",IF(Table1[[#This Row],[Disc 1]]="",0,Table1[[#This Row],[h_hargasebelumdiskon]]*Table1[[#This Row],[Disc 1]]))</f>
        <v>432000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432000</v>
      </c>
      <c r="AB16" s="93">
        <f>IF(Table1[Item Description]="","",Table1[[#This Row],[h_hargasebelumdiskon]]-Table1[[#This Row],[h_diskon]])</f>
        <v>3024000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CORRECTION TAPE JOYKO CT-522PCS4800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60</v>
      </c>
      <c r="K17" s="92" t="s">
        <v>143</v>
      </c>
      <c r="L17" s="92">
        <v>1</v>
      </c>
      <c r="M17" s="92" t="s">
        <v>165</v>
      </c>
      <c r="N17" s="196" t="str">
        <f>IF(Table1[[#This Row],[h_Item Description]]="","",INDEX([1]!db[NB PAJAK],MATCH(Table1[[#This Row],[h_Item Description]],[1]!db[kode],0)))</f>
        <v>CALCULATOR JOYKO CC-800CH</v>
      </c>
      <c r="O17" s="92" t="s">
        <v>168</v>
      </c>
      <c r="P17" s="93">
        <v>79000</v>
      </c>
      <c r="Q17" s="94">
        <v>0.125</v>
      </c>
      <c r="R17" s="94">
        <v>0.05</v>
      </c>
      <c r="S17" s="199">
        <f>Table1[[#This Row],[h_hargasetelahdiskon]]</f>
        <v>3940125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3</v>
      </c>
      <c r="X17" s="93">
        <f>IF(Table1[Item Description]="","",Table1[[#This Row],[Qty]]*Table1[[#This Row],[Unit Price]])</f>
        <v>4740000</v>
      </c>
      <c r="Y17" s="93">
        <f>IF(Table1[[#This Row],[h_hargasebelumdiskon]]="","",IF(Table1[[#This Row],[Disc 1]]="",0,Table1[[#This Row],[h_hargasebelumdiskon]]*Table1[[#This Row],[Disc 1]]))</f>
        <v>592500</v>
      </c>
      <c r="Z17" s="93">
        <f>IF(Table1[[#This Row],[h_hargasebelumdiskon]]="","",IF(Table1[[#This Row],[Disc 2]]="",0,(Table1[[#This Row],[h_hargasebelumdiskon]]-Table1[[#This Row],[h_disc 1]])*Table1[[#This Row],[Disc 2]]))</f>
        <v>207375</v>
      </c>
      <c r="AA17" s="93">
        <f>IF(Table1[Item Description]="","",Table1[[#This Row],[h_disc 1]]+Table1[[#This Row],[h_disc 2]])</f>
        <v>799875</v>
      </c>
      <c r="AB17" s="93">
        <f>IF(Table1[Item Description]="","",Table1[[#This Row],[h_hargasebelumdiskon]]-Table1[[#This Row],[h_diskon]])</f>
        <v>3940125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CALCULATOR JOYKO CC-800CHPCS79000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N19" s="196" t="str">
        <f>IF(Table1[[#This Row],[h_Item Description]]="","",INDEX([1]!db[NB PAJAK],MATCH(Table1[[#This Row],[h_Item Description]],[1]!db[kode],0)))</f>
        <v/>
      </c>
      <c r="P19" s="93"/>
      <c r="Q19" s="94"/>
      <c r="S19" s="199" t="str">
        <f>Table1[[#This Row],[h_hargasetelahdiskon]]</f>
        <v/>
      </c>
      <c r="V19" s="95" t="str">
        <f ca="1">IF(Table1[[#This Row],[Item Description]]="","",IF(Table1[[#This Row],[//]]="",INDIRECT(ADDRESS(ROW()-1,COLUMN())),Table1[[#This Row],[//]]))</f>
        <v/>
      </c>
      <c r="W19" s="95" t="str">
        <f ca="1">IF(Table1[[#This Row],[h_id]]="","",COUNTIF(Table1[h_id],Table1[[#This Row],[h_id]]))</f>
        <v/>
      </c>
      <c r="X19" s="93" t="str">
        <f>IF(Table1[Item Description]="","",Table1[[#This Row],[Qty]]*Table1[[#This Row],[Unit Price]])</f>
        <v/>
      </c>
      <c r="Y19" s="93" t="str">
        <f>IF(Table1[[#This Row],[h_hargasebelumdiskon]]="","",IF(Table1[[#This Row],[Disc 1]]="",0,Table1[[#This Row],[h_hargasebelumdiskon]]*Table1[[#This Row],[Disc 1]]))</f>
        <v/>
      </c>
      <c r="Z19" s="93" t="str">
        <f>IF(Table1[[#This Row],[h_hargasebelumdiskon]]="","",IF(Table1[[#This Row],[Disc 2]]="",0,(Table1[[#This Row],[h_hargasebelumdiskon]]-Table1[[#This Row],[h_disc 1]])*Table1[[#This Row],[Disc 2]]))</f>
        <v/>
      </c>
      <c r="AA19" s="93" t="str">
        <f>IF(Table1[Item Description]="","",Table1[[#This Row],[h_disc 1]]+Table1[[#This Row],[h_disc 2]])</f>
        <v/>
      </c>
      <c r="AB19" s="93" t="str">
        <f>IF(Table1[Item Description]="","",Table1[[#This Row],[h_hargasebelumdiskon]]-Table1[[#This Row],[h_diskon]])</f>
        <v/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/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N21" s="196" t="str">
        <f>IF(Table1[[#This Row],[h_Item Description]]="","",INDEX([1]!db[NB PAJAK],MATCH(Table1[[#This Row],[h_Item Description]],[1]!db[kode],0)))</f>
        <v/>
      </c>
      <c r="P21" s="93"/>
      <c r="Q21" s="94"/>
      <c r="S21" s="199" t="str">
        <f>Table1[[#This Row],[h_hargasetelahdiskon]]</f>
        <v/>
      </c>
      <c r="V21" s="95" t="str">
        <f ca="1">IF(Table1[[#This Row],[Item Description]]="","",IF(Table1[[#This Row],[//]]="",INDIRECT(ADDRESS(ROW()-1,COLUMN())),Table1[[#This Row],[//]]))</f>
        <v/>
      </c>
      <c r="W21" s="95" t="str">
        <f ca="1">IF(Table1[[#This Row],[h_id]]="","",COUNTIF(Table1[h_id],Table1[[#This Row],[h_id]]))</f>
        <v/>
      </c>
      <c r="X21" s="93" t="str">
        <f>IF(Table1[Item Description]="","",Table1[[#This Row],[Qty]]*Table1[[#This Row],[Unit Price]])</f>
        <v/>
      </c>
      <c r="Y21" s="93" t="str">
        <f>IF(Table1[[#This Row],[h_hargasebelumdiskon]]="","",IF(Table1[[#This Row],[Disc 1]]="",0,Table1[[#This Row],[h_hargasebelumdiskon]]*Table1[[#This Row],[Disc 1]]))</f>
        <v/>
      </c>
      <c r="Z21" s="93" t="str">
        <f>IF(Table1[[#This Row],[h_hargasebelumdiskon]]="","",IF(Table1[[#This Row],[Disc 2]]="",0,(Table1[[#This Row],[h_hargasebelumdiskon]]-Table1[[#This Row],[h_disc 1]])*Table1[[#This Row],[Disc 2]]))</f>
        <v/>
      </c>
      <c r="AA21" s="93" t="str">
        <f>IF(Table1[Item Description]="","",Table1[[#This Row],[h_disc 1]]+Table1[[#This Row],[h_disc 2]])</f>
        <v/>
      </c>
      <c r="AB21" s="93" t="str">
        <f>IF(Table1[Item Description]="","",Table1[[#This Row],[h_hargasebelumdiskon]]-Table1[[#This Row],[h_diskon]])</f>
        <v/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/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 t="str">
        <f>IF(Table1[[#This Row],[No. Invoice :]]="","",ROW())</f>
        <v/>
      </c>
      <c r="B23" s="196" t="str">
        <f>IF(Table1[h_Kode Sales :_1]="","",B$1+COUNT(B$2:B22))</f>
        <v/>
      </c>
      <c r="D23" s="197"/>
      <c r="E23" s="198"/>
      <c r="F23" s="197"/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M23" s="197"/>
      <c r="N23" s="196" t="str">
        <f>IF(Table1[[#This Row],[h_Item Description]]="","",INDEX([1]!db[NB PAJAK],MATCH(Table1[[#This Row],[h_Item Description]],[1]!db[kode],0)))</f>
        <v/>
      </c>
      <c r="P23" s="93"/>
      <c r="Q23" s="94"/>
      <c r="S23" s="199" t="str">
        <f>Table1[[#This Row],[h_hargasetelahdiskon]]</f>
        <v/>
      </c>
      <c r="V23" s="95" t="str">
        <f ca="1">IF(Table1[[#This Row],[Item Description]]="","",IF(Table1[[#This Row],[//]]="",INDIRECT(ADDRESS(ROW()-1,COLUMN())),Table1[[#This Row],[//]]))</f>
        <v/>
      </c>
      <c r="W23" s="95" t="str">
        <f ca="1">IF(Table1[[#This Row],[h_id]]="","",COUNTIF(Table1[h_id],Table1[[#This Row],[h_id]]))</f>
        <v/>
      </c>
      <c r="X23" s="93" t="str">
        <f>IF(Table1[Item Description]="","",Table1[[#This Row],[Qty]]*Table1[[#This Row],[Unit Price]])</f>
        <v/>
      </c>
      <c r="Y23" s="93" t="str">
        <f>IF(Table1[[#This Row],[h_hargasebelumdiskon]]="","",IF(Table1[[#This Row],[Disc 1]]="",0,Table1[[#This Row],[h_hargasebelumdiskon]]*Table1[[#This Row],[Disc 1]]))</f>
        <v/>
      </c>
      <c r="Z23" s="93" t="str">
        <f>IF(Table1[[#This Row],[h_hargasebelumdiskon]]="","",IF(Table1[[#This Row],[Disc 2]]="",0,(Table1[[#This Row],[h_hargasebelumdiskon]]-Table1[[#This Row],[h_disc 1]])*Table1[[#This Row],[Disc 2]]))</f>
        <v/>
      </c>
      <c r="AA23" s="93" t="str">
        <f>IF(Table1[Item Description]="","",Table1[[#This Row],[h_disc 1]]+Table1[[#This Row],[h_disc 2]])</f>
        <v/>
      </c>
      <c r="AB23" s="93" t="str">
        <f>IF(Table1[Item Description]="","",Table1[[#This Row],[h_hargasebelumdiskon]]-Table1[[#This Row],[h_diskon]])</f>
        <v/>
      </c>
      <c r="AC23" s="93" t="str">
        <f>IF(Table1[//]="","",SUMIF(Table1[h_id],Table1[h_id],Table1[h_hargasetelahdiskon]))</f>
        <v/>
      </c>
      <c r="AD23" s="93"/>
      <c r="AE23" s="93" t="str">
        <f>Table1[[#This Row],[Item Description]]&amp;Table1[[#This Row],[Unit]]&amp;Table1[[#This Row],[Unit Price]]</f>
        <v/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N24" s="196" t="str">
        <f>IF(Table1[[#This Row],[h_Item Description]]="","",INDEX([1]!db[NB PAJAK],MATCH(Table1[[#This Row],[h_Item Description]],[1]!db[kode],0)))</f>
        <v/>
      </c>
      <c r="P24" s="93"/>
      <c r="Q24" s="94"/>
      <c r="S24" s="199" t="str">
        <f>Table1[[#This Row],[h_hargasetelahdiskon]]</f>
        <v/>
      </c>
      <c r="V24" s="95" t="str">
        <f ca="1">IF(Table1[[#This Row],[Item Description]]="","",IF(Table1[[#This Row],[//]]="",INDIRECT(ADDRESS(ROW()-1,COLUMN())),Table1[[#This Row],[//]]))</f>
        <v/>
      </c>
      <c r="W24" s="95" t="str">
        <f ca="1">IF(Table1[[#This Row],[h_id]]="","",COUNTIF(Table1[h_id],Table1[[#This Row],[h_id]]))</f>
        <v/>
      </c>
      <c r="X24" s="93" t="str">
        <f>IF(Table1[Item Description]="","",Table1[[#This Row],[Qty]]*Table1[[#This Row],[Unit Price]])</f>
        <v/>
      </c>
      <c r="Y24" s="93" t="str">
        <f>IF(Table1[[#This Row],[h_hargasebelumdiskon]]="","",IF(Table1[[#This Row],[Disc 1]]="",0,Table1[[#This Row],[h_hargasebelumdiskon]]*Table1[[#This Row],[Disc 1]]))</f>
        <v/>
      </c>
      <c r="Z24" s="93" t="str">
        <f>IF(Table1[[#This Row],[h_hargasebelumdiskon]]="","",IF(Table1[[#This Row],[Disc 2]]="",0,(Table1[[#This Row],[h_hargasebelumdiskon]]-Table1[[#This Row],[h_disc 1]])*Table1[[#This Row],[Disc 2]]))</f>
        <v/>
      </c>
      <c r="AA24" s="93" t="str">
        <f>IF(Table1[Item Description]="","",Table1[[#This Row],[h_disc 1]]+Table1[[#This Row],[h_disc 2]])</f>
        <v/>
      </c>
      <c r="AB24" s="93" t="str">
        <f>IF(Table1[Item Description]="","",Table1[[#This Row],[h_hargasebelumdiskon]]-Table1[[#This Row],[h_diskon]])</f>
        <v/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/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IF(Table1[[#This Row],[h_hargasebelumdiskon]]="","",IF(Table1[[#This Row],[Disc 1]]="",0,Table1[[#This Row],[h_hargasebelumdiskon]]*Table1[[#This Row],[Disc 1]]))</f>
        <v/>
      </c>
      <c r="Z25" s="93" t="str">
        <f>IF(Table1[[#This Row],[h_hargasebelumdiskon]]="","",IF(Table1[[#This Row],[Disc 2]]="",0,(Table1[[#This Row],[h_hargasebelumdiskon]]-Table1[[#This Row],[h_disc 1]])*Table1[[#This Row],[Disc 2]]))</f>
        <v/>
      </c>
      <c r="AA25" s="93" t="str">
        <f>IF(Table1[Item Description]="","",Table1[[#This Row],[h_disc 1]]+Table1[[#This Row],[h_disc 2]])</f>
        <v/>
      </c>
      <c r="AB25" s="93" t="str">
        <f>IF(Table1[Item Description]="","",Table1[[#This Row],[h_hargasebelumdiskon]]-Table1[[#This Row],[h_diskon]])</f>
        <v/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/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M26" s="197"/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N27" s="196" t="str">
        <f>IF(Table1[[#This Row],[h_Item Description]]="","",INDEX([1]!db[NB PAJAK],MATCH(Table1[[#This Row],[h_Item Description]],[1]!db[kode],0)))</f>
        <v/>
      </c>
      <c r="P27" s="93"/>
      <c r="Q27" s="94"/>
      <c r="S27" s="199" t="str">
        <f>Table1[[#This Row],[h_hargasetelahdiskon]]</f>
        <v/>
      </c>
      <c r="V27" s="95" t="str">
        <f ca="1">IF(Table1[[#This Row],[Item Description]]="","",IF(Table1[[#This Row],[//]]="",INDIRECT(ADDRESS(ROW()-1,COLUMN())),Table1[[#This Row],[//]]))</f>
        <v/>
      </c>
      <c r="W27" s="95" t="str">
        <f ca="1"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IF(Table1[[#This Row],[h_hargasebelumdiskon]]="","",IF(Table1[[#This Row],[Disc 1]]="",0,Table1[[#This Row],[h_hargasebelumdiskon]]*Table1[[#This Row],[Disc 1]]))</f>
        <v/>
      </c>
      <c r="Z27" s="93" t="str">
        <f>IF(Table1[[#This Row],[h_hargasebelumdiskon]]="","",IF(Table1[[#This Row],[Disc 2]]="",0,(Table1[[#This Row],[h_hargasebelumdiskon]]-Table1[[#This Row],[h_disc 1]])*Table1[[#This Row],[Disc 2]]))</f>
        <v/>
      </c>
      <c r="AA27" s="93" t="str">
        <f>IF(Table1[Item Description]="","",Table1[[#This Row],[h_disc 1]]+Table1[[#This Row],[h_disc 2]])</f>
        <v/>
      </c>
      <c r="AB27" s="93" t="str">
        <f>IF(Table1[Item Description]="","",Table1[[#This Row],[h_hargasebelumdiskon]]-Table1[[#This Row],[h_diskon]])</f>
        <v/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/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N28" s="196" t="str">
        <f>IF(Table1[[#This Row],[h_Item Description]]="","",INDEX([1]!db[NB PAJAK],MATCH(Table1[[#This Row],[h_Item Description]],[1]!db[kode],0)))</f>
        <v/>
      </c>
      <c r="P28" s="93"/>
      <c r="Q28" s="94"/>
      <c r="S28" s="199" t="str">
        <f>Table1[[#This Row],[h_hargasetelahdiskon]]</f>
        <v/>
      </c>
      <c r="V28" s="95" t="str">
        <f ca="1">IF(Table1[[#This Row],[Item Description]]="","",IF(Table1[[#This Row],[//]]="",INDIRECT(ADDRESS(ROW()-1,COLUMN())),Table1[[#This Row],[//]]))</f>
        <v/>
      </c>
      <c r="W28" s="95" t="str">
        <f ca="1">IF(Table1[[#This Row],[h_id]]="","",COUNTIF(Table1[h_id],Table1[[#This Row],[h_id]]))</f>
        <v/>
      </c>
      <c r="X28" s="93" t="str">
        <f>IF(Table1[Item Description]="","",Table1[[#This Row],[Qty]]*Table1[[#This Row],[Unit Price]])</f>
        <v/>
      </c>
      <c r="Y28" s="93" t="str">
        <f>IF(Table1[[#This Row],[h_hargasebelumdiskon]]="","",IF(Table1[[#This Row],[Disc 1]]="",0,Table1[[#This Row],[h_hargasebelumdiskon]]*Table1[[#This Row],[Disc 1]]))</f>
        <v/>
      </c>
      <c r="Z28" s="93" t="str">
        <f>IF(Table1[[#This Row],[h_hargasebelumdiskon]]="","",IF(Table1[[#This Row],[Disc 2]]="",0,(Table1[[#This Row],[h_hargasebelumdiskon]]-Table1[[#This Row],[h_disc 1]])*Table1[[#This Row],[Disc 2]]))</f>
        <v/>
      </c>
      <c r="AA28" s="93" t="str">
        <f>IF(Table1[Item Description]="","",Table1[[#This Row],[h_disc 1]]+Table1[[#This Row],[h_disc 2]])</f>
        <v/>
      </c>
      <c r="AB28" s="93" t="str">
        <f>IF(Table1[Item Description]="","",Table1[[#This Row],[h_hargasebelumdiskon]]-Table1[[#This Row],[h_diskon]])</f>
        <v/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/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N29" s="196" t="str">
        <f>IF(Table1[[#This Row],[h_Item Description]]="","",INDEX([1]!db[NB PAJAK],MATCH(Table1[[#This Row],[h_Item Description]],[1]!db[kode],0)))</f>
        <v/>
      </c>
      <c r="P29" s="93"/>
      <c r="Q29" s="94"/>
      <c r="S29" s="199" t="str">
        <f>Table1[[#This Row],[h_hargasetelahdiskon]]</f>
        <v/>
      </c>
      <c r="V29" s="95" t="str">
        <f ca="1">IF(Table1[[#This Row],[Item Description]]="","",IF(Table1[[#This Row],[//]]="",INDIRECT(ADDRESS(ROW()-1,COLUMN())),Table1[[#This Row],[//]]))</f>
        <v/>
      </c>
      <c r="W29" s="95" t="str">
        <f ca="1">IF(Table1[[#This Row],[h_id]]="","",COUNTIF(Table1[h_id],Table1[[#This Row],[h_id]]))</f>
        <v/>
      </c>
      <c r="X29" s="93" t="str">
        <f>IF(Table1[Item Description]="","",Table1[[#This Row],[Qty]]*Table1[[#This Row],[Unit Price]])</f>
        <v/>
      </c>
      <c r="Y29" s="93" t="str">
        <f>IF(Table1[[#This Row],[h_hargasebelumdiskon]]="","",IF(Table1[[#This Row],[Disc 1]]="",0,Table1[[#This Row],[h_hargasebelumdiskon]]*Table1[[#This Row],[Disc 1]]))</f>
        <v/>
      </c>
      <c r="Z29" s="93" t="str">
        <f>IF(Table1[[#This Row],[h_hargasebelumdiskon]]="","",IF(Table1[[#This Row],[Disc 2]]="",0,(Table1[[#This Row],[h_hargasebelumdiskon]]-Table1[[#This Row],[h_disc 1]])*Table1[[#This Row],[Disc 2]]))</f>
        <v/>
      </c>
      <c r="AA29" s="93" t="str">
        <f>IF(Table1[Item Description]="","",Table1[[#This Row],[h_disc 1]]+Table1[[#This Row],[h_disc 2]])</f>
        <v/>
      </c>
      <c r="AB29" s="93" t="str">
        <f>IF(Table1[Item Description]="","",Table1[[#This Row],[h_hargasebelumdiskon]]-Table1[[#This Row],[h_diskon]])</f>
        <v/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/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IF(Table1[[#This Row],[h_hargasebelumdiskon]]="","",IF(Table1[[#This Row],[Disc 1]]="",0,Table1[[#This Row],[h_hargasebelumdiskon]]*Table1[[#This Row],[Disc 1]]))</f>
        <v/>
      </c>
      <c r="Z31" s="93" t="str">
        <f>IF(Table1[[#This Row],[h_hargasebelumdiskon]]="","",IF(Table1[[#This Row],[Disc 2]]="",0,(Table1[[#This Row],[h_hargasebelumdiskon]]-Table1[[#This Row],[h_disc 1]])*Table1[[#This Row],[Disc 2]]))</f>
        <v/>
      </c>
      <c r="AA31" s="93" t="str">
        <f>IF(Table1[Item Description]="","",Table1[[#This Row],[h_disc 1]]+Table1[[#This Row],[h_disc 2]])</f>
        <v/>
      </c>
      <c r="AB31" s="93" t="str">
        <f>IF(Table1[Item Description]="","",Table1[[#This Row],[h_hargasebelumdiskon]]-Table1[[#This Row],[h_diskon]])</f>
        <v/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/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N32" s="196" t="str">
        <f>IF(Table1[[#This Row],[h_Item Description]]="","",INDEX([1]!db[NB PAJAK],MATCH(Table1[[#This Row],[h_Item Description]],[1]!db[kode],0)))</f>
        <v/>
      </c>
      <c r="P32" s="93"/>
      <c r="Q32" s="94"/>
      <c r="S32" s="199" t="str">
        <f>Table1[[#This Row],[h_hargasetelahdiskon]]</f>
        <v/>
      </c>
      <c r="V32" s="95" t="str">
        <f ca="1">IF(Table1[[#This Row],[Item Description]]="","",IF(Table1[[#This Row],[//]]="",INDIRECT(ADDRESS(ROW()-1,COLUMN())),Table1[[#This Row],[//]]))</f>
        <v/>
      </c>
      <c r="W32" s="95" t="str">
        <f ca="1"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IF(Table1[[#This Row],[h_hargasebelumdiskon]]="","",IF(Table1[[#This Row],[Disc 1]]="",0,Table1[[#This Row],[h_hargasebelumdiskon]]*Table1[[#This Row],[Disc 1]]))</f>
        <v/>
      </c>
      <c r="Z32" s="93" t="str">
        <f>IF(Table1[[#This Row],[h_hargasebelumdiskon]]="","",IF(Table1[[#This Row],[Disc 2]]="",0,(Table1[[#This Row],[h_hargasebelumdiskon]]-Table1[[#This Row],[h_disc 1]])*Table1[[#This Row],[Disc 2]]))</f>
        <v/>
      </c>
      <c r="AA32" s="93" t="str">
        <f>IF(Table1[Item Description]="","",Table1[[#This Row],[h_disc 1]]+Table1[[#This Row],[h_disc 2]])</f>
        <v/>
      </c>
      <c r="AB32" s="93" t="str">
        <f>IF(Table1[Item Description]="","",Table1[[#This Row],[h_hargasebelumdiskon]]-Table1[[#This Row],[h_diskon]])</f>
        <v/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/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 ca="1">IF(Table1[[#This Row],[Item Description]]="","",IF(Table1[[#This Row],[//]]="",INDIRECT(ADDRESS(ROW()-1,COLUMN())),Table1[[#This Row],[//]]))</f>
        <v/>
      </c>
      <c r="W33" s="95" t="str">
        <f ca="1"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IF(Table1[[#This Row],[h_hargasebelumdiskon]]="","",IF(Table1[[#This Row],[Disc 1]]="",0,Table1[[#This Row],[h_hargasebelumdiskon]]*Table1[[#This Row],[Disc 1]]))</f>
        <v/>
      </c>
      <c r="Z33" s="93" t="str">
        <f>IF(Table1[[#This Row],[h_hargasebelumdiskon]]="","",IF(Table1[[#This Row],[Disc 2]]="",0,(Table1[[#This Row],[h_hargasebelumdiskon]]-Table1[[#This Row],[h_disc 1]])*Table1[[#This Row],[Disc 2]]))</f>
        <v/>
      </c>
      <c r="AA33" s="93" t="str">
        <f>IF(Table1[Item Description]="","",Table1[[#This Row],[h_disc 1]]+Table1[[#This Row],[h_disc 2]])</f>
        <v/>
      </c>
      <c r="AB33" s="93" t="str">
        <f>IF(Table1[Item Description]="","",Table1[[#This Row],[h_hargasebelumdiskon]]-Table1[[#This Row],[h_diskon]])</f>
        <v/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/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IF(Table1[[#This Row],[h_hargasebelumdiskon]]="","",IF(Table1[[#This Row],[Disc 1]]="",0,Table1[[#This Row],[h_hargasebelumdiskon]]*Table1[[#This Row],[Disc 1]]))</f>
        <v/>
      </c>
      <c r="Z34" s="93" t="str">
        <f>IF(Table1[[#This Row],[h_hargasebelumdiskon]]="","",IF(Table1[[#This Row],[Disc 2]]="",0,(Table1[[#This Row],[h_hargasebelumdiskon]]-Table1[[#This Row],[h_disc 1]])*Table1[[#This Row],[Disc 2]]))</f>
        <v/>
      </c>
      <c r="AA34" s="93" t="str">
        <f>IF(Table1[Item Description]="","",Table1[[#This Row],[h_disc 1]]+Table1[[#This Row],[h_disc 2]])</f>
        <v/>
      </c>
      <c r="AB34" s="93" t="str">
        <f>IF(Table1[Item Description]="","",Table1[[#This Row],[h_hargasebelumdiskon]]-Table1[[#This Row],[h_diskon]])</f>
        <v/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/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 ca="1">IF(Table1[[#This Row],[Item Description]]="","",IF(Table1[[#This Row],[//]]="",INDIRECT(ADDRESS(ROW()-1,COLUMN())),Table1[[#This Row],[//]]))</f>
        <v/>
      </c>
      <c r="W35" s="95" t="str">
        <f ca="1"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IF(Table1[[#This Row],[h_hargasebelumdiskon]]="","",IF(Table1[[#This Row],[Disc 1]]="",0,Table1[[#This Row],[h_hargasebelumdiskon]]*Table1[[#This Row],[Disc 1]]))</f>
        <v/>
      </c>
      <c r="Z35" s="93" t="str">
        <f>IF(Table1[[#This Row],[h_hargasebelumdiskon]]="","",IF(Table1[[#This Row],[Disc 2]]="",0,(Table1[[#This Row],[h_hargasebelumdiskon]]-Table1[[#This Row],[h_disc 1]])*Table1[[#This Row],[Disc 2]]))</f>
        <v/>
      </c>
      <c r="AA35" s="93" t="str">
        <f>IF(Table1[Item Description]="","",Table1[[#This Row],[h_disc 1]]+Table1[[#This Row],[h_disc 2]])</f>
        <v/>
      </c>
      <c r="AB35" s="93" t="str">
        <f>IF(Table1[Item Description]="","",Table1[[#This Row],[h_hargasebelumdiskon]]-Table1[[#This Row],[h_diskon]])</f>
        <v/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/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IF(Table1[[#This Row],[h_hargasebelumdiskon]]="","",IF(Table1[[#This Row],[Disc 1]]="",0,Table1[[#This Row],[h_hargasebelumdiskon]]*Table1[[#This Row],[Disc 1]]))</f>
        <v/>
      </c>
      <c r="Z36" s="93" t="str">
        <f>IF(Table1[[#This Row],[h_hargasebelumdiskon]]="","",IF(Table1[[#This Row],[Disc 2]]="",0,(Table1[[#This Row],[h_hargasebelumdiskon]]-Table1[[#This Row],[h_disc 1]])*Table1[[#This Row],[Disc 2]]))</f>
        <v/>
      </c>
      <c r="AA36" s="93" t="str">
        <f>IF(Table1[Item Description]="","",Table1[[#This Row],[h_disc 1]]+Table1[[#This Row],[h_disc 2]])</f>
        <v/>
      </c>
      <c r="AB36" s="93" t="str">
        <f>IF(Table1[Item Description]="","",Table1[[#This Row],[h_hargasebelumdiskon]]-Table1[[#This Row],[h_diskon]])</f>
        <v/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/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196" t="str">
        <f>IF(Table1[[#This Row],[h_Item Description]]="","",INDEX([1]!db[NB PAJAK],MATCH(Table1[[#This Row],[h_Item Description]],[1]!db[kode],0)))</f>
        <v/>
      </c>
      <c r="P37" s="93"/>
      <c r="Q37" s="94"/>
      <c r="S37" s="199" t="str">
        <f>Table1[[#This Row],[h_hargasetelahdiskon]]</f>
        <v/>
      </c>
      <c r="V37" s="95" t="str">
        <f ca="1">IF(Table1[[#This Row],[Item Description]]="","",IF(Table1[[#This Row],[//]]="",INDIRECT(ADDRESS(ROW()-1,COLUMN())),Table1[[#This Row],[//]]))</f>
        <v/>
      </c>
      <c r="W37" s="95" t="str">
        <f ca="1"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IF(Table1[[#This Row],[h_hargasebelumdiskon]]="","",IF(Table1[[#This Row],[Disc 1]]="",0,Table1[[#This Row],[h_hargasebelumdiskon]]*Table1[[#This Row],[Disc 1]]))</f>
        <v/>
      </c>
      <c r="Z37" s="93" t="str">
        <f>IF(Table1[[#This Row],[h_hargasebelumdiskon]]="","",IF(Table1[[#This Row],[Disc 2]]="",0,(Table1[[#This Row],[h_hargasebelumdiskon]]-Table1[[#This Row],[h_disc 1]])*Table1[[#This Row],[Disc 2]]))</f>
        <v/>
      </c>
      <c r="AA37" s="93" t="str">
        <f>IF(Table1[Item Description]="","",Table1[[#This Row],[h_disc 1]]+Table1[[#This Row],[h_disc 2]])</f>
        <v/>
      </c>
      <c r="AB37" s="93" t="str">
        <f>IF(Table1[Item Description]="","",Table1[[#This Row],[h_hargasebelumdiskon]]-Table1[[#This Row],[h_diskon]])</f>
        <v/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/>
      </c>
    </row>
    <row r="38" spans="1:31" x14ac:dyDescent="0.25">
      <c r="A38" s="95" t="str">
        <f>IF(Table1[[#This Row],[No. Invoice :]]="","",ROW())</f>
        <v/>
      </c>
      <c r="B38" s="295" t="str">
        <f>IF(Table1[h_Kode Sales :_1]="","",B$1+COUNT(B$2:B37))</f>
        <v/>
      </c>
      <c r="D38" s="296"/>
      <c r="E38" s="297"/>
      <c r="F38" s="296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M38" s="296"/>
      <c r="N38" s="295" t="str">
        <f>IF(Table1[[#This Row],[h_Item Description]]="","",INDEX([1]!db[NB PAJAK],MATCH(Table1[[#This Row],[h_Item Description]],[1]!db[kode],0)))</f>
        <v/>
      </c>
      <c r="P38" s="93"/>
      <c r="Q38" s="94"/>
      <c r="S38" s="298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IF(Table1[[#This Row],[h_hargasebelumdiskon]]="","",IF(Table1[[#This Row],[Disc 1]]="",0,Table1[[#This Row],[h_hargasebelumdiskon]]*Table1[[#This Row],[Disc 1]]))</f>
        <v/>
      </c>
      <c r="Z38" s="93" t="str">
        <f>IF(Table1[[#This Row],[h_hargasebelumdiskon]]="","",IF(Table1[[#This Row],[Disc 2]]="",0,(Table1[[#This Row],[h_hargasebelumdiskon]]-Table1[[#This Row],[h_disc 1]])*Table1[[#This Row],[Disc 2]]))</f>
        <v/>
      </c>
      <c r="AA38" s="93" t="str">
        <f>IF(Table1[Item Description]="","",Table1[[#This Row],[h_disc 1]]+Table1[[#This Row],[h_disc 2]])</f>
        <v/>
      </c>
      <c r="AB38" s="93" t="str">
        <f>IF(Table1[Item Description]="","",Table1[[#This Row],[h_hargasebelumdiskon]]-Table1[[#This Row],[h_diskon]])</f>
        <v/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/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:_1]="","",B$1+COUNT(B$2:B37))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N39" s="196" t="str">
        <f>IF(Table1[[#This Row],[h_Item Description]]="","",INDEX([1]!db[NB PAJAK],MATCH(Table1[[#This Row],[h_Item Description]],[1]!db[kode],0)))</f>
        <v/>
      </c>
      <c r="P39" s="93"/>
      <c r="Q39" s="94"/>
      <c r="S39" s="199" t="str">
        <f>Table1[[#This Row],[h_hargasetelahdiskon]]</f>
        <v/>
      </c>
      <c r="V39" s="95" t="str">
        <f ca="1">IF(Table1[[#This Row],[Item Description]]="","",IF(Table1[[#This Row],[//]]="",INDIRECT(ADDRESS(ROW()-1,COLUMN())),Table1[[#This Row],[//]]))</f>
        <v/>
      </c>
      <c r="W39" s="95" t="str">
        <f ca="1">IF(Table1[[#This Row],[h_id]]="","",COUNTIF(Table1[h_id],Table1[[#This Row],[h_id]]))</f>
        <v/>
      </c>
      <c r="X39" s="93" t="str">
        <f>IF(Table1[Item Description]="","",Table1[[#This Row],[Qty]]*Table1[[#This Row],[Unit Price]])</f>
        <v/>
      </c>
      <c r="Y39" s="93" t="str">
        <f>IF(Table1[[#This Row],[h_hargasebelumdiskon]]="","",IF(Table1[[#This Row],[Disc 1]]="",0,Table1[[#This Row],[h_hargasebelumdiskon]]*Table1[[#This Row],[Disc 1]]))</f>
        <v/>
      </c>
      <c r="Z39" s="93" t="str">
        <f>IF(Table1[[#This Row],[h_hargasebelumdiskon]]="","",IF(Table1[[#This Row],[Disc 2]]="",0,(Table1[[#This Row],[h_hargasebelumdiskon]]-Table1[[#This Row],[h_disc 1]])*Table1[[#This Row],[Disc 2]]))</f>
        <v/>
      </c>
      <c r="AA39" s="93" t="str">
        <f>IF(Table1[Item Description]="","",Table1[[#This Row],[h_disc 1]]+Table1[[#This Row],[h_disc 2]])</f>
        <v/>
      </c>
      <c r="AB39" s="93" t="str">
        <f>IF(Table1[Item Description]="","",Table1[[#This Row],[h_hargasebelumdiskon]]-Table1[[#This Row],[h_diskon]])</f>
        <v/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/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IF(Table1[[#This Row],[h_hargasebelumdiskon]]="","",IF(Table1[[#This Row],[Disc 1]]="",0,Table1[[#This Row],[h_hargasebelumdiskon]]*Table1[[#This Row],[Disc 1]]))</f>
        <v/>
      </c>
      <c r="Z40" s="93" t="str">
        <f>IF(Table1[[#This Row],[h_hargasebelumdiskon]]="","",IF(Table1[[#This Row],[Disc 2]]="",0,(Table1[[#This Row],[h_hargasebelumdiskon]]-Table1[[#This Row],[h_disc 1]])*Table1[[#This Row],[Disc 2]]))</f>
        <v/>
      </c>
      <c r="AA40" s="93" t="str">
        <f>IF(Table1[Item Description]="","",Table1[[#This Row],[h_disc 1]]+Table1[[#This Row],[h_disc 2]])</f>
        <v/>
      </c>
      <c r="AB40" s="93" t="str">
        <f>IF(Table1[Item Description]="","",Table1[[#This Row],[h_hargasebelumdiskon]]-Table1[[#This Row],[h_diskon]])</f>
        <v/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/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E41" s="95"/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N41" s="196" t="str">
        <f>IF(Table1[[#This Row],[h_Item Description]]="","",INDEX([1]!db[NB PAJAK],MATCH(Table1[[#This Row],[h_Item Description]],[1]!db[kode],0)))</f>
        <v/>
      </c>
      <c r="P41" s="93"/>
      <c r="Q41" s="94"/>
      <c r="S41" s="199" t="str">
        <f>Table1[[#This Row],[h_hargasetelahdiskon]]</f>
        <v/>
      </c>
      <c r="V41" s="95" t="str">
        <f ca="1">IF(Table1[[#This Row],[Item Description]]="","",IF(Table1[[#This Row],[//]]="",INDIRECT(ADDRESS(ROW()-1,COLUMN())),Table1[[#This Row],[//]]))</f>
        <v/>
      </c>
      <c r="W41" s="95" t="str">
        <f ca="1">IF(Table1[[#This Row],[h_id]]="","",COUNTIF(Table1[h_id],Table1[[#This Row],[h_id]]))</f>
        <v/>
      </c>
      <c r="X41" s="93" t="str">
        <f>IF(Table1[Item Description]="","",Table1[[#This Row],[Qty]]*Table1[[#This Row],[Unit Price]])</f>
        <v/>
      </c>
      <c r="Y41" s="93" t="str">
        <f>IF(Table1[[#This Row],[h_hargasebelumdiskon]]="","",IF(Table1[[#This Row],[Disc 1]]="",0,Table1[[#This Row],[h_hargasebelumdiskon]]*Table1[[#This Row],[Disc 1]]))</f>
        <v/>
      </c>
      <c r="Z41" s="93" t="str">
        <f>IF(Table1[[#This Row],[h_hargasebelumdiskon]]="","",IF(Table1[[#This Row],[Disc 2]]="",0,(Table1[[#This Row],[h_hargasebelumdiskon]]-Table1[[#This Row],[h_disc 1]])*Table1[[#This Row],[Disc 2]]))</f>
        <v/>
      </c>
      <c r="AA41" s="93" t="str">
        <f>IF(Table1[Item Description]="","",Table1[[#This Row],[h_disc 1]]+Table1[[#This Row],[h_disc 2]])</f>
        <v/>
      </c>
      <c r="AB41" s="93" t="str">
        <f>IF(Table1[Item Description]="","",Table1[[#This Row],[h_hargasebelumdiskon]]-Table1[[#This Row],[h_diskon]])</f>
        <v/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/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 ca="1">IF(Table1[[#This Row],[Item Description]]="","",IF(Table1[[#This Row],[//]]="",INDIRECT(ADDRESS(ROW()-1,COLUMN())),Table1[[#This Row],[//]]))</f>
        <v/>
      </c>
      <c r="W43" s="95" t="str">
        <f ca="1"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IF(Table1[[#This Row],[h_hargasebelumdiskon]]="","",IF(Table1[[#This Row],[Disc 1]]="",0,Table1[[#This Row],[h_hargasebelumdiskon]]*Table1[[#This Row],[Disc 1]]))</f>
        <v/>
      </c>
      <c r="Z43" s="93" t="str">
        <f>IF(Table1[[#This Row],[h_hargasebelumdiskon]]="","",IF(Table1[[#This Row],[Disc 2]]="",0,(Table1[[#This Row],[h_hargasebelumdiskon]]-Table1[[#This Row],[h_disc 1]])*Table1[[#This Row],[Disc 2]]))</f>
        <v/>
      </c>
      <c r="AA43" s="93" t="str">
        <f>IF(Table1[Item Description]="","",Table1[[#This Row],[h_disc 1]]+Table1[[#This Row],[h_disc 2]])</f>
        <v/>
      </c>
      <c r="AB43" s="93" t="str">
        <f>IF(Table1[Item Description]="","",Table1[[#This Row],[h_hargasebelumdiskon]]-Table1[[#This Row],[h_diskon]])</f>
        <v/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/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199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IF(Table1[[#This Row],[h_hargasebelumdiskon]]="","",IF(Table1[[#This Row],[Disc 1]]="",0,Table1[[#This Row],[h_hargasebelumdiskon]]*Table1[[#This Row],[Disc 1]]))</f>
        <v/>
      </c>
      <c r="Z45" s="93" t="str">
        <f>IF(Table1[[#This Row],[h_hargasebelumdiskon]]="","",IF(Table1[[#This Row],[Disc 2]]="",0,(Table1[[#This Row],[h_hargasebelumdiskon]]-Table1[[#This Row],[h_disc 1]])*Table1[[#This Row],[Disc 2]]))</f>
        <v/>
      </c>
      <c r="AA45" s="93" t="str">
        <f>IF(Table1[Item Description]="","",Table1[[#This Row],[h_disc 1]]+Table1[[#This Row],[h_disc 2]])</f>
        <v/>
      </c>
      <c r="AB45" s="93" t="str">
        <f>IF(Table1[Item Description]="","",Table1[[#This Row],[h_hargasebelumdiskon]]-Table1[[#This Row],[h_diskon]])</f>
        <v/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/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N46" s="196" t="str">
        <f>IF(Table1[[#This Row],[h_Item Description]]="","",INDEX([1]!db[NB PAJAK],MATCH(Table1[[#This Row],[h_Item Description]],[1]!db[kode],0)))</f>
        <v/>
      </c>
      <c r="P46" s="93"/>
      <c r="Q46" s="94"/>
      <c r="S46" s="199" t="str">
        <f>Table1[[#This Row],[h_hargasetelahdiskon]]</f>
        <v/>
      </c>
      <c r="V46" s="95" t="str">
        <f ca="1">IF(Table1[[#This Row],[Item Description]]="","",IF(Table1[[#This Row],[//]]="",INDIRECT(ADDRESS(ROW()-1,COLUMN())),Table1[[#This Row],[//]]))</f>
        <v/>
      </c>
      <c r="W46" s="95" t="str">
        <f ca="1">IF(Table1[[#This Row],[h_id]]="","",COUNTIF(Table1[h_id],Table1[[#This Row],[h_id]]))</f>
        <v/>
      </c>
      <c r="X46" s="93" t="str">
        <f>IF(Table1[Item Description]="","",Table1[[#This Row],[Qty]]*Table1[[#This Row],[Unit Price]])</f>
        <v/>
      </c>
      <c r="Y46" s="93" t="str">
        <f>IF(Table1[[#This Row],[h_hargasebelumdiskon]]="","",IF(Table1[[#This Row],[Disc 1]]="",0,Table1[[#This Row],[h_hargasebelumdiskon]]*Table1[[#This Row],[Disc 1]]))</f>
        <v/>
      </c>
      <c r="Z46" s="93" t="str">
        <f>IF(Table1[[#This Row],[h_hargasebelumdiskon]]="","",IF(Table1[[#This Row],[Disc 2]]="",0,(Table1[[#This Row],[h_hargasebelumdiskon]]-Table1[[#This Row],[h_disc 1]])*Table1[[#This Row],[Disc 2]]))</f>
        <v/>
      </c>
      <c r="AA46" s="93" t="str">
        <f>IF(Table1[Item Description]="","",Table1[[#This Row],[h_disc 1]]+Table1[[#This Row],[h_disc 2]])</f>
        <v/>
      </c>
      <c r="AB46" s="93" t="str">
        <f>IF(Table1[Item Description]="","",Table1[[#This Row],[h_hargasebelumdiskon]]-Table1[[#This Row],[h_diskon]])</f>
        <v/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/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IF(Table1[[#This Row],[h_hargasebelumdiskon]]="","",IF(Table1[[#This Row],[Disc 1]]="",0,Table1[[#This Row],[h_hargasebelumdiskon]]*Table1[[#This Row],[Disc 1]]))</f>
        <v/>
      </c>
      <c r="Z47" s="93" t="str">
        <f>IF(Table1[[#This Row],[h_hargasebelumdiskon]]="","",IF(Table1[[#This Row],[Disc 2]]="",0,(Table1[[#This Row],[h_hargasebelumdiskon]]-Table1[[#This Row],[h_disc 1]])*Table1[[#This Row],[Disc 2]]))</f>
        <v/>
      </c>
      <c r="AA47" s="93" t="str">
        <f>IF(Table1[Item Description]="","",Table1[[#This Row],[h_disc 1]]+Table1[[#This Row],[h_disc 2]])</f>
        <v/>
      </c>
      <c r="AB47" s="93" t="str">
        <f>IF(Table1[Item Description]="","",Table1[[#This Row],[h_hargasebelumdiskon]]-Table1[[#This Row],[h_diskon]])</f>
        <v/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/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IF(Table1[[#This Row],[h_hargasebelumdiskon]]="","",IF(Table1[[#This Row],[Disc 1]]="",0,Table1[[#This Row],[h_hargasebelumdiskon]]*Table1[[#This Row],[Disc 1]]))</f>
        <v/>
      </c>
      <c r="Z49" s="93" t="str">
        <f>IF(Table1[[#This Row],[h_hargasebelumdiskon]]="","",IF(Table1[[#This Row],[Disc 2]]="",0,(Table1[[#This Row],[h_hargasebelumdiskon]]-Table1[[#This Row],[h_disc 1]])*Table1[[#This Row],[Disc 2]]))</f>
        <v/>
      </c>
      <c r="AA49" s="93" t="str">
        <f>IF(Table1[Item Description]="","",Table1[[#This Row],[h_disc 1]]+Table1[[#This Row],[h_disc 2]])</f>
        <v/>
      </c>
      <c r="AB49" s="93" t="str">
        <f>IF(Table1[Item Description]="","",Table1[[#This Row],[h_hargasebelumdiskon]]-Table1[[#This Row],[h_diskon]])</f>
        <v/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/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IF(Table1[[#This Row],[h_hargasebelumdiskon]]="","",IF(Table1[[#This Row],[Disc 1]]="",0,Table1[[#This Row],[h_hargasebelumdiskon]]*Table1[[#This Row],[Disc 1]]))</f>
        <v/>
      </c>
      <c r="Z51" s="93" t="str">
        <f>IF(Table1[[#This Row],[h_hargasebelumdiskon]]="","",IF(Table1[[#This Row],[Disc 2]]="",0,(Table1[[#This Row],[h_hargasebelumdiskon]]-Table1[[#This Row],[h_disc 1]])*Table1[[#This Row],[Disc 2]]))</f>
        <v/>
      </c>
      <c r="AA51" s="93" t="str">
        <f>IF(Table1[Item Description]="","",Table1[[#This Row],[h_disc 1]]+Table1[[#This Row],[h_disc 2]])</f>
        <v/>
      </c>
      <c r="AB51" s="93" t="str">
        <f>IF(Table1[Item Description]="","",Table1[[#This Row],[h_hargasebelumdiskon]]-Table1[[#This Row],[h_diskon]])</f>
        <v/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/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IF(Table1[[#This Row],[h_hargasebelumdiskon]]="","",IF(Table1[[#This Row],[Disc 1]]="",0,Table1[[#This Row],[h_hargasebelumdiskon]]*Table1[[#This Row],[Disc 1]]))</f>
        <v/>
      </c>
      <c r="Z53" s="93" t="str">
        <f>IF(Table1[[#This Row],[h_hargasebelumdiskon]]="","",IF(Table1[[#This Row],[Disc 2]]="",0,(Table1[[#This Row],[h_hargasebelumdiskon]]-Table1[[#This Row],[h_disc 1]])*Table1[[#This Row],[Disc 2]]))</f>
        <v/>
      </c>
      <c r="AA53" s="93" t="str">
        <f>IF(Table1[Item Description]="","",Table1[[#This Row],[h_disc 1]]+Table1[[#This Row],[h_disc 2]])</f>
        <v/>
      </c>
      <c r="AB53" s="93" t="str">
        <f>IF(Table1[Item Description]="","",Table1[[#This Row],[h_hargasebelumdiskon]]-Table1[[#This Row],[h_diskon]])</f>
        <v/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/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IF(Table1[[#This Row],[h_hargasebelumdiskon]]="","",IF(Table1[[#This Row],[Disc 1]]="",0,Table1[[#This Row],[h_hargasebelumdiskon]]*Table1[[#This Row],[Disc 1]]))</f>
        <v/>
      </c>
      <c r="Z55" s="93" t="str">
        <f>IF(Table1[[#This Row],[h_hargasebelumdiskon]]="","",IF(Table1[[#This Row],[Disc 2]]="",0,(Table1[[#This Row],[h_hargasebelumdiskon]]-Table1[[#This Row],[h_disc 1]])*Table1[[#This Row],[Disc 2]]))</f>
        <v/>
      </c>
      <c r="AA55" s="93" t="str">
        <f>IF(Table1[Item Description]="","",Table1[[#This Row],[h_disc 1]]+Table1[[#This Row],[h_disc 2]])</f>
        <v/>
      </c>
      <c r="AB55" s="93" t="str">
        <f>IF(Table1[Item Description]="","",Table1[[#This Row],[h_hargasebelumdiskon]]-Table1[[#This Row],[h_diskon]])</f>
        <v/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/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IF(Table1[[#This Row],[h_hargasebelumdiskon]]="","",IF(Table1[[#This Row],[Disc 1]]="",0,Table1[[#This Row],[h_hargasebelumdiskon]]*Table1[[#This Row],[Disc 1]]))</f>
        <v/>
      </c>
      <c r="Z57" s="93" t="str">
        <f>IF(Table1[[#This Row],[h_hargasebelumdiskon]]="","",IF(Table1[[#This Row],[Disc 2]]="",0,(Table1[[#This Row],[h_hargasebelumdiskon]]-Table1[[#This Row],[h_disc 1]])*Table1[[#This Row],[Disc 2]]))</f>
        <v/>
      </c>
      <c r="AA57" s="93" t="str">
        <f>IF(Table1[Item Description]="","",Table1[[#This Row],[h_disc 1]]+Table1[[#This Row],[h_disc 2]])</f>
        <v/>
      </c>
      <c r="AB57" s="93" t="str">
        <f>IF(Table1[Item Description]="","",Table1[[#This Row],[h_hargasebelumdiskon]]-Table1[[#This Row],[h_diskon]])</f>
        <v/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/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IF(Table1[[#This Row],[h_hargasebelumdiskon]]="","",IF(Table1[[#This Row],[Disc 1]]="",0,Table1[[#This Row],[h_hargasebelumdiskon]]*Table1[[#This Row],[Disc 1]]))</f>
        <v/>
      </c>
      <c r="Z59" s="93" t="str">
        <f>IF(Table1[[#This Row],[h_hargasebelumdiskon]]="","",IF(Table1[[#This Row],[Disc 2]]="",0,(Table1[[#This Row],[h_hargasebelumdiskon]]-Table1[[#This Row],[h_disc 1]])*Table1[[#This Row],[Disc 2]]))</f>
        <v/>
      </c>
      <c r="AA59" s="93" t="str">
        <f>IF(Table1[Item Description]="","",Table1[[#This Row],[h_disc 1]]+Table1[[#This Row],[h_disc 2]])</f>
        <v/>
      </c>
      <c r="AB59" s="93" t="str">
        <f>IF(Table1[Item Description]="","",Table1[[#This Row],[h_hargasebelumdiskon]]-Table1[[#This Row],[h_diskon]])</f>
        <v/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/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M61" s="197"/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IF(Table1[[#This Row],[h_hargasebelumdiskon]]="","",IF(Table1[[#This Row],[Disc 1]]="",0,Table1[[#This Row],[h_hargasebelumdiskon]]*Table1[[#This Row],[Disc 1]]))</f>
        <v/>
      </c>
      <c r="Z61" s="93" t="str">
        <f>IF(Table1[[#This Row],[h_hargasebelumdiskon]]="","",IF(Table1[[#This Row],[Disc 2]]="",0,(Table1[[#This Row],[h_hargasebelumdiskon]]-Table1[[#This Row],[h_disc 1]])*Table1[[#This Row],[Disc 2]]))</f>
        <v/>
      </c>
      <c r="AA61" s="93" t="str">
        <f>IF(Table1[Item Description]="","",Table1[[#This Row],[h_disc 1]]+Table1[[#This Row],[h_disc 2]])</f>
        <v/>
      </c>
      <c r="AB61" s="93" t="str">
        <f>IF(Table1[Item Description]="","",Table1[[#This Row],[h_hargasebelumdiskon]]-Table1[[#This Row],[h_diskon]])</f>
        <v/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/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M64" s="197"/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5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IF(Table1[[#This Row],[h_hargasebelumdiskon]]="","",IF(Table1[[#This Row],[Disc 1]]="",0,Table1[[#This Row],[h_hargasebelumdiskon]]*Table1[[#This Row],[Disc 1]]))</f>
        <v/>
      </c>
      <c r="Z66" s="93" t="str">
        <f>IF(Table1[[#This Row],[h_hargasebelumdiskon]]="","",IF(Table1[[#This Row],[Disc 2]]="",0,(Table1[[#This Row],[h_hargasebelumdiskon]]-Table1[[#This Row],[h_disc 1]])*Table1[[#This Row],[Disc 2]]))</f>
        <v/>
      </c>
      <c r="AA66" s="93" t="str">
        <f>IF(Table1[Item Description]="","",Table1[[#This Row],[h_disc 1]]+Table1[[#This Row],[h_disc 2]])</f>
        <v/>
      </c>
      <c r="AB66" s="93" t="str">
        <f>IF(Table1[Item Description]="","",Table1[[#This Row],[h_hargasebelumdiskon]]-Table1[[#This Row],[h_diskon]])</f>
        <v/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/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D108" s="197"/>
      <c r="E108" s="198"/>
      <c r="F108" s="197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291" t="str">
        <f>IF(Table1[[#This Row],[h_Item Description]]="","",INDEX([1]!db[NB PAJAK],MATCH(Table1[[#This Row],[h_Item Description]],[1]!db[kode],0)))</f>
        <v/>
      </c>
      <c r="P109" s="93"/>
      <c r="Q109" s="94"/>
      <c r="S109" s="294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M112" s="292"/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95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95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95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95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291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M169" s="292"/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M176" s="292"/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304"/>
      <c r="B216" s="304"/>
      <c r="C216" s="305"/>
      <c r="D216" s="306"/>
      <c r="E216" s="307"/>
      <c r="F216" s="306"/>
      <c r="G216" s="304"/>
      <c r="H216" s="308"/>
      <c r="I216" s="304"/>
      <c r="J216" s="306"/>
      <c r="K216" s="306"/>
      <c r="L216" s="306"/>
      <c r="M216" s="306"/>
      <c r="N216" s="304"/>
      <c r="O216" s="306"/>
      <c r="P216" s="309"/>
      <c r="Q216" s="310"/>
      <c r="R216" s="310"/>
      <c r="S216" s="309"/>
      <c r="T216" s="309"/>
      <c r="U216" s="306"/>
      <c r="V216" s="304"/>
      <c r="W216" s="304"/>
      <c r="X216" s="309"/>
      <c r="Y216" s="309"/>
      <c r="Z216" s="309"/>
      <c r="AA216" s="309"/>
      <c r="AB216" s="309"/>
      <c r="AC216" s="309"/>
      <c r="AD216" s="309"/>
      <c r="AE216" s="309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topLeftCell="K1" zoomScaleNormal="100" workbookViewId="0">
      <selection activeCell="A4" sqref="A4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</v>
      </c>
    </row>
    <row r="2" spans="1:24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52</v>
      </c>
      <c r="L2" s="302" t="s">
        <v>53</v>
      </c>
      <c r="M2" s="303" t="s">
        <v>58</v>
      </c>
      <c r="N2" s="303" t="s">
        <v>59</v>
      </c>
      <c r="O2" s="303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2">
        <f ca="1">SUM(pajak[Total Invoice])</f>
        <v>43665680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23040001</v>
      </c>
      <c r="E3" s="90">
        <f>IF(pajak[[#This Row],[//]]="","",INDEX(Table1[Tgl Invoice :],pajak[//]-offset))</f>
        <v>45021</v>
      </c>
      <c r="F3" t="str">
        <f>IF(pajak[[#This Row],[//]]="","",INDEX(Table1[Kode Sales :],pajak[//]-offset))</f>
        <v>KO 1417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7776000</v>
      </c>
      <c r="I3" s="89">
        <f ca="1">IF(pajak[[#This Row],[//]]="","",SUMIF(Table1[h_id],pajak[[#This Row],[//]],Table1[h_diskon]))</f>
        <v>1049760</v>
      </c>
      <c r="J3" s="89">
        <f ca="1">IF(pajak[[#This Row],[//]]="","",SUMIF(Table1[h_id],pajak[[#This Row],[//]],Table1[h_hargasetelahdiskon]))</f>
        <v>6726240</v>
      </c>
      <c r="K3" s="89">
        <f ca="1">IF(pajak[//]="","",pajak[[#This Row],[Sub Total]]/1.11*11%)</f>
        <v>666564.32432432426</v>
      </c>
      <c r="L3" s="89">
        <f ca="1">pajak[[#This Row],[Sub Total]]</f>
        <v>6726240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:]],[3]Invoice!$D:$D,0))</f>
        <v>6</v>
      </c>
      <c r="Q3" s="193">
        <f>IF((INDEX([3]Invoice!$D:$D,Table4[[#This Row],[cek_ppn]]-4)&amp;" "&amp;INDEX([3]Invoice!$E:$E,Table4[[#This Row],[cek_ppn]]-4))=pajak[[#This Row],[No. Invoice :]],1)</f>
        <v>1</v>
      </c>
      <c r="R3" s="193">
        <f>IF((INDEX([3]Invoice!$D:$D,Table4[[#This Row],[cek_ppn]]-2))=pajak[[#This Row],[Tgl Invoice :]],1)</f>
        <v>1</v>
      </c>
      <c r="S3" s="193">
        <f>IF((INDEX([3]Invoice!$D:$D,Table4[[#This Row],[cek_ppn]]))=pajak[[#This Row],[Kode Sales :]],1)</f>
        <v>1</v>
      </c>
      <c r="T3" s="193">
        <f ca="1">IF((INDEX([3]Invoice!$K:$K,Table4[[#This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4327229.5495495489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23040002</v>
      </c>
      <c r="E4" s="90">
        <f>IF(pajak[[#This Row],[//]]="","",INDEX(Table1[Tgl Invoice :],pajak[//]-offset))</f>
        <v>45024</v>
      </c>
      <c r="F4" t="str">
        <f>IF(pajak[[#This Row],[//]]="","",INDEX(Table1[Kode Sales :],pajak[//]-offset))</f>
        <v>KO 1435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22207200</v>
      </c>
      <c r="I4" s="89">
        <f ca="1">IF(pajak[[#This Row],[//]]="","",SUMIF(Table1[h_id],pajak[[#This Row],[//]],Table1[h_diskon]))</f>
        <v>2997972</v>
      </c>
      <c r="J4" s="89">
        <f ca="1">IF(pajak[[#This Row],[//]]="","",SUMIF(Table1[h_id],pajak[[#This Row],[//]],Table1[h_hargasetelahdiskon]))</f>
        <v>19209228</v>
      </c>
      <c r="K4" s="89">
        <f ca="1">IF(pajak[//]="","",pajak[[#This Row],[Sub Total]]/1.11*11%)</f>
        <v>1903617.1891891889</v>
      </c>
      <c r="L4" s="89">
        <f ca="1">pajak[[#This Row],[Sub Total]]</f>
        <v>19209228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:]],[3]Invoice!$D:$D,0))</f>
        <v>120</v>
      </c>
      <c r="Q4" s="193">
        <f>IF((INDEX([3]Invoice!$D:$D,Table4[[#This Row],[cek_ppn]]-4)&amp;" "&amp;INDEX([3]Invoice!$E:$E,Table4[[#This Row],[cek_ppn]]-4))=pajak[[#This Row],[No. Invoice :]],1)</f>
        <v>1</v>
      </c>
      <c r="R4" s="193">
        <f>IF((INDEX([3]Invoice!$D:$D,Table4[[#This Row],[cek_ppn]]-2))=pajak[[#This Row],[Tgl Invoice :]],1)</f>
        <v>1</v>
      </c>
      <c r="S4" s="193">
        <f>IF((INDEX([3]Invoice!$D:$D,Table4[[#This Row],[cek_ppn]]))=pajak[[#This Row],[Kode Sales :]],1)</f>
        <v>1</v>
      </c>
      <c r="T4" s="193">
        <f ca="1">IF((INDEX([3]Invoice!$K:$K,Table4[[#This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4327229.5495495498</v>
      </c>
    </row>
    <row r="5" spans="1:24" x14ac:dyDescent="0.25">
      <c r="A5" s="88">
        <v>12</v>
      </c>
      <c r="C5">
        <f t="shared" si="0"/>
        <v>12</v>
      </c>
      <c r="D5" t="str">
        <f>IF(pajak[[#This Row],[//]]="","",INDEX(Table1[No. Invoice :],pajak[//]-offset))</f>
        <v>AM 23040003</v>
      </c>
      <c r="E5" s="90">
        <f>IF(pajak[[#This Row],[//]]="","",INDEX(Table1[Tgl Invoice :],pajak[//]-offset))</f>
        <v>45024</v>
      </c>
      <c r="F5" t="str">
        <f>IF(pajak[[#This Row],[//]]="","",INDEX(Table1[Kode Sales :],pajak[//]-offset))</f>
        <v>KO 1458</v>
      </c>
      <c r="G5" t="str">
        <f>IF(pajak[[#This Row],[//]]="","",INDEX(Table1[Toko],pajak[//]-offset))</f>
        <v>CV PELITA JAYA (ANUGERAH SEJAHTERA) PURWOKERTO</v>
      </c>
      <c r="H5" s="89">
        <f ca="1">IF(pajak[[#This Row],[//]]="","",SUMIF(Table1[h_id],pajak[[#This Row],[//]],Table1[h_hargasebelumdiskon]))</f>
        <v>5475800</v>
      </c>
      <c r="I5" s="89">
        <f ca="1">IF(pajak[[#This Row],[//]]="","",SUMIF(Table1[h_id],pajak[[#This Row],[//]],Table1[h_diskon]))</f>
        <v>739233</v>
      </c>
      <c r="J5" s="89">
        <f ca="1">IF(pajak[[#This Row],[//]]="","",SUMIF(Table1[h_id],pajak[[#This Row],[//]],Table1[h_hargasetelahdiskon]))</f>
        <v>4736567</v>
      </c>
      <c r="K5" s="89">
        <f ca="1">IF(pajak[//]="","",pajak[[#This Row],[Sub Total]]/1.11*11%)</f>
        <v>469389.52252252249</v>
      </c>
      <c r="L5" s="89">
        <f ca="1">pajak[[#This Row],[Sub Total]]</f>
        <v>4736567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:]],[3]Invoice!$D:$D,0))</f>
        <v>234</v>
      </c>
      <c r="Q5" s="193">
        <f>IF((INDEX([3]Invoice!$D:$D,Table4[[#This Row],[cek_ppn]]-4)&amp;" "&amp;INDEX([3]Invoice!$E:$E,Table4[[#This Row],[cek_ppn]]-4))=pajak[[#This Row],[No. Invoice :]],1)</f>
        <v>1</v>
      </c>
      <c r="R5" s="193">
        <f>IF((INDEX([3]Invoice!$D:$D,Table4[[#This Row],[cek_ppn]]-2))=pajak[[#This Row],[Tgl Invoice :]],1)</f>
        <v>1</v>
      </c>
      <c r="S5" s="193">
        <f>IF((INDEX([3]Invoice!$D:$D,Table4[[#This Row],[cek_ppn]]))=pajak[[#This Row],[Kode Sales :]],1)</f>
        <v>1</v>
      </c>
      <c r="T5" s="193">
        <f ca="1">IF((INDEX([3]Invoice!$K:$K,Table4[[#This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23040004</v>
      </c>
      <c r="E6" s="90">
        <f>IF(pajak[[#This Row],[//]]="","",INDEX(Table1[Tgl Invoice :],pajak[//]-offset))</f>
        <v>45024</v>
      </c>
      <c r="F6" t="str">
        <f>IF(pajak[[#This Row],[//]]="","",INDEX(Table1[Kode Sales :],pajak[//]-offset))</f>
        <v>G 1459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15300000</v>
      </c>
      <c r="I6" s="89">
        <f ca="1">IF(pajak[[#This Row],[//]]="","",SUMIF(Table1[h_id],pajak[[#This Row],[//]],Table1[h_diskon]))</f>
        <v>2306355</v>
      </c>
      <c r="J6" s="89">
        <f ca="1">IF(pajak[[#This Row],[//]]="","",SUMIF(Table1[h_id],pajak[[#This Row],[//]],Table1[h_hargasetelahdiskon]))</f>
        <v>12993645</v>
      </c>
      <c r="K6" s="89">
        <f ca="1">IF(pajak[//]="","",pajak[[#This Row],[Sub Total]]/1.11*11%)</f>
        <v>1287658.5135135134</v>
      </c>
      <c r="L6" s="89">
        <f ca="1">pajak[[#This Row],[Sub Total]]</f>
        <v>12993645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:]],[3]Invoice!$D:$D,0))</f>
        <v>348</v>
      </c>
      <c r="Q6" s="193">
        <f>IF((INDEX([3]Invoice!$D:$D,Table4[[#This Row],[cek_ppn]]-4)&amp;" "&amp;INDEX([3]Invoice!$E:$E,Table4[[#This Row],[cek_ppn]]-4))=pajak[[#This Row],[No. Invoice :]],1)</f>
        <v>1</v>
      </c>
      <c r="R6" s="193">
        <f>IF((INDEX([3]Invoice!$D:$D,Table4[[#This Row],[cek_ppn]]-2))=pajak[[#This Row],[Tgl Invoice :]],1)</f>
        <v>1</v>
      </c>
      <c r="S6" s="193">
        <f>IF((INDEX([3]Invoice!$D:$D,Table4[[#This Row],[cek_ppn]]))=pajak[[#This Row],[Kode Sales :]],1)</f>
        <v>1</v>
      </c>
      <c r="T6" s="193">
        <f ca="1">IF((INDEX([3]Invoice!$K:$K,Table4[[#This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/>
      <c r="C7" t="str">
        <f t="shared" si="0"/>
        <v/>
      </c>
      <c r="D7" t="str">
        <f>IF(pajak[[#This Row],[//]]="","",INDEX(Table1[No. Invoice :],pajak[//]-offset))</f>
        <v/>
      </c>
      <c r="E7" s="90" t="str">
        <f>IF(pajak[[#This Row],[//]]="","",INDEX(Table1[Tgl Invoice :],pajak[//]-offset))</f>
        <v/>
      </c>
      <c r="F7" t="str">
        <f>IF(pajak[[#This Row],[//]]="","",INDEX(Table1[Kode Sales :],pajak[//]-offset))</f>
        <v/>
      </c>
      <c r="G7" t="str">
        <f>IF(pajak[[#This Row],[//]]="","",INDEX(Table1[Toko],pajak[//]-offset))</f>
        <v/>
      </c>
      <c r="H7" s="89" t="str">
        <f>IF(pajak[[#This Row],[//]]="","",SUMIF(Table1[h_id],pajak[[#This Row],[//]],Table1[h_hargasebelumdiskon]))</f>
        <v/>
      </c>
      <c r="I7" s="89" t="str">
        <f>IF(pajak[[#This Row],[//]]="","",SUMIF(Table1[h_id],pajak[[#This Row],[//]],Table1[h_diskon]))</f>
        <v/>
      </c>
      <c r="J7" s="89" t="str">
        <f>IF(pajak[[#This Row],[//]]="","",SUMIF(Table1[h_id],pajak[[#This Row],[//]],Table1[h_hargasetelahdiskon]))</f>
        <v/>
      </c>
      <c r="K7" s="89" t="str">
        <f>IF(pajak[//]="","",pajak[[#This Row],[Sub Total]]/1.11*11%)</f>
        <v/>
      </c>
      <c r="L7" s="89" t="str">
        <f>pajak[[#This Row],[Sub Total]]</f>
        <v/>
      </c>
      <c r="M7" s="86" t="str">
        <f>IF(pajak[[#This Row],[//]]="","",INDEX(Table1[pembuat nota :],pajak[//]-offset))</f>
        <v/>
      </c>
      <c r="N7" s="86" t="str">
        <f>IF(pajak[[#This Row],[//]]="","",IF(INDEX(Table1[edited :],pajak[//]-offset)="","",INDEX(Table1[edited :],pajak[//]-offset)))</f>
        <v/>
      </c>
      <c r="P7" t="str">
        <f>IF(pajak[[#This Row],[Kode Sales :]]="","",MATCH(pajak[[#This Row],[Kode Sales :]],[3]Invoice!$D:$D,0))</f>
        <v/>
      </c>
      <c r="Q7" s="193" t="e">
        <f>IF((INDEX([3]Invoice!$D:$D,Table4[[#This Row],[cek_ppn]]-4)&amp;" "&amp;INDEX([3]Invoice!$E:$E,Table4[[#This Row],[cek_ppn]]-4))=pajak[[#This Row],[No. Invoice :]],1)</f>
        <v>#VALUE!</v>
      </c>
      <c r="R7" s="193" t="e">
        <f>IF((INDEX([3]Invoice!$D:$D,Table4[[#This Row],[cek_ppn]]-2))=pajak[[#This Row],[Tgl Invoice :]],1)</f>
        <v>#VALUE!</v>
      </c>
      <c r="S7" s="193" t="e">
        <f>IF((INDEX([3]Invoice!$D:$D,Table4[[#This Row],[cek_ppn]]))=pajak[[#This Row],[Kode Sales :]],1)</f>
        <v>#VALUE!</v>
      </c>
      <c r="T7" s="193" t="e">
        <f>IF((INDEX([3]Invoice!$K:$K,Table4[[#This Row],[cek_ppn]]+28))=pajak[[#This Row],[Total Invoice]],1)</f>
        <v>#VALUE!</v>
      </c>
      <c r="U7" s="194" t="e">
        <f>IF((INDEX([2]Invoice!$J:$J,Table4[[#This Row],[cek_ppn]]+30))=pajak[[#This Row],[pembuat nota]],1)</f>
        <v>#VALUE!</v>
      </c>
    </row>
    <row r="8" spans="1:24" x14ac:dyDescent="0.25">
      <c r="A8" s="88" t="s">
        <v>55</v>
      </c>
      <c r="C8" t="str">
        <f t="shared" si="0"/>
        <v/>
      </c>
      <c r="D8" t="str">
        <f>IF(pajak[[#This Row],[//]]="","",INDEX(Table1[No. Invoice :],pajak[//]-offset))</f>
        <v/>
      </c>
      <c r="E8" s="90" t="str">
        <f>IF(pajak[[#This Row],[//]]="","",INDEX(Table1[Tgl Invoice :],pajak[//]-offset))</f>
        <v/>
      </c>
      <c r="F8" t="str">
        <f>IF(pajak[[#This Row],[//]]="","",INDEX(Table1[Kode Sales :],pajak[//]-offset))</f>
        <v/>
      </c>
      <c r="G8" t="str">
        <f>IF(pajak[[#This Row],[//]]="","",INDEX(Table1[Toko],pajak[//]-offset))</f>
        <v/>
      </c>
      <c r="H8" s="89" t="str">
        <f>IF(pajak[[#This Row],[//]]="","",SUMIF(Table1[h_id],pajak[[#This Row],[//]],Table1[h_hargasebelumdiskon]))</f>
        <v/>
      </c>
      <c r="I8" s="89" t="str">
        <f>IF(pajak[[#This Row],[//]]="","",SUMIF(Table1[h_id],pajak[[#This Row],[//]],Table1[h_diskon]))</f>
        <v/>
      </c>
      <c r="J8" s="89" t="str">
        <f>IF(pajak[[#This Row],[//]]="","",SUMIF(Table1[h_id],pajak[[#This Row],[//]],Table1[h_hargasetelahdiskon]))</f>
        <v/>
      </c>
      <c r="K8" s="89" t="str">
        <f>IF(pajak[//]="","",pajak[[#This Row],[Sub Total]]/1.11*11%)</f>
        <v/>
      </c>
      <c r="L8" s="89" t="str">
        <f>pajak[[#This Row],[Sub Total]]</f>
        <v/>
      </c>
      <c r="M8" s="86" t="str">
        <f>IF(pajak[[#This Row],[//]]="","",INDEX(Table1[pembuat nota :],pajak[//]-offset))</f>
        <v/>
      </c>
      <c r="N8" s="86" t="str">
        <f>IF(pajak[[#This Row],[//]]="","",IF(INDEX(Table1[edited :],pajak[//]-offset)="","",INDEX(Table1[edited :],pajak[//]-offset)))</f>
        <v/>
      </c>
      <c r="P8" t="str">
        <f>IF(pajak[[#This Row],[Kode Sales :]]="","",MATCH(pajak[[#This Row],[Kode Sales :]],[3]Invoice!$D:$D,0))</f>
        <v/>
      </c>
      <c r="Q8" s="193" t="e">
        <f>IF((INDEX([3]Invoice!$D:$D,Table4[[#This Row],[cek_ppn]]-4)&amp;" "&amp;INDEX([3]Invoice!$E:$E,Table4[[#This Row],[cek_ppn]]-4))=pajak[[#This Row],[No. Invoice :]],1)</f>
        <v>#VALUE!</v>
      </c>
      <c r="R8" s="193" t="e">
        <f>IF((INDEX([3]Invoice!$D:$D,Table4[[#This Row],[cek_ppn]]-2))=pajak[[#This Row],[Tgl Invoice :]],1)</f>
        <v>#VALUE!</v>
      </c>
      <c r="S8" s="193" t="e">
        <f>IF((INDEX([3]Invoice!$D:$D,Table4[[#This Row],[cek_ppn]]))=pajak[[#This Row],[Kode Sales :]],1)</f>
        <v>#VALUE!</v>
      </c>
      <c r="T8" s="193" t="e">
        <f>IF((INDEX([3]Invoice!$K:$K,Table4[[#This Row],[cek_ppn]]+28))=pajak[[#This Row],[Total Invoice]],1)</f>
        <v>#VALUE!</v>
      </c>
      <c r="U8" s="194" t="e">
        <f>IF((INDEX([2]Invoice!$J:$J,Table4[[#This Row],[cek_ppn]]+30))=pajak[[#This Row],[pembuat nota]],1)</f>
        <v>#VALUE!</v>
      </c>
    </row>
    <row r="9" spans="1:24" x14ac:dyDescent="0.25">
      <c r="C9" t="str">
        <f t="shared" si="0"/>
        <v/>
      </c>
      <c r="D9" t="str">
        <f>IF(pajak[[#This Row],[//]]="","",INDEX(Table1[No. Invoice :],pajak[//]-offset))</f>
        <v/>
      </c>
      <c r="E9" s="90" t="str">
        <f>IF(pajak[[#This Row],[//]]="","",INDEX(Table1[Tgl Invoice :],pajak[//]-offset))</f>
        <v/>
      </c>
      <c r="F9" t="str">
        <f>IF(pajak[[#This Row],[//]]="","",INDEX(Table1[Kode Sales :],pajak[//]-offset))</f>
        <v/>
      </c>
      <c r="G9" t="str">
        <f>IF(pajak[[#This Row],[//]]="","",INDEX(Table1[Toko],pajak[//]-offset))</f>
        <v/>
      </c>
      <c r="H9" s="89" t="str">
        <f>IF(pajak[[#This Row],[//]]="","",SUMIF(Table1[h_id],pajak[[#This Row],[//]],Table1[h_hargasebelumdiskon]))</f>
        <v/>
      </c>
      <c r="I9" s="89" t="str">
        <f>IF(pajak[[#This Row],[//]]="","",SUMIF(Table1[h_id],pajak[[#This Row],[//]],Table1[h_diskon]))</f>
        <v/>
      </c>
      <c r="J9" s="89" t="str">
        <f>IF(pajak[[#This Row],[//]]="","",SUMIF(Table1[h_id],pajak[[#This Row],[//]],Table1[h_hargasetelahdiskon]))</f>
        <v/>
      </c>
      <c r="K9" s="89" t="str">
        <f>IF(pajak[//]="","",pajak[[#This Row],[Sub Total]]/1.11*11%)</f>
        <v/>
      </c>
      <c r="L9" s="89" t="str">
        <f>pajak[[#This Row],[Sub Total]]</f>
        <v/>
      </c>
      <c r="M9" s="86" t="str">
        <f>IF(pajak[[#This Row],[//]]="","",INDEX(Table1[pembuat nota :],pajak[//]-offset))</f>
        <v/>
      </c>
      <c r="N9" s="86" t="str">
        <f>IF(pajak[[#This Row],[//]]="","",IF(INDEX(Table1[edited :],pajak[//]-offset)="","",INDEX(Table1[edited :],pajak[//]-offset)))</f>
        <v/>
      </c>
      <c r="P9" t="str">
        <f>IF(pajak[[#This Row],[Kode Sales :]]="","",MATCH(pajak[[#This Row],[Kode Sales :]],[3]Invoice!$D:$D,0))</f>
        <v/>
      </c>
      <c r="Q9" s="193" t="e">
        <f>IF((INDEX([3]Invoice!$D:$D,Table4[[#This Row],[cek_ppn]]-4)&amp;" "&amp;INDEX([3]Invoice!$E:$E,Table4[[#This Row],[cek_ppn]]-4))=pajak[[#This Row],[No. Invoice :]],1)</f>
        <v>#VALUE!</v>
      </c>
      <c r="R9" s="193" t="e">
        <f>IF((INDEX([3]Invoice!$D:$D,Table4[[#This Row],[cek_ppn]]-2))=pajak[[#This Row],[Tgl Invoice :]],1)</f>
        <v>#VALUE!</v>
      </c>
      <c r="S9" s="193" t="e">
        <f>IF((INDEX([3]Invoice!$D:$D,Table4[[#This Row],[cek_ppn]]))=pajak[[#This Row],[Kode Sales :]],1)</f>
        <v>#VALUE!</v>
      </c>
      <c r="T9" s="193" t="e">
        <f>IF((INDEX([3]Invoice!$K:$K,Table4[[#This Row],[cek_ppn]]+28))=pajak[[#This Row],[Total Invoice]],1)</f>
        <v>#VALUE!</v>
      </c>
      <c r="U9" s="194" t="e">
        <f>IF((INDEX([2]Invoice!$J:$J,Table4[[#This Row],[cek_ppn]]+30))=pajak[[#This Row],[pembuat nota]],1)</f>
        <v>#VALUE!</v>
      </c>
    </row>
    <row r="10" spans="1:24" x14ac:dyDescent="0.25">
      <c r="C10" t="str">
        <f t="shared" si="0"/>
        <v/>
      </c>
      <c r="D10" t="str">
        <f>IF(pajak[[#This Row],[//]]="","",INDEX(Table1[No. Invoice :],pajak[//]-offset))</f>
        <v/>
      </c>
      <c r="E10" s="90" t="str">
        <f>IF(pajak[[#This Row],[//]]="","",INDEX(Table1[Tgl Invoice :],pajak[//]-offset))</f>
        <v/>
      </c>
      <c r="F10" t="str">
        <f>IF(pajak[[#This Row],[//]]="","",INDEX(Table1[Kode Sales :],pajak[//]-offset))</f>
        <v/>
      </c>
      <c r="G10" t="str">
        <f>IF(pajak[[#This Row],[//]]="","",INDEX(Table1[Toko],pajak[//]-offset))</f>
        <v/>
      </c>
      <c r="H10" s="89" t="str">
        <f>IF(pajak[[#This Row],[//]]="","",SUMIF(Table1[h_id],pajak[[#This Row],[//]],Table1[h_hargasebelumdiskon]))</f>
        <v/>
      </c>
      <c r="I10" s="89" t="str">
        <f>IF(pajak[[#This Row],[//]]="","",SUMIF(Table1[h_id],pajak[[#This Row],[//]],Table1[h_diskon]))</f>
        <v/>
      </c>
      <c r="J10" s="89" t="str">
        <f>IF(pajak[[#This Row],[//]]="","",SUMIF(Table1[h_id],pajak[[#This Row],[//]],Table1[h_hargasetelahdiskon]))</f>
        <v/>
      </c>
      <c r="K10" s="89" t="str">
        <f>IF(pajak[//]="","",pajak[[#This Row],[Sub Total]]/1.11*11%)</f>
        <v/>
      </c>
      <c r="L10" s="89" t="str">
        <f>pajak[[#This Row],[Sub Total]]</f>
        <v/>
      </c>
      <c r="M10" s="86" t="str">
        <f>IF(pajak[[#This Row],[//]]="","",INDEX(Table1[pembuat nota :],pajak[//]-offset))</f>
        <v/>
      </c>
      <c r="N10" s="86" t="str">
        <f>IF(pajak[[#This Row],[//]]="","",IF(INDEX(Table1[edited :],pajak[//]-offset)="","",INDEX(Table1[edited :],pajak[//]-offset)))</f>
        <v/>
      </c>
      <c r="P10" t="str">
        <f>IF(pajak[[#This Row],[Kode Sales :]]="","",MATCH(pajak[[#This Row],[Kode Sales :]],[3]Invoice!$D:$D,0))</f>
        <v/>
      </c>
      <c r="Q10" s="193" t="e">
        <f>IF((INDEX([3]Invoice!$D:$D,Table4[[#This Row],[cek_ppn]]-4)&amp;" "&amp;INDEX([3]Invoice!$E:$E,Table4[[#This Row],[cek_ppn]]-4))=pajak[[#This Row],[No. Invoice :]],1)</f>
        <v>#VALUE!</v>
      </c>
      <c r="R10" s="193" t="e">
        <f>IF((INDEX([3]Invoice!$D:$D,Table4[[#This Row],[cek_ppn]]-2))=pajak[[#This Row],[Tgl Invoice :]],1)</f>
        <v>#VALUE!</v>
      </c>
      <c r="S10" s="193" t="e">
        <f>IF((INDEX([3]Invoice!$D:$D,Table4[[#This Row],[cek_ppn]]))=pajak[[#This Row],[Kode Sales :]],1)</f>
        <v>#VALUE!</v>
      </c>
      <c r="T10" s="193" t="e">
        <f>IF((INDEX([3]Invoice!$K:$K,Table4[[#This Row],[cek_ppn]]+28))=pajak[[#This Row],[Total Invoice]],1)</f>
        <v>#VALUE!</v>
      </c>
      <c r="U10" s="194" t="e">
        <f>IF((INDEX([2]Invoice!$J:$J,Table4[[#This Row],[cek_ppn]]+30))=pajak[[#This Row],[pembuat nota]],1)</f>
        <v>#VALUE!</v>
      </c>
    </row>
    <row r="11" spans="1:24" x14ac:dyDescent="0.25">
      <c r="C11" t="str">
        <f t="shared" si="0"/>
        <v/>
      </c>
      <c r="D11" t="str">
        <f>IF(pajak[[#This Row],[//]]="","",INDEX(Table1[No. Invoice :],pajak[//]-offset))</f>
        <v/>
      </c>
      <c r="E11" s="90" t="str">
        <f>IF(pajak[[#This Row],[//]]="","",INDEX(Table1[Tgl Invoice :],pajak[//]-offset))</f>
        <v/>
      </c>
      <c r="F11" t="str">
        <f>IF(pajak[[#This Row],[//]]="","",INDEX(Table1[Kode Sales :],pajak[//]-offset))</f>
        <v/>
      </c>
      <c r="G11" t="str">
        <f>IF(pajak[[#This Row],[//]]="","",INDEX(Table1[Toko],pajak[//]-offset))</f>
        <v/>
      </c>
      <c r="H11" s="89" t="str">
        <f>IF(pajak[[#This Row],[//]]="","",SUMIF(Table1[h_id],pajak[[#This Row],[//]],Table1[h_hargasebelumdiskon]))</f>
        <v/>
      </c>
      <c r="I11" s="89" t="str">
        <f>IF(pajak[[#This Row],[//]]="","",SUMIF(Table1[h_id],pajak[[#This Row],[//]],Table1[h_diskon]))</f>
        <v/>
      </c>
      <c r="J11" s="89" t="str">
        <f>IF(pajak[[#This Row],[//]]="","",SUMIF(Table1[h_id],pajak[[#This Row],[//]],Table1[h_hargasetelahdiskon]))</f>
        <v/>
      </c>
      <c r="K11" s="89" t="str">
        <f>IF(pajak[//]="","",pajak[[#This Row],[Sub Total]]/1.11*11%)</f>
        <v/>
      </c>
      <c r="L11" s="89" t="str">
        <f>pajak[[#This Row],[Sub Total]]</f>
        <v/>
      </c>
      <c r="M11" s="86" t="str">
        <f>IF(pajak[[#This Row],[//]]="","",INDEX(Table1[pembuat nota :],pajak[//]-offset))</f>
        <v/>
      </c>
      <c r="N11" s="86" t="str">
        <f>IF(pajak[[#This Row],[//]]="","",IF(INDEX(Table1[edited :],pajak[//]-offset)="","",INDEX(Table1[edited :],pajak[//]-offset)))</f>
        <v/>
      </c>
      <c r="P11" t="str">
        <f>IF(pajak[[#This Row],[Kode Sales :]]="","",MATCH(pajak[[#This Row],[Kode Sales :]],[3]Invoice!$D:$D,0))</f>
        <v/>
      </c>
      <c r="Q11" s="193" t="e">
        <f>IF((INDEX([3]Invoice!$D:$D,Table4[[#This Row],[cek_ppn]]-4)&amp;" "&amp;INDEX([3]Invoice!$E:$E,Table4[[#This Row],[cek_ppn]]-4))=pajak[[#This Row],[No. Invoice :]],1)</f>
        <v>#VALUE!</v>
      </c>
      <c r="R11" s="193" t="e">
        <f>IF((INDEX([3]Invoice!$D:$D,Table4[[#This Row],[cek_ppn]]-2))=pajak[[#This Row],[Tgl Invoice :]],1)</f>
        <v>#VALUE!</v>
      </c>
      <c r="S11" s="193" t="e">
        <f>IF((INDEX([3]Invoice!$D:$D,Table4[[#This Row],[cek_ppn]]))=pajak[[#This Row],[Kode Sales :]],1)</f>
        <v>#VALUE!</v>
      </c>
      <c r="T11" s="193" t="e">
        <f>IF((INDEX([3]Invoice!$K:$K,Table4[[#This Row],[cek_ppn]]+28))=pajak[[#This Row],[Total Invoice]],1)</f>
        <v>#VALUE!</v>
      </c>
      <c r="U11" s="194" t="e">
        <f>IF((INDEX([2]Invoice!$J:$J,Table4[[#This Row],[cek_ppn]]+30))=pajak[[#This Row],[pembuat nota]],1)</f>
        <v>#VALUE!</v>
      </c>
    </row>
    <row r="12" spans="1:24" x14ac:dyDescent="0.25">
      <c r="C12" s="86" t="str">
        <f t="shared" si="0"/>
        <v/>
      </c>
      <c r="D12" s="86" t="str">
        <f>IF(pajak[[#This Row],[//]]="","",INDEX(Table1[No. Invoice :],pajak[//]-offset))</f>
        <v/>
      </c>
      <c r="E12" s="90" t="str">
        <f>IF(pajak[[#This Row],[//]]="","",INDEX(Table1[Tgl Invoice :],pajak[//]-offset))</f>
        <v/>
      </c>
      <c r="F12" s="86" t="str">
        <f>IF(pajak[[#This Row],[//]]="","",INDEX(Table1[Kode Sales :],pajak[//]-offset))</f>
        <v/>
      </c>
      <c r="G12" s="86" t="str">
        <f>IF(pajak[[#This Row],[//]]="","",INDEX(Table1[Toko],pajak[//]-offset))</f>
        <v/>
      </c>
      <c r="H12" s="89" t="str">
        <f>IF(pajak[[#This Row],[//]]="","",SUMIF(Table1[h_id],pajak[[#This Row],[//]],Table1[h_hargasebelumdiskon]))</f>
        <v/>
      </c>
      <c r="I12" s="89" t="str">
        <f>IF(pajak[[#This Row],[//]]="","",SUMIF(Table1[h_id],pajak[[#This Row],[//]],Table1[h_diskon]))</f>
        <v/>
      </c>
      <c r="J12" s="89" t="str">
        <f>IF(pajak[[#This Row],[//]]="","",SUMIF(Table1[h_id],pajak[[#This Row],[//]],Table1[h_hargasetelahdiskon]))</f>
        <v/>
      </c>
      <c r="K12" s="89" t="str">
        <f>IF(pajak[//]="","",pajak[[#This Row],[Sub Total]]/1.11*11%)</f>
        <v/>
      </c>
      <c r="L12" s="89" t="str">
        <f>pajak[[#This Row],[Sub Total]]</f>
        <v/>
      </c>
      <c r="M12" s="86" t="str">
        <f>IF(pajak[[#This Row],[//]]="","",INDEX(Table1[pembuat nota :],pajak[//]-offset))</f>
        <v/>
      </c>
      <c r="N12" s="86" t="str">
        <f>IF(pajak[[#This Row],[//]]="","",IF(INDEX(Table1[edited :],pajak[//]-offset)="","",INDEX(Table1[edited :],pajak[//]-offset)))</f>
        <v/>
      </c>
      <c r="P12" t="str">
        <f>IF(pajak[[#This Row],[Kode Sales :]]="","",MATCH(pajak[[#This Row],[Kode Sales :]],[3]Invoice!$D:$D,0))</f>
        <v/>
      </c>
      <c r="Q12" s="193" t="e">
        <f>IF((INDEX([3]Invoice!$D:$D,Table4[[#This Row],[cek_ppn]]-4)&amp;" "&amp;INDEX([3]Invoice!$E:$E,Table4[[#This Row],[cek_ppn]]-4))=pajak[[#This Row],[No. Invoice :]],1)</f>
        <v>#VALUE!</v>
      </c>
      <c r="R12" s="193" t="e">
        <f>IF((INDEX([3]Invoice!$D:$D,Table4[[#This Row],[cek_ppn]]-2))=pajak[[#This Row],[Tgl Invoice :]],1)</f>
        <v>#VALUE!</v>
      </c>
      <c r="S12" s="193" t="e">
        <f>IF((INDEX([3]Invoice!$D:$D,Table4[[#This Row],[cek_ppn]]))=pajak[[#This Row],[Kode Sales :]],1)</f>
        <v>#VALUE!</v>
      </c>
      <c r="T12" s="193" t="e">
        <f>IF((INDEX([3]Invoice!$K:$K,Table4[[#This Row],[cek_ppn]]+28))=pajak[[#This Row],[Total Invoice]],1)</f>
        <v>#VALUE!</v>
      </c>
      <c r="U12" s="194" t="e">
        <f>IF((INDEX([2]Invoice!$J:$J,Table4[[#This Row],[cek_ppn]]+30))=pajak[[#This Row],[pembuat nota]],1)</f>
        <v>#VALUE!</v>
      </c>
    </row>
    <row r="13" spans="1:24" x14ac:dyDescent="0.25">
      <c r="C13" s="86" t="str">
        <f t="shared" si="0"/>
        <v/>
      </c>
      <c r="D13" s="86" t="str">
        <f>IF(pajak[[#This Row],[//]]="","",INDEX(Table1[No. Invoice :],pajak[//]-offset))</f>
        <v/>
      </c>
      <c r="E13" s="90" t="str">
        <f>IF(pajak[[#This Row],[//]]="","",INDEX(Table1[Tgl Invoice :],pajak[//]-offset))</f>
        <v/>
      </c>
      <c r="F13" s="86" t="str">
        <f>IF(pajak[[#This Row],[//]]="","",INDEX(Table1[Kode Sales :],pajak[//]-offset))</f>
        <v/>
      </c>
      <c r="G13" s="86" t="str">
        <f>IF(pajak[[#This Row],[//]]="","",INDEX(Table1[Toko],pajak[//]-offset))</f>
        <v/>
      </c>
      <c r="H13" s="89" t="str">
        <f>IF(pajak[[#This Row],[//]]="","",SUMIF(Table1[h_id],pajak[[#This Row],[//]],Table1[h_hargasebelumdiskon]))</f>
        <v/>
      </c>
      <c r="I13" s="89" t="str">
        <f>IF(pajak[[#This Row],[//]]="","",SUMIF(Table1[h_id],pajak[[#This Row],[//]],Table1[h_diskon]))</f>
        <v/>
      </c>
      <c r="J13" s="89" t="str">
        <f>IF(pajak[[#This Row],[//]]="","",SUMIF(Table1[h_id],pajak[[#This Row],[//]],Table1[h_hargasetelahdiskon]))</f>
        <v/>
      </c>
      <c r="K13" s="89" t="str">
        <f>IF(pajak[//]="","",pajak[[#This Row],[Sub Total]]/1.11*11%)</f>
        <v/>
      </c>
      <c r="L13" s="89" t="str">
        <f>pajak[[#This Row],[Sub Total]]</f>
        <v/>
      </c>
      <c r="M13" s="86" t="str">
        <f>IF(pajak[[#This Row],[//]]="","",INDEX(Table1[pembuat nota :],pajak[//]-offset))</f>
        <v/>
      </c>
      <c r="N13" s="86" t="str">
        <f>IF(pajak[[#This Row],[//]]="","",IF(INDEX(Table1[edited :],pajak[//]-offset)="","",INDEX(Table1[edited :],pajak[//]-offset)))</f>
        <v/>
      </c>
      <c r="P13" t="str">
        <f>IF(pajak[[#This Row],[Kode Sales :]]="","",MATCH(pajak[[#This Row],[Kode Sales :]],[3]Invoice!$D:$D,0))</f>
        <v/>
      </c>
      <c r="Q13" s="193" t="e">
        <f>IF((INDEX([3]Invoice!$D:$D,Table4[[#This Row],[cek_ppn]]-4)&amp;" "&amp;INDEX([3]Invoice!$E:$E,Table4[[#This Row],[cek_ppn]]-4))=pajak[[#This Row],[No. Invoice :]],1)</f>
        <v>#VALUE!</v>
      </c>
      <c r="R13" s="193" t="e">
        <f>IF((INDEX([3]Invoice!$D:$D,Table4[[#This Row],[cek_ppn]]-2))=pajak[[#This Row],[Tgl Invoice :]],1)</f>
        <v>#VALUE!</v>
      </c>
      <c r="S13" s="193" t="e">
        <f>IF((INDEX([3]Invoice!$D:$D,Table4[[#This Row],[cek_ppn]]))=pajak[[#This Row],[Kode Sales :]],1)</f>
        <v>#VALUE!</v>
      </c>
      <c r="T13" s="193" t="e">
        <f>IF((INDEX([3]Invoice!$K:$K,Table4[[#This Row],[cek_ppn]]+28))=pajak[[#This Row],[Total Invoice]],1)</f>
        <v>#VALUE!</v>
      </c>
      <c r="U13" s="194" t="e">
        <f>IF((INDEX([2]Invoice!$J:$J,Table4[[#This Row],[cek_ppn]]+30))=pajak[[#This Row],[pembuat nota]],1)</f>
        <v>#VALUE!</v>
      </c>
    </row>
    <row r="14" spans="1:24" x14ac:dyDescent="0.25">
      <c r="C14" s="86" t="str">
        <f t="shared" si="0"/>
        <v/>
      </c>
      <c r="D14" s="86" t="str">
        <f>IF(pajak[[#This Row],[//]]="","",INDEX(Table1[No. Invoice :],pajak[//]-offset))</f>
        <v/>
      </c>
      <c r="E14" s="90" t="str">
        <f>IF(pajak[[#This Row],[//]]="","",INDEX(Table1[Tgl Invoice :],pajak[//]-offset))</f>
        <v/>
      </c>
      <c r="F14" s="86" t="str">
        <f>IF(pajak[[#This Row],[//]]="","",INDEX(Table1[Kode Sales :],pajak[//]-offset))</f>
        <v/>
      </c>
      <c r="G14" s="86" t="str">
        <f>IF(pajak[[#This Row],[//]]="","",INDEX(Table1[Toko],pajak[//]-offset))</f>
        <v/>
      </c>
      <c r="H14" s="89" t="str">
        <f>IF(pajak[[#This Row],[//]]="","",SUMIF(Table1[h_id],pajak[[#This Row],[//]],Table1[h_hargasebelumdiskon]))</f>
        <v/>
      </c>
      <c r="I14" s="89" t="str">
        <f>IF(pajak[[#This Row],[//]]="","",SUMIF(Table1[h_id],pajak[[#This Row],[//]],Table1[h_diskon]))</f>
        <v/>
      </c>
      <c r="J14" s="89" t="str">
        <f>IF(pajak[[#This Row],[//]]="","",SUMIF(Table1[h_id],pajak[[#This Row],[//]],Table1[h_hargasetelahdiskon]))</f>
        <v/>
      </c>
      <c r="K14" s="89" t="str">
        <f>IF(pajak[//]="","",pajak[[#This Row],[Sub Total]]/1.11*11%)</f>
        <v/>
      </c>
      <c r="L14" s="89" t="str">
        <f>pajak[[#This Row],[Sub Total]]</f>
        <v/>
      </c>
      <c r="M14" s="86" t="str">
        <f>IF(pajak[[#This Row],[//]]="","",INDEX(Table1[pembuat nota :],pajak[//]-offset))</f>
        <v/>
      </c>
      <c r="N14" s="86" t="str">
        <f>IF(pajak[[#This Row],[//]]="","",IF(INDEX(Table1[edited :],pajak[//]-offset)="","",INDEX(Table1[edited :],pajak[//]-offset)))</f>
        <v/>
      </c>
      <c r="P14" t="str">
        <f>IF(pajak[[#This Row],[Kode Sales :]]="","",MATCH(pajak[[#This Row],[Kode Sales :]],[3]Invoice!$D:$D,0))</f>
        <v/>
      </c>
      <c r="Q14" s="193" t="e">
        <f>IF((INDEX([3]Invoice!$D:$D,Table4[[#This Row],[cek_ppn]]-4)&amp;" "&amp;INDEX([3]Invoice!$E:$E,Table4[[#This Row],[cek_ppn]]-4))=pajak[[#This Row],[No. Invoice :]],1)</f>
        <v>#VALUE!</v>
      </c>
      <c r="R14" s="193" t="e">
        <f>IF((INDEX([3]Invoice!$D:$D,Table4[[#This Row],[cek_ppn]]-2))=pajak[[#This Row],[Tgl Invoice :]],1)</f>
        <v>#VALUE!</v>
      </c>
      <c r="S14" s="193" t="e">
        <f>IF((INDEX([3]Invoice!$D:$D,Table4[[#This Row],[cek_ppn]]))=pajak[[#This Row],[Kode Sales :]],1)</f>
        <v>#VALUE!</v>
      </c>
      <c r="T14" s="193" t="e">
        <f>IF((INDEX([3]Invoice!$K:$K,Table4[[#This Row],[cek_ppn]]+28))=pajak[[#This Row],[Total Invoice]],1)</f>
        <v>#VALUE!</v>
      </c>
      <c r="U14" s="194" t="e">
        <f>IF((INDEX([2]Invoice!$J:$J,Table4[[#This Row],[cek_ppn]]+30))=pajak[[#This Row],[pembuat nota]],1)</f>
        <v>#VALUE!</v>
      </c>
    </row>
    <row r="15" spans="1:24" x14ac:dyDescent="0.25">
      <c r="C15" s="86" t="str">
        <f t="shared" si="0"/>
        <v/>
      </c>
      <c r="D15" s="86" t="str">
        <f>IF(pajak[[#This Row],[//]]="","",INDEX(Table1[No. Invoice :],pajak[//]-offset))</f>
        <v/>
      </c>
      <c r="E15" s="90" t="str">
        <f>IF(pajak[[#This Row],[//]]="","",INDEX(Table1[Tgl Invoice :],pajak[//]-offset))</f>
        <v/>
      </c>
      <c r="F15" s="86" t="str">
        <f>IF(pajak[[#This Row],[//]]="","",INDEX(Table1[Kode Sales :],pajak[//]-offset))</f>
        <v/>
      </c>
      <c r="G15" s="86" t="str">
        <f>IF(pajak[[#This Row],[//]]="","",INDEX(Table1[Toko],pajak[//]-offset))</f>
        <v/>
      </c>
      <c r="H15" s="89" t="str">
        <f>IF(pajak[[#This Row],[//]]="","",SUMIF(Table1[h_id],pajak[[#This Row],[//]],Table1[h_hargasebelumdiskon]))</f>
        <v/>
      </c>
      <c r="I15" s="89" t="str">
        <f>IF(pajak[[#This Row],[//]]="","",SUMIF(Table1[h_id],pajak[[#This Row],[//]],Table1[h_diskon]))</f>
        <v/>
      </c>
      <c r="J15" s="89" t="str">
        <f>IF(pajak[[#This Row],[//]]="","",SUMIF(Table1[h_id],pajak[[#This Row],[//]],Table1[h_hargasetelahdiskon]))</f>
        <v/>
      </c>
      <c r="K15" s="89" t="str">
        <f>IF(pajak[//]="","",pajak[[#This Row],[Sub Total]]/1.11*11%)</f>
        <v/>
      </c>
      <c r="L15" s="89" t="str">
        <f>pajak[[#This Row],[Sub Total]]</f>
        <v/>
      </c>
      <c r="M15" s="86" t="str">
        <f>IF(pajak[[#This Row],[//]]="","",INDEX(Table1[pembuat nota :],pajak[//]-offset))</f>
        <v/>
      </c>
      <c r="N15" s="86" t="str">
        <f>IF(pajak[[#This Row],[//]]="","",IF(INDEX(Table1[edited :],pajak[//]-offset)="","",INDEX(Table1[edited :],pajak[//]-offset)))</f>
        <v/>
      </c>
      <c r="P15" t="str">
        <f>IF(pajak[[#This Row],[Kode Sales :]]="","",MATCH(pajak[[#This Row],[Kode Sales :]],[3]Invoice!$D:$D,0))</f>
        <v/>
      </c>
      <c r="Q15" s="193" t="e">
        <f>IF((INDEX([3]Invoice!$D:$D,Table4[[#This Row],[cek_ppn]]-4)&amp;" "&amp;INDEX([3]Invoice!$E:$E,Table4[[#This Row],[cek_ppn]]-4))=pajak[[#This Row],[No. Invoice :]],1)</f>
        <v>#VALUE!</v>
      </c>
      <c r="R15" s="193" t="e">
        <f>IF((INDEX([3]Invoice!$D:$D,Table4[[#This Row],[cek_ppn]]-2))=pajak[[#This Row],[Tgl Invoice :]],1)</f>
        <v>#VALUE!</v>
      </c>
      <c r="S15" s="193" t="e">
        <f>IF((INDEX([3]Invoice!$D:$D,Table4[[#This Row],[cek_ppn]]))=pajak[[#This Row],[Kode Sales :]],1)</f>
        <v>#VALUE!</v>
      </c>
      <c r="T15" s="193" t="e">
        <f>IF((INDEX([3]Invoice!$K:$K,Table4[[#This Row],[cek_ppn]]+28))=pajak[[#This Row],[Total Invoice]],1)</f>
        <v>#VALUE!</v>
      </c>
      <c r="U15" s="194" t="e">
        <f>IF((INDEX([2]Invoice!$J:$J,Table4[[#This Row],[cek_ppn]]+30))=pajak[[#This Row],[pembuat nota]],1)</f>
        <v>#VALUE!</v>
      </c>
    </row>
    <row r="16" spans="1:24" x14ac:dyDescent="0.25">
      <c r="C16" s="86" t="str">
        <f t="shared" si="0"/>
        <v/>
      </c>
      <c r="D16" s="8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str">
        <f>IF(pajak[//]="","",pajak[[#This Row],[Sub Total]]/1.11*11%)</f>
        <v/>
      </c>
      <c r="L16" s="89" t="str">
        <f>pajak[[#This Row],[Sub Total]]</f>
        <v/>
      </c>
      <c r="M16" s="86" t="str">
        <f>IF(pajak[[#This Row],[//]]="","",INDEX(Table1[pembuat nota :],pajak[//]-offset))</f>
        <v/>
      </c>
      <c r="N16" s="86" t="str">
        <f>IF(pajak[[#This Row],[//]]="","",IF(INDEX(Table1[edited :],pajak[//]-offset)="","",INDEX(Table1[edited :],pajak[//]-offset)))</f>
        <v/>
      </c>
      <c r="P16" t="str">
        <f>IF(pajak[[#This Row],[Kode Sales :]]="","",MATCH(pajak[[#This Row],[Kode Sales :]],[3]Invoice!$D:$D,0))</f>
        <v/>
      </c>
      <c r="Q16" s="193" t="e">
        <f>IF((INDEX([3]Invoice!$D:$D,Table4[[#This Row],[cek_ppn]]-4)&amp;" "&amp;INDEX([3]Invoice!$E:$E,Table4[[#This Row],[cek_ppn]]-4))=pajak[[#This Row],[No. Invoice :]],1)</f>
        <v>#VALUE!</v>
      </c>
      <c r="R16" s="193" t="e">
        <f>IF((INDEX([3]Invoice!$D:$D,Table4[[#This Row],[cek_ppn]]-2))=pajak[[#This Row],[Tgl Invoice :]],1)</f>
        <v>#VALUE!</v>
      </c>
      <c r="S16" s="193" t="e">
        <f>IF((INDEX([3]Invoice!$D:$D,Table4[[#This Row],[cek_ppn]]))=pajak[[#This Row],[Kode Sales :]],1)</f>
        <v>#VALUE!</v>
      </c>
      <c r="T16" s="193" t="e">
        <f>IF((INDEX([3]Invoice!$K:$K,Table4[[#This Row],[cek_ppn]]+28))=pajak[[#This Row],[Total Invoice]],1)</f>
        <v>#VALUE!</v>
      </c>
      <c r="U16" s="194" t="e">
        <f>IF((INDEX([2]Invoice!$J:$J,Table4[[#This Row],[cek_ppn]]+30))=pajak[[#This Row],[pembuat nota]],1)</f>
        <v>#VALUE!</v>
      </c>
    </row>
    <row r="17" spans="2:21" x14ac:dyDescent="0.25">
      <c r="C17" s="86" t="str">
        <f t="shared" si="0"/>
        <v/>
      </c>
      <c r="D17" s="86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str">
        <f>IF(pajak[//]="","",pajak[[#This Row],[Sub Total]]/1.11*11%)</f>
        <v/>
      </c>
      <c r="L17" s="89" t="str">
        <f>pajak[[#This Row],[Sub Total]]</f>
        <v/>
      </c>
      <c r="M17" s="86" t="str">
        <f>IF(pajak[[#This Row],[//]]="","",INDEX(Table1[pembuat nota :],pajak[//]-offset))</f>
        <v/>
      </c>
      <c r="N17" s="86" t="str">
        <f>IF(pajak[[#This Row],[//]]="","",IF(INDEX(Table1[edited :],pajak[//]-offset)="","",INDEX(Table1[edited :],pajak[//]-offset)))</f>
        <v/>
      </c>
      <c r="P17" t="str">
        <f>IF(pajak[[#This Row],[Kode Sales :]]="","",MATCH(pajak[[#This Row],[Kode Sales :]],[3]Invoice!$D:$D,0))</f>
        <v/>
      </c>
      <c r="Q17" s="193" t="e">
        <f>IF((INDEX([3]Invoice!$D:$D,Table4[[#This Row],[cek_ppn]]-4)&amp;" "&amp;INDEX([3]Invoice!$E:$E,Table4[[#This Row],[cek_ppn]]-4))=pajak[[#This Row],[No. Invoice :]],1)</f>
        <v>#VALUE!</v>
      </c>
      <c r="R17" s="193" t="e">
        <f>IF((INDEX([3]Invoice!$D:$D,Table4[[#This Row],[cek_ppn]]-2))=pajak[[#This Row],[Tgl Invoice :]],1)</f>
        <v>#VALUE!</v>
      </c>
      <c r="S17" s="193" t="e">
        <f>IF((INDEX([3]Invoice!$D:$D,Table4[[#This Row],[cek_ppn]]))=pajak[[#This Row],[Kode Sales :]],1)</f>
        <v>#VALUE!</v>
      </c>
      <c r="T17" s="193" t="e">
        <f>IF((INDEX([3]Invoice!$K:$K,Table4[[#This Row],[cek_ppn]]+28))=pajak[[#This Row],[Total Invoice]],1)</f>
        <v>#VALUE!</v>
      </c>
      <c r="U17" s="194" t="e">
        <f>IF((INDEX([2]Invoice!$J:$J,Table4[[#This Row],[cek_ppn]]+30))=pajak[[#This Row],[pembuat nota]],1)</f>
        <v>#VALUE!</v>
      </c>
    </row>
    <row r="18" spans="2:21" x14ac:dyDescent="0.25">
      <c r="C18" s="86" t="str">
        <f t="shared" si="0"/>
        <v/>
      </c>
      <c r="D18" s="86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str">
        <f>IF(pajak[//]="","",pajak[[#This Row],[Sub Total]]/1.11*11%)</f>
        <v/>
      </c>
      <c r="L18" s="89" t="str">
        <f>pajak[[#This Row],[Sub Total]]</f>
        <v/>
      </c>
      <c r="M18" s="86" t="str">
        <f>IF(pajak[[#This Row],[//]]="","",INDEX(Table1[pembuat nota :],pajak[//]-offset))</f>
        <v/>
      </c>
      <c r="N18" s="86" t="str">
        <f>IF(pajak[[#This Row],[//]]="","",IF(INDEX(Table1[edited :],pajak[//]-offset)="","",INDEX(Table1[edited :],pajak[//]-offset)))</f>
        <v/>
      </c>
      <c r="P18" t="str">
        <f>IF(pajak[[#This Row],[Kode Sales :]]="","",MATCH(pajak[[#This Row],[Kode Sales :]],[3]Invoice!$D:$D,0))</f>
        <v/>
      </c>
      <c r="Q18" s="193" t="e">
        <f>IF((INDEX([3]Invoice!$D:$D,Table4[[#This Row],[cek_ppn]]-4)&amp;" "&amp;INDEX([3]Invoice!$E:$E,Table4[[#This Row],[cek_ppn]]-4))=pajak[[#This Row],[No. Invoice :]],1)</f>
        <v>#VALUE!</v>
      </c>
      <c r="R18" s="193" t="e">
        <f>IF((INDEX([3]Invoice!$D:$D,Table4[[#This Row],[cek_ppn]]-2))=pajak[[#This Row],[Tgl Invoice :]],1)</f>
        <v>#VALUE!</v>
      </c>
      <c r="S18" s="193" t="e">
        <f>IF((INDEX([3]Invoice!$D:$D,Table4[[#This Row],[cek_ppn]]))=pajak[[#This Row],[Kode Sales :]],1)</f>
        <v>#VALUE!</v>
      </c>
      <c r="T18" s="193" t="e">
        <f>IF((INDEX([3]Invoice!$K:$K,Table4[[#This Row],[cek_ppn]]+28))=pajak[[#This Row],[Total Invoice]],1)</f>
        <v>#VALUE!</v>
      </c>
      <c r="U18" s="194" t="e">
        <f>IF((INDEX([2]Invoice!$J:$J,Table4[[#This Row],[cek_ppn]]+30))=pajak[[#This Row],[pembuat nota]],1)</f>
        <v>#VALUE!</v>
      </c>
    </row>
    <row r="19" spans="2:21" x14ac:dyDescent="0.25">
      <c r="B19" s="299"/>
      <c r="C19" s="86" t="str">
        <f t="shared" si="0"/>
        <v/>
      </c>
      <c r="D19" s="86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str">
        <f>IF(pajak[//]="","",pajak[[#This Row],[Sub Total]]/1.11*11%)</f>
        <v/>
      </c>
      <c r="L19" s="89" t="str">
        <f>pajak[[#This Row],[Sub Total]]</f>
        <v/>
      </c>
      <c r="M19" s="86" t="str">
        <f>IF(pajak[[#This Row],[//]]="","",INDEX(Table1[pembuat nota :],pajak[//]-offset))</f>
        <v/>
      </c>
      <c r="N19" s="86" t="str">
        <f>IF(pajak[[#This Row],[//]]="","",IF(INDEX(Table1[edited :],pajak[//]-offset)="","",INDEX(Table1[edited :],pajak[//]-offset)))</f>
        <v/>
      </c>
      <c r="P19" t="str">
        <f>IF(pajak[[#This Row],[Kode Sales :]]="","",MATCH(pajak[[#This Row],[Kode Sales :]],[3]Invoice!$D:$D,0))</f>
        <v/>
      </c>
      <c r="Q19" s="193" t="e">
        <f>IF((INDEX([3]Invoice!$D:$D,Table4[[#This Row],[cek_ppn]]-4)&amp;" "&amp;INDEX([3]Invoice!$E:$E,Table4[[#This Row],[cek_ppn]]-4))=pajak[[#This Row],[No. Invoice :]],1)</f>
        <v>#VALUE!</v>
      </c>
      <c r="R19" s="193" t="e">
        <f>IF((INDEX([3]Invoice!$D:$D,Table4[[#This Row],[cek_ppn]]-2))=pajak[[#This Row],[Tgl Invoice :]],1)</f>
        <v>#VALUE!</v>
      </c>
      <c r="S19" s="193" t="e">
        <f>IF((INDEX([3]Invoice!$D:$D,Table4[[#This Row],[cek_ppn]]))=pajak[[#This Row],[Kode Sales :]],1)</f>
        <v>#VALUE!</v>
      </c>
      <c r="T19" s="193" t="e">
        <f>IF((INDEX([3]Invoice!$K:$K,Table4[[#This Row],[cek_ppn]]+28))=pajak[[#This Row],[Total Invoice]],1)</f>
        <v>#VALUE!</v>
      </c>
      <c r="U19" s="194" t="e">
        <f>IF((INDEX([2]Invoice!$J:$J,Table4[[#This Row],[cek_ppn]]+30))=pajak[[#This Row],[pembuat nota]],1)</f>
        <v>#VALUE!</v>
      </c>
    </row>
    <row r="20" spans="2:21" x14ac:dyDescent="0.25">
      <c r="C20" s="86" t="str">
        <f t="shared" si="0"/>
        <v/>
      </c>
      <c r="D20" s="86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str">
        <f>IF(pajak[//]="","",pajak[[#This Row],[Sub Total]]/1.11*11%)</f>
        <v/>
      </c>
      <c r="L20" s="89" t="str">
        <f>pajak[[#This Row],[Sub Total]]</f>
        <v/>
      </c>
      <c r="M20" s="86" t="str">
        <f>IF(pajak[[#This Row],[//]]="","",INDEX(Table1[pembuat nota :],pajak[//]-offset))</f>
        <v/>
      </c>
      <c r="N20" s="86" t="str">
        <f>IF(pajak[[#This Row],[//]]="","",IF(INDEX(Table1[edited :],pajak[//]-offset)="","",INDEX(Table1[edited :],pajak[//]-offset)))</f>
        <v/>
      </c>
      <c r="P20" t="str">
        <f>IF(pajak[[#This Row],[Kode Sales :]]="","",MATCH(pajak[[#This Row],[Kode Sales :]],[3]Invoice!$D:$D,0))</f>
        <v/>
      </c>
      <c r="Q20" s="193" t="e">
        <f>IF((INDEX([3]Invoice!$D:$D,Table4[[#This Row],[cek_ppn]]-4)&amp;" "&amp;INDEX([3]Invoice!$E:$E,Table4[[#This Row],[cek_ppn]]-4))=pajak[[#This Row],[No. Invoice :]],1)</f>
        <v>#VALUE!</v>
      </c>
      <c r="R20" s="193" t="e">
        <f>IF((INDEX([3]Invoice!$D:$D,Table4[[#This Row],[cek_ppn]]-2))=pajak[[#This Row],[Tgl Invoice :]],1)</f>
        <v>#VALUE!</v>
      </c>
      <c r="S20" s="193" t="e">
        <f>IF((INDEX([3]Invoice!$D:$D,Table4[[#This Row],[cek_ppn]]))=pajak[[#This Row],[Kode Sales :]],1)</f>
        <v>#VALUE!</v>
      </c>
      <c r="T20" s="193" t="e">
        <f>IF((INDEX([3]Invoice!$K:$K,Table4[[#This Row],[cek_ppn]]+28))=pajak[[#This Row],[Total Invoice]],1)</f>
        <v>#VALUE!</v>
      </c>
      <c r="U20" s="194" t="e">
        <f>IF((INDEX([2]Invoice!$J:$J,Table4[[#This Row],[cek_ppn]]+30))=pajak[[#This Row],[pembuat nota]],1)</f>
        <v>#VALUE!</v>
      </c>
    </row>
    <row r="21" spans="2:21" x14ac:dyDescent="0.25">
      <c r="C21" s="86" t="str">
        <f t="shared" si="0"/>
        <v/>
      </c>
      <c r="D21" s="86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str">
        <f>IF(pajak[//]="","",pajak[[#This Row],[Sub Total]]/1.11*11%)</f>
        <v/>
      </c>
      <c r="L21" s="89" t="str">
        <f>pajak[[#This Row],[Sub Total]]</f>
        <v/>
      </c>
      <c r="M21" s="86" t="str">
        <f>IF(pajak[[#This Row],[//]]="","",INDEX(Table1[pembuat nota :],pajak[//]-offset))</f>
        <v/>
      </c>
      <c r="N21" s="86" t="str">
        <f>IF(pajak[[#This Row],[//]]="","",IF(INDEX(Table1[edited :],pajak[//]-offset)="","",INDEX(Table1[edited :],pajak[//]-offset)))</f>
        <v/>
      </c>
      <c r="P21" t="str">
        <f>IF(pajak[[#This Row],[Kode Sales :]]="","",MATCH(pajak[[#This Row],[Kode Sales :]],[3]Invoice!$D:$D,0))</f>
        <v/>
      </c>
      <c r="Q21" s="193" t="e">
        <f>IF((INDEX([3]Invoice!$D:$D,Table4[[#This Row],[cek_ppn]]-4)&amp;" "&amp;INDEX([3]Invoice!$E:$E,Table4[[#This Row],[cek_ppn]]-4))=pajak[[#This Row],[No. Invoice :]],1)</f>
        <v>#VALUE!</v>
      </c>
      <c r="R21" s="193" t="e">
        <f>IF((INDEX([3]Invoice!$D:$D,Table4[[#This Row],[cek_ppn]]-2))=pajak[[#This Row],[Tgl Invoice :]],1)</f>
        <v>#VALUE!</v>
      </c>
      <c r="S21" s="193" t="e">
        <f>IF((INDEX([3]Invoice!$D:$D,Table4[[#This Row],[cek_ppn]]))=pajak[[#This Row],[Kode Sales :]],1)</f>
        <v>#VALUE!</v>
      </c>
      <c r="T21" s="193" t="e">
        <f>IF((INDEX([3]Invoice!$K:$K,Table4[[#This Row],[cek_ppn]]+28))=pajak[[#This Row],[Total Invoice]],1)</f>
        <v>#VALUE!</v>
      </c>
      <c r="U21" s="194" t="e">
        <f>IF((INDEX([2]Invoice!$J:$J,Table4[[#This Row],[cek_ppn]]+30))=pajak[[#This Row],[pembuat nota]],1)</f>
        <v>#VALUE!</v>
      </c>
    </row>
    <row r="22" spans="2:21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str">
        <f>IF(pajak[//]="","",pajak[[#This Row],[Sub Total]]/1.11*11%)</f>
        <v/>
      </c>
      <c r="L22" s="89" t="str">
        <f>pajak[[#This Row],[Sub Total]]</f>
        <v/>
      </c>
      <c r="M22" s="86" t="str">
        <f>IF(pajak[[#This Row],[//]]="","",INDEX(Table1[pembuat nota :],pajak[//]-offset))</f>
        <v/>
      </c>
      <c r="N22" s="86" t="str">
        <f>IF(pajak[[#This Row],[//]]="","",IF(INDEX(Table1[edited :],pajak[//]-offset)="","",INDEX(Table1[edited :],pajak[//]-offset)))</f>
        <v/>
      </c>
      <c r="P22" t="str">
        <f>IF(pajak[[#This Row],[Kode Sales :]]="","",MATCH(pajak[[#This Row],[Kode Sales :]],[3]Invoice!$D:$D,0))</f>
        <v/>
      </c>
      <c r="Q22" s="193" t="e">
        <f>IF((INDEX([3]Invoice!$D:$D,Table4[[#This Row],[cek_ppn]]-4)&amp;" "&amp;INDEX([3]Invoice!$E:$E,Table4[[#This Row],[cek_ppn]]-4))=pajak[[#This Row],[No. Invoice :]],1)</f>
        <v>#VALUE!</v>
      </c>
      <c r="R22" s="193" t="e">
        <f>IF((INDEX([3]Invoice!$D:$D,Table4[[#This Row],[cek_ppn]]-2))=pajak[[#This Row],[Tgl Invoice :]],1)</f>
        <v>#VALUE!</v>
      </c>
      <c r="S22" s="193" t="e">
        <f>IF((INDEX([3]Invoice!$D:$D,Table4[[#This Row],[cek_ppn]]))=pajak[[#This Row],[Kode Sales :]],1)</f>
        <v>#VALUE!</v>
      </c>
      <c r="T22" s="193" t="e">
        <f>IF((INDEX([3]Invoice!$K:$K,Table4[[#This Row],[cek_ppn]]+28))=pajak[[#This Row],[Total Invoice]],1)</f>
        <v>#VALUE!</v>
      </c>
      <c r="U22" s="194" t="e">
        <f>IF((INDEX([2]Invoice!$J:$J,Table4[[#This Row],[cek_ppn]]+30))=pajak[[#This Row],[pembuat nota]],1)</f>
        <v>#VALUE!</v>
      </c>
    </row>
    <row r="23" spans="2:21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str">
        <f>IF(pajak[//]="","",pajak[[#This Row],[Sub Total]]/1.11*11%)</f>
        <v/>
      </c>
      <c r="L23" s="89" t="str">
        <f>pajak[[#This Row],[Sub Total]]</f>
        <v/>
      </c>
      <c r="M23" s="86" t="str">
        <f>IF(pajak[[#This Row],[//]]="","",INDEX(Table1[pembuat nota :],pajak[//]-offset))</f>
        <v/>
      </c>
      <c r="N23" s="86" t="str">
        <f>IF(pajak[[#This Row],[//]]="","",IF(INDEX(Table1[edited :],pajak[//]-offset)="","",INDEX(Table1[edited :],pajak[//]-offset)))</f>
        <v/>
      </c>
      <c r="P23" t="str">
        <f>IF(pajak[[#This Row],[Kode Sales :]]="","",MATCH(pajak[[#This Row],[Kode Sales :]],[3]Invoice!$D:$D,0))</f>
        <v/>
      </c>
      <c r="Q23" s="193" t="e">
        <f>IF((INDEX([3]Invoice!$D:$D,Table4[[#This Row],[cek_ppn]]-4)&amp;" "&amp;INDEX([3]Invoice!$E:$E,Table4[[#This Row],[cek_ppn]]-4))=pajak[[#This Row],[No. Invoice :]],1)</f>
        <v>#VALUE!</v>
      </c>
      <c r="R23" s="193" t="e">
        <f>IF((INDEX([3]Invoice!$D:$D,Table4[[#This Row],[cek_ppn]]-2))=pajak[[#This Row],[Tgl Invoice :]],1)</f>
        <v>#VALUE!</v>
      </c>
      <c r="S23" s="193" t="e">
        <f>IF((INDEX([3]Invoice!$D:$D,Table4[[#This Row],[cek_ppn]]))=pajak[[#This Row],[Kode Sales :]],1)</f>
        <v>#VALUE!</v>
      </c>
      <c r="T23" s="193" t="e">
        <f>IF((INDEX([3]Invoice!$K:$K,Table4[[#This Row],[cek_ppn]]+28))=pajak[[#This Row],[Total Invoice]],1)</f>
        <v>#VALUE!</v>
      </c>
      <c r="U23" s="194" t="e">
        <f>IF((INDEX([2]Invoice!$J:$J,Table4[[#This Row],[cek_ppn]]+30))=pajak[[#This Row],[pembuat nota]],1)</f>
        <v>#VALUE!</v>
      </c>
    </row>
    <row r="24" spans="2:21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str">
        <f>IF(pajak[//]="","",pajak[[#This Row],[Sub Total]]/1.11*11%)</f>
        <v/>
      </c>
      <c r="L24" s="89" t="str">
        <f>pajak[[#This Row],[Sub Total]]</f>
        <v/>
      </c>
      <c r="M24" s="86" t="str">
        <f>IF(pajak[[#This Row],[//]]="","",INDEX(Table1[pembuat nota :],pajak[//]-offset))</f>
        <v/>
      </c>
      <c r="N24" s="86" t="str">
        <f>IF(pajak[[#This Row],[//]]="","",IF(INDEX(Table1[edited :],pajak[//]-offset)="","",INDEX(Table1[edited :],pajak[//]-offset)))</f>
        <v/>
      </c>
      <c r="P24" s="86" t="str">
        <f>IF(pajak[[#This Row],[Kode Sales :]]="","",MATCH(pajak[[#This Row],[Kode Sales :]],[3]Invoice!$D:$D,0))</f>
        <v/>
      </c>
      <c r="Q24" s="194" t="e">
        <f>IF((INDEX([3]Invoice!$D:$D,Table4[[#This Row],[cek_ppn]]-4)&amp;" "&amp;INDEX([3]Invoice!$E:$E,Table4[[#This Row],[cek_ppn]]-4))=pajak[[#This Row],[No. Invoice :]],1)</f>
        <v>#VALUE!</v>
      </c>
      <c r="R24" s="194" t="e">
        <f>IF((INDEX([3]Invoice!$D:$D,Table4[[#This Row],[cek_ppn]]-2))=pajak[[#This Row],[Tgl Invoice :]],1)</f>
        <v>#VALUE!</v>
      </c>
      <c r="S24" s="194" t="e">
        <f>IF((INDEX([3]Invoice!$D:$D,Table4[[#This Row],[cek_ppn]]))=pajak[[#This Row],[Kode Sales :]],1)</f>
        <v>#VALUE!</v>
      </c>
      <c r="T24" s="194" t="e">
        <f>IF((INDEX([3]Invoice!$K:$K,Table4[[#This Row],[cek_ppn]]+28))=pajak[[#This Row],[Total Invoice]],1)</f>
        <v>#VALUE!</v>
      </c>
      <c r="U24" s="194" t="e">
        <f>IF((INDEX([2]Invoice!$J:$J,Table4[[#This Row],[cek_ppn]]+30))=pajak[[#This Row],[pembuat nota]],1)</f>
        <v>#VALUE!</v>
      </c>
    </row>
    <row r="25" spans="2:21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:]],[3]Invoice!$D:$D,0))</f>
        <v/>
      </c>
      <c r="Q25" s="194" t="e">
        <f>IF((INDEX([3]Invoice!$D:$D,Table4[[#This Row],[cek_ppn]]-4)&amp;" "&amp;INDEX([3]Invoice!$E:$E,Table4[[#This Row],[cek_ppn]]-4))=pajak[[#This Row],[No. Invoice :]],1)</f>
        <v>#VALUE!</v>
      </c>
      <c r="R25" s="194" t="e">
        <f>IF((INDEX([3]Invoice!$D:$D,Table4[[#This Row],[cek_ppn]]-2))=pajak[[#This Row],[Tgl Invoice :]],1)</f>
        <v>#VALUE!</v>
      </c>
      <c r="S25" s="194" t="e">
        <f>IF((INDEX([3]Invoice!$D:$D,Table4[[#This Row],[cek_ppn]]))=pajak[[#This Row],[Kode Sales :]],1)</f>
        <v>#VALUE!</v>
      </c>
      <c r="T25" s="194" t="e">
        <f>IF((INDEX([3]Invoice!$K:$K,Table4[[#This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2:21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:]],[3]Invoice!$D:$D,0))</f>
        <v/>
      </c>
      <c r="Q26" s="194" t="e">
        <f>IF((INDEX([3]Invoice!$D:$D,Table4[[#This Row],[cek_ppn]]-4)&amp;" "&amp;INDEX([3]Invoice!$E:$E,Table4[[#This Row],[cek_ppn]]-4))=pajak[[#This Row],[No. Invoice :]],1)</f>
        <v>#VALUE!</v>
      </c>
      <c r="R26" s="194" t="e">
        <f>IF((INDEX([3]Invoice!$D:$D,Table4[[#This Row],[cek_ppn]]-2))=pajak[[#This Row],[Tgl Invoice :]],1)</f>
        <v>#VALUE!</v>
      </c>
      <c r="S26" s="194" t="e">
        <f>IF((INDEX([3]Invoice!$D:$D,Table4[[#This Row],[cek_ppn]]))=pajak[[#This Row],[Kode Sales :]],1)</f>
        <v>#VALUE!</v>
      </c>
      <c r="T26" s="194" t="e">
        <f>IF((INDEX([3]Invoice!$K:$K,Table4[[#This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2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:]],[3]Invoice!$D:$D,0))</f>
        <v/>
      </c>
      <c r="Q27" s="194" t="e">
        <f>IF((INDEX([3]Invoice!$D:$D,Table4[[#This Row],[cek_ppn]]-4)&amp;" "&amp;INDEX([3]Invoice!$E:$E,Table4[[#This Row],[cek_ppn]]-4))=pajak[[#This Row],[No. Invoice :]],1)</f>
        <v>#VALUE!</v>
      </c>
      <c r="R27" s="194" t="e">
        <f>IF((INDEX([3]Invoice!$D:$D,Table4[[#This Row],[cek_ppn]]-2))=pajak[[#This Row],[Tgl Invoice :]],1)</f>
        <v>#VALUE!</v>
      </c>
      <c r="S27" s="194" t="e">
        <f>IF((INDEX([3]Invoice!$D:$D,Table4[[#This Row],[cek_ppn]]))=pajak[[#This Row],[Kode Sales :]],1)</f>
        <v>#VALUE!</v>
      </c>
      <c r="T27" s="194" t="e">
        <f>IF((INDEX([3]Invoice!$K:$K,Table4[[#This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2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:]],[3]Invoice!$D:$D,0))</f>
        <v/>
      </c>
      <c r="Q28" s="194" t="e">
        <f>IF((INDEX([3]Invoice!$D:$D,Table4[[#This Row],[cek_ppn]]-4)&amp;" "&amp;INDEX([3]Invoice!$E:$E,Table4[[#This Row],[cek_ppn]]-4))=pajak[[#This Row],[No. Invoice :]],1)</f>
        <v>#VALUE!</v>
      </c>
      <c r="R28" s="194" t="e">
        <f>IF((INDEX([3]Invoice!$D:$D,Table4[[#This Row],[cek_ppn]]-2))=pajak[[#This Row],[Tgl Invoice :]],1)</f>
        <v>#VALUE!</v>
      </c>
      <c r="S28" s="194" t="e">
        <f>IF((INDEX([3]Invoice!$D:$D,Table4[[#This Row],[cek_ppn]]))=pajak[[#This Row],[Kode Sales :]],1)</f>
        <v>#VALUE!</v>
      </c>
      <c r="T28" s="194" t="e">
        <f>IF((INDEX([3]Invoice!$K:$K,Table4[[#This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2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:]],[3]Invoice!$D:$D,0))</f>
        <v/>
      </c>
      <c r="Q29" s="194" t="e">
        <f>IF((INDEX([3]Invoice!$D:$D,Table4[[#This Row],[cek_ppn]]-4)&amp;" "&amp;INDEX([3]Invoice!$E:$E,Table4[[#This Row],[cek_ppn]]-4))=pajak[[#This Row],[No. Invoice :]],1)</f>
        <v>#VALUE!</v>
      </c>
      <c r="R29" s="194" t="e">
        <f>IF((INDEX([3]Invoice!$D:$D,Table4[[#This Row],[cek_ppn]]-2))=pajak[[#This Row],[Tgl Invoice :]],1)</f>
        <v>#VALUE!</v>
      </c>
      <c r="S29" s="194" t="e">
        <f>IF((INDEX([3]Invoice!$D:$D,Table4[[#This Row],[cek_ppn]]))=pajak[[#This Row],[Kode Sales :]],1)</f>
        <v>#VALUE!</v>
      </c>
      <c r="T29" s="194" t="e">
        <f>IF((INDEX([3]Invoice!$K:$K,Table4[[#This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2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:]],[3]Invoice!$D:$D,0))</f>
        <v/>
      </c>
      <c r="Q30" s="194" t="e">
        <f>IF((INDEX([3]Invoice!$D:$D,Table4[[#This Row],[cek_ppn]]-4)&amp;" "&amp;INDEX([3]Invoice!$E:$E,Table4[[#This Row],[cek_ppn]]-4))=pajak[[#This Row],[No. Invoice :]],1)</f>
        <v>#VALUE!</v>
      </c>
      <c r="R30" s="194" t="e">
        <f>IF((INDEX([3]Invoice!$D:$D,Table4[[#This Row],[cek_ppn]]-2))=pajak[[#This Row],[Tgl Invoice :]],1)</f>
        <v>#VALUE!</v>
      </c>
      <c r="S30" s="194" t="e">
        <f>IF((INDEX([3]Invoice!$D:$D,Table4[[#This Row],[cek_ppn]]))=pajak[[#This Row],[Kode Sales :]],1)</f>
        <v>#VALUE!</v>
      </c>
      <c r="T30" s="194" t="e">
        <f>IF((INDEX([3]Invoice!$K:$K,Table4[[#This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2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:]],[3]Invoice!$D:$D,0))</f>
        <v/>
      </c>
      <c r="Q31" s="194" t="e">
        <f>IF((INDEX([3]Invoice!$D:$D,Table4[[#This Row],[cek_ppn]]-4)&amp;" "&amp;INDEX([3]Invoice!$E:$E,Table4[[#This Row],[cek_ppn]]-4))=pajak[[#This Row],[No. Invoice :]],1)</f>
        <v>#VALUE!</v>
      </c>
      <c r="R31" s="194" t="e">
        <f>IF((INDEX([3]Invoice!$D:$D,Table4[[#This Row],[cek_ppn]]-2))=pajak[[#This Row],[Tgl Invoice :]],1)</f>
        <v>#VALUE!</v>
      </c>
      <c r="S31" s="194" t="e">
        <f>IF((INDEX([3]Invoice!$D:$D,Table4[[#This Row],[cek_ppn]]))=pajak[[#This Row],[Kode Sales :]],1)</f>
        <v>#VALUE!</v>
      </c>
      <c r="T31" s="194" t="e">
        <f>IF((INDEX([3]Invoice!$K:$K,Table4[[#This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2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:]],[3]Invoice!$D:$D,0))</f>
        <v/>
      </c>
      <c r="Q32" s="194" t="e">
        <f>IF((INDEX([3]Invoice!$D:$D,Table4[[#This Row],[cek_ppn]]-4)&amp;" "&amp;INDEX([3]Invoice!$E:$E,Table4[[#This Row],[cek_ppn]]-4))=pajak[[#This Row],[No. Invoice :]],1)</f>
        <v>#VALUE!</v>
      </c>
      <c r="R32" s="194" t="e">
        <f>IF((INDEX([3]Invoice!$D:$D,Table4[[#This Row],[cek_ppn]]-2))=pajak[[#This Row],[Tgl Invoice :]],1)</f>
        <v>#VALUE!</v>
      </c>
      <c r="S32" s="194" t="e">
        <f>IF((INDEX([3]Invoice!$D:$D,Table4[[#This Row],[cek_ppn]]))=pajak[[#This Row],[Kode Sales :]],1)</f>
        <v>#VALUE!</v>
      </c>
      <c r="T32" s="194" t="e">
        <f>IF((INDEX([3]Invoice!$K:$K,Table4[[#This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:]],[3]Invoice!$D:$D,0))</f>
        <v/>
      </c>
      <c r="Q33" s="194" t="e">
        <f>IF((INDEX([3]Invoice!$D:$D,Table4[[#This Row],[cek_ppn]]-4)&amp;" "&amp;INDEX([3]Invoice!$E:$E,Table4[[#This Row],[cek_ppn]]-4))=pajak[[#This Row],[No. Invoice :]],1)</f>
        <v>#VALUE!</v>
      </c>
      <c r="R33" s="194" t="e">
        <f>IF((INDEX([3]Invoice!$D:$D,Table4[[#This Row],[cek_ppn]]-2))=pajak[[#This Row],[Tgl Invoice :]],1)</f>
        <v>#VALUE!</v>
      </c>
      <c r="S33" s="194" t="e">
        <f>IF((INDEX([3]Invoice!$D:$D,Table4[[#This Row],[cek_ppn]]))=pajak[[#This Row],[Kode Sales :]],1)</f>
        <v>#VALUE!</v>
      </c>
      <c r="T33" s="194" t="e">
        <f>IF((INDEX([3]Invoice!$K:$K,Table4[[#This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:]],[3]Invoice!$D:$D,0))</f>
        <v/>
      </c>
      <c r="Q34" s="194" t="e">
        <f>IF((INDEX([3]Invoice!$D:$D,Table4[[#This Row],[cek_ppn]]-4)&amp;" "&amp;INDEX([3]Invoice!$E:$E,Table4[[#This Row],[cek_ppn]]-4))=pajak[[#This Row],[No. Invoice :]],1)</f>
        <v>#VALUE!</v>
      </c>
      <c r="R34" s="194" t="e">
        <f>IF((INDEX([3]Invoice!$D:$D,Table4[[#This Row],[cek_ppn]]-2))=pajak[[#This Row],[Tgl Invoice :]],1)</f>
        <v>#VALUE!</v>
      </c>
      <c r="S34" s="194" t="e">
        <f>IF((INDEX([3]Invoice!$D:$D,Table4[[#This Row],[cek_ppn]]))=pajak[[#This Row],[Kode Sales :]],1)</f>
        <v>#VALUE!</v>
      </c>
      <c r="T34" s="194" t="e">
        <f>IF((INDEX([3]Invoice!$K:$K,Table4[[#This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:]],[3]Invoice!$D:$D,0))</f>
        <v/>
      </c>
      <c r="Q35" s="194" t="e">
        <f>IF((INDEX([3]Invoice!$D:$D,Table4[[#This Row],[cek_ppn]]-4)&amp;" "&amp;INDEX([3]Invoice!$E:$E,Table4[[#This Row],[cek_ppn]]-4))=pajak[[#This Row],[No. Invoice :]],1)</f>
        <v>#VALUE!</v>
      </c>
      <c r="R35" s="194" t="e">
        <f>IF((INDEX([3]Invoice!$D:$D,Table4[[#This Row],[cek_ppn]]-2))=pajak[[#This Row],[Tgl Invoice :]],1)</f>
        <v>#VALUE!</v>
      </c>
      <c r="S35" s="194" t="e">
        <f>IF((INDEX([3]Invoice!$D:$D,Table4[[#This Row],[cek_ppn]]))=pajak[[#This Row],[Kode Sales :]],1)</f>
        <v>#VALUE!</v>
      </c>
      <c r="T35" s="194" t="e">
        <f>IF((INDEX([3]Invoice!$K:$K,Table4[[#This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:]],[3]Invoice!$D:$D,0))</f>
        <v/>
      </c>
      <c r="Q36" s="194" t="e">
        <f>IF((INDEX([3]Invoice!$D:$D,Table4[[#This Row],[cek_ppn]]-4)&amp;" "&amp;INDEX([3]Invoice!$E:$E,Table4[[#This Row],[cek_ppn]]-4))=pajak[[#This Row],[No. Invoice :]],1)</f>
        <v>#VALUE!</v>
      </c>
      <c r="R36" s="194" t="e">
        <f>IF((INDEX([3]Invoice!$D:$D,Table4[[#This Row],[cek_ppn]]-2))=pajak[[#This Row],[Tgl Invoice :]],1)</f>
        <v>#VALUE!</v>
      </c>
      <c r="S36" s="194" t="e">
        <f>IF((INDEX([3]Invoice!$D:$D,Table4[[#This Row],[cek_ppn]]))=pajak[[#This Row],[Kode Sales :]],1)</f>
        <v>#VALUE!</v>
      </c>
      <c r="T36" s="194" t="e">
        <f>IF((INDEX([3]Invoice!$K:$K,Table4[[#This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:]],[3]Invoice!$D:$D,0))</f>
        <v/>
      </c>
      <c r="Q37" s="194" t="e">
        <f>IF((INDEX([3]Invoice!$D:$D,Table4[[#This Row],[cek_ppn]]-4)&amp;" "&amp;INDEX([3]Invoice!$E:$E,Table4[[#This Row],[cek_ppn]]-4))=pajak[[#This Row],[No. Invoice :]],1)</f>
        <v>#VALUE!</v>
      </c>
      <c r="R37" s="194" t="e">
        <f>IF((INDEX([3]Invoice!$D:$D,Table4[[#This Row],[cek_ppn]]-2))=pajak[[#This Row],[Tgl Invoice :]],1)</f>
        <v>#VALUE!</v>
      </c>
      <c r="S37" s="194" t="e">
        <f>IF((INDEX([3]Invoice!$D:$D,Table4[[#This Row],[cek_ppn]]))=pajak[[#This Row],[Kode Sales :]],1)</f>
        <v>#VALUE!</v>
      </c>
      <c r="T37" s="194" t="e">
        <f>IF((INDEX([3]Invoice!$K:$K,Table4[[#This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:]],[3]Invoice!$D:$D,0))</f>
        <v/>
      </c>
      <c r="Q38" s="194" t="e">
        <f>IF((INDEX([3]Invoice!$D:$D,Table4[[#This Row],[cek_ppn]]-4)&amp;" "&amp;INDEX([3]Invoice!$E:$E,Table4[[#This Row],[cek_ppn]]-4))=pajak[[#This Row],[No. Invoice :]],1)</f>
        <v>#VALUE!</v>
      </c>
      <c r="R38" s="194" t="e">
        <f>IF((INDEX([3]Invoice!$D:$D,Table4[[#This Row],[cek_ppn]]-2))=pajak[[#This Row],[Tgl Invoice :]],1)</f>
        <v>#VALUE!</v>
      </c>
      <c r="S38" s="194" t="e">
        <f>IF((INDEX([3]Invoice!$D:$D,Table4[[#This Row],[cek_ppn]]))=pajak[[#This Row],[Kode Sales :]],1)</f>
        <v>#VALUE!</v>
      </c>
      <c r="T38" s="194" t="e">
        <f>IF((INDEX([3]Invoice!$K:$K,Table4[[#This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:]],[3]Invoice!$D:$D,0))</f>
        <v/>
      </c>
      <c r="Q39" s="194" t="e">
        <f>IF((INDEX([3]Invoice!$D:$D,Table4[[#This Row],[cek_ppn]]-4)&amp;" "&amp;INDEX([3]Invoice!$E:$E,Table4[[#This Row],[cek_ppn]]-4))=pajak[[#This Row],[No. Invoice :]],1)</f>
        <v>#VALUE!</v>
      </c>
      <c r="R39" s="194" t="e">
        <f>IF((INDEX([3]Invoice!$D:$D,Table4[[#This Row],[cek_ppn]]-2))=pajak[[#This Row],[Tgl Invoice :]],1)</f>
        <v>#VALUE!</v>
      </c>
      <c r="S39" s="194" t="e">
        <f>IF((INDEX([3]Invoice!$D:$D,Table4[[#This Row],[cek_ppn]]))=pajak[[#This Row],[Kode Sales :]],1)</f>
        <v>#VALUE!</v>
      </c>
      <c r="T39" s="194" t="e">
        <f>IF((INDEX([3]Invoice!$K:$K,Table4[[#This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:]],[3]Invoice!$D:$D,0))</f>
        <v/>
      </c>
      <c r="Q40" s="194" t="e">
        <f>IF((INDEX([3]Invoice!$D:$D,Table4[[#This Row],[cek_ppn]]-4)&amp;" "&amp;INDEX([3]Invoice!$E:$E,Table4[[#This Row],[cek_ppn]]-4))=pajak[[#This Row],[No. Invoice :]],1)</f>
        <v>#VALUE!</v>
      </c>
      <c r="R40" s="194" t="e">
        <f>IF((INDEX([3]Invoice!$D:$D,Table4[[#This Row],[cek_ppn]]-2))=pajak[[#This Row],[Tgl Invoice :]],1)</f>
        <v>#VALUE!</v>
      </c>
      <c r="S40" s="194" t="e">
        <f>IF((INDEX([3]Invoice!$D:$D,Table4[[#This Row],[cek_ppn]]))=pajak[[#This Row],[Kode Sales :]],1)</f>
        <v>#VALUE!</v>
      </c>
      <c r="T40" s="194" t="e">
        <f>IF((INDEX([3]Invoice!$K:$K,Table4[[#This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:]],[3]Invoice!$D:$D,0))</f>
        <v/>
      </c>
      <c r="Q41" s="194" t="e">
        <f>IF((INDEX([3]Invoice!$D:$D,Table4[[#This Row],[cek_ppn]]-4)&amp;" "&amp;INDEX([3]Invoice!$E:$E,Table4[[#This Row],[cek_ppn]]-4))=pajak[[#This Row],[No. Invoice :]],1)</f>
        <v>#VALUE!</v>
      </c>
      <c r="R41" s="194" t="e">
        <f>IF((INDEX([3]Invoice!$D:$D,Table4[[#This Row],[cek_ppn]]-2))=pajak[[#This Row],[Tgl Invoice :]],1)</f>
        <v>#VALUE!</v>
      </c>
      <c r="S41" s="194" t="e">
        <f>IF((INDEX([3]Invoice!$D:$D,Table4[[#This Row],[cek_ppn]]))=pajak[[#This Row],[Kode Sales :]],1)</f>
        <v>#VALUE!</v>
      </c>
      <c r="T41" s="194" t="e">
        <f>IF((INDEX([3]Invoice!$K:$K,Table4[[#This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:]],[3]Invoice!$D:$D,0))</f>
        <v/>
      </c>
      <c r="Q42" s="194" t="e">
        <f>IF((INDEX([3]Invoice!$D:$D,Table4[[#This Row],[cek_ppn]]-4)&amp;" "&amp;INDEX([3]Invoice!$E:$E,Table4[[#This Row],[cek_ppn]]-4))=pajak[[#This Row],[No. Invoice :]],1)</f>
        <v>#VALUE!</v>
      </c>
      <c r="R42" s="194" t="e">
        <f>IF((INDEX([3]Invoice!$D:$D,Table4[[#This Row],[cek_ppn]]-2))=pajak[[#This Row],[Tgl Invoice :]],1)</f>
        <v>#VALUE!</v>
      </c>
      <c r="S42" s="194" t="e">
        <f>IF((INDEX([3]Invoice!$D:$D,Table4[[#This Row],[cek_ppn]]))=pajak[[#This Row],[Kode Sales :]],1)</f>
        <v>#VALUE!</v>
      </c>
      <c r="T42" s="194" t="e">
        <f>IF((INDEX([3]Invoice!$K:$K,Table4[[#This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:]],[3]Invoice!$D:$D,0))</f>
        <v/>
      </c>
      <c r="Q43" s="194" t="e">
        <f>IF((INDEX([3]Invoice!$D:$D,Table4[[#This Row],[cek_ppn]]-4)&amp;" "&amp;INDEX([3]Invoice!$E:$E,Table4[[#This Row],[cek_ppn]]-4))=pajak[[#This Row],[No. Invoice :]],1)</f>
        <v>#VALUE!</v>
      </c>
      <c r="R43" s="194" t="e">
        <f>IF((INDEX([3]Invoice!$D:$D,Table4[[#This Row],[cek_ppn]]-2))=pajak[[#This Row],[Tgl Invoice :]],1)</f>
        <v>#VALUE!</v>
      </c>
      <c r="S43" s="194" t="e">
        <f>IF((INDEX([3]Invoice!$D:$D,Table4[[#This Row],[cek_ppn]]))=pajak[[#This Row],[Kode Sales :]],1)</f>
        <v>#VALUE!</v>
      </c>
      <c r="T43" s="194" t="e">
        <f>IF((INDEX([3]Invoice!$K:$K,Table4[[#This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:]],[3]Invoice!$D:$D,0))</f>
        <v/>
      </c>
      <c r="Q44" s="194" t="e">
        <f>IF((INDEX([3]Invoice!$D:$D,Table4[[#This Row],[cek_ppn]]-4)&amp;" "&amp;INDEX([3]Invoice!$E:$E,Table4[[#This Row],[cek_ppn]]-4))=pajak[[#This Row],[No. Invoice :]],1)</f>
        <v>#VALUE!</v>
      </c>
      <c r="R44" s="194" t="e">
        <f>IF((INDEX([3]Invoice!$D:$D,Table4[[#This Row],[cek_ppn]]-2))=pajak[[#This Row],[Tgl Invoice :]],1)</f>
        <v>#VALUE!</v>
      </c>
      <c r="S44" s="194" t="e">
        <f>IF((INDEX([3]Invoice!$D:$D,Table4[[#This Row],[cek_ppn]]))=pajak[[#This Row],[Kode Sales :]],1)</f>
        <v>#VALUE!</v>
      </c>
      <c r="T44" s="194" t="e">
        <f>IF((INDEX([3]Invoice!$K:$K,Table4[[#This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:]],[3]Invoice!$D:$D,0))</f>
        <v/>
      </c>
      <c r="Q45" s="194" t="e">
        <f>IF((INDEX([3]Invoice!$D:$D,Table4[[#This Row],[cek_ppn]]-4)&amp;" "&amp;INDEX([3]Invoice!$E:$E,Table4[[#This Row],[cek_ppn]]-4))=pajak[[#This Row],[No. Invoice :]],1)</f>
        <v>#VALUE!</v>
      </c>
      <c r="R45" s="194" t="e">
        <f>IF((INDEX([3]Invoice!$D:$D,Table4[[#This Row],[cek_ppn]]-2))=pajak[[#This Row],[Tgl Invoice :]],1)</f>
        <v>#VALUE!</v>
      </c>
      <c r="S45" s="194" t="e">
        <f>IF((INDEX([3]Invoice!$D:$D,Table4[[#This Row],[cek_ppn]]))=pajak[[#This Row],[Kode Sales :]],1)</f>
        <v>#VALUE!</v>
      </c>
      <c r="T45" s="194" t="e">
        <f>IF((INDEX([3]Invoice!$K:$K,Table4[[#This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:]],[3]Invoice!$D:$D,0))</f>
        <v/>
      </c>
      <c r="Q46" s="194" t="e">
        <f>IF((INDEX([3]Invoice!$D:$D,Table4[[#This Row],[cek_ppn]]-4)&amp;" "&amp;INDEX([3]Invoice!$E:$E,Table4[[#This Row],[cek_ppn]]-4))=pajak[[#This Row],[No. Invoice :]],1)</f>
        <v>#VALUE!</v>
      </c>
      <c r="R46" s="194" t="e">
        <f>IF((INDEX([3]Invoice!$D:$D,Table4[[#This Row],[cek_ppn]]-2))=pajak[[#This Row],[Tgl Invoice :]],1)</f>
        <v>#VALUE!</v>
      </c>
      <c r="S46" s="194" t="e">
        <f>IF((INDEX([3]Invoice!$D:$D,Table4[[#This Row],[cek_ppn]]))=pajak[[#This Row],[Kode Sales :]],1)</f>
        <v>#VALUE!</v>
      </c>
      <c r="T46" s="194" t="e">
        <f>IF((INDEX([3]Invoice!$K:$K,Table4[[#This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:]],[3]Invoice!$D:$D,0))</f>
        <v/>
      </c>
      <c r="Q47" s="194" t="e">
        <f>IF((INDEX([3]Invoice!$D:$D,Table4[[#This Row],[cek_ppn]]-4)&amp;" "&amp;INDEX([3]Invoice!$E:$E,Table4[[#This Row],[cek_ppn]]-4))=pajak[[#This Row],[No. Invoice :]],1)</f>
        <v>#VALUE!</v>
      </c>
      <c r="R47" s="194" t="e">
        <f>IF((INDEX([3]Invoice!$D:$D,Table4[[#This Row],[cek_ppn]]-2))=pajak[[#This Row],[Tgl Invoice :]],1)</f>
        <v>#VALUE!</v>
      </c>
      <c r="S47" s="194" t="e">
        <f>IF((INDEX([3]Invoice!$D:$D,Table4[[#This Row],[cek_ppn]]))=pajak[[#This Row],[Kode Sales :]],1)</f>
        <v>#VALUE!</v>
      </c>
      <c r="T47" s="194" t="e">
        <f>IF((INDEX([3]Invoice!$K:$K,Table4[[#This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:]],[3]Invoice!$D:$D,0))</f>
        <v/>
      </c>
      <c r="Q48" s="194" t="e">
        <f>IF((INDEX([3]Invoice!$D:$D,Table4[[#This Row],[cek_ppn]]-4)&amp;" "&amp;INDEX([3]Invoice!$E:$E,Table4[[#This Row],[cek_ppn]]-4))=pajak[[#This Row],[No. Invoice :]],1)</f>
        <v>#VALUE!</v>
      </c>
      <c r="R48" s="194" t="e">
        <f>IF((INDEX([3]Invoice!$D:$D,Table4[[#This Row],[cek_ppn]]-2))=pajak[[#This Row],[Tgl Invoice :]],1)</f>
        <v>#VALUE!</v>
      </c>
      <c r="S48" s="194" t="e">
        <f>IF((INDEX([3]Invoice!$D:$D,Table4[[#This Row],[cek_ppn]]))=pajak[[#This Row],[Kode Sales :]],1)</f>
        <v>#VALUE!</v>
      </c>
      <c r="T48" s="194" t="e">
        <f>IF((INDEX([3]Invoice!$K:$K,Table4[[#This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:]],[3]Invoice!$D:$D,0))</f>
        <v/>
      </c>
      <c r="Q49" s="194" t="e">
        <f>IF((INDEX([3]Invoice!$D:$D,Table4[[#This Row],[cek_ppn]]-4)&amp;" "&amp;INDEX([3]Invoice!$E:$E,Table4[[#This Row],[cek_ppn]]-4))=pajak[[#This Row],[No. Invoice :]],1)</f>
        <v>#VALUE!</v>
      </c>
      <c r="R49" s="194" t="e">
        <f>IF((INDEX([3]Invoice!$D:$D,Table4[[#This Row],[cek_ppn]]-2))=pajak[[#This Row],[Tgl Invoice :]],1)</f>
        <v>#VALUE!</v>
      </c>
      <c r="S49" s="194" t="e">
        <f>IF((INDEX([3]Invoice!$D:$D,Table4[[#This Row],[cek_ppn]]))=pajak[[#This Row],[Kode Sales :]],1)</f>
        <v>#VALUE!</v>
      </c>
      <c r="T49" s="194" t="e">
        <f>IF((INDEX([3]Invoice!$K:$K,Table4[[#This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:]],[3]Invoice!$D:$D,0))</f>
        <v/>
      </c>
      <c r="Q50" s="194" t="e">
        <f>IF((INDEX([3]Invoice!$D:$D,Table4[[#This Row],[cek_ppn]]-4)&amp;" "&amp;INDEX([3]Invoice!$E:$E,Table4[[#This Row],[cek_ppn]]-4))=pajak[[#This Row],[No. Invoice :]],1)</f>
        <v>#VALUE!</v>
      </c>
      <c r="R50" s="194" t="e">
        <f>IF((INDEX([3]Invoice!$D:$D,Table4[[#This Row],[cek_ppn]]-2))=pajak[[#This Row],[Tgl Invoice :]],1)</f>
        <v>#VALUE!</v>
      </c>
      <c r="S50" s="194" t="e">
        <f>IF((INDEX([3]Invoice!$D:$D,Table4[[#This Row],[cek_ppn]]))=pajak[[#This Row],[Kode Sales :]],1)</f>
        <v>#VALUE!</v>
      </c>
      <c r="T50" s="194" t="e">
        <f>IF((INDEX([3]Invoice!$K:$K,Table4[[#This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:]],[3]Invoice!$D:$D,0))</f>
        <v/>
      </c>
      <c r="Q51" s="194" t="e">
        <f>IF((INDEX([3]Invoice!$D:$D,Table4[[#This Row],[cek_ppn]]-4)&amp;" "&amp;INDEX([3]Invoice!$E:$E,Table4[[#This Row],[cek_ppn]]-4))=pajak[[#This Row],[No. Invoice :]],1)</f>
        <v>#VALUE!</v>
      </c>
      <c r="R51" s="194" t="e">
        <f>IF((INDEX([3]Invoice!$D:$D,Table4[[#This Row],[cek_ppn]]-2))=pajak[[#This Row],[Tgl Invoice :]],1)</f>
        <v>#VALUE!</v>
      </c>
      <c r="S51" s="194" t="e">
        <f>IF((INDEX([3]Invoice!$D:$D,Table4[[#This Row],[cek_ppn]]))=pajak[[#This Row],[Kode Sales :]],1)</f>
        <v>#VALUE!</v>
      </c>
      <c r="T51" s="194" t="e">
        <f>IF((INDEX([3]Invoice!$K:$K,Table4[[#This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:]],[3]Invoice!$D:$D,0))</f>
        <v/>
      </c>
      <c r="Q52" s="194" t="e">
        <f>IF((INDEX([3]Invoice!$D:$D,Table4[[#This Row],[cek_ppn]]-4)&amp;" "&amp;INDEX([3]Invoice!$E:$E,Table4[[#This Row],[cek_ppn]]-4))=pajak[[#This Row],[No. Invoice :]],1)</f>
        <v>#VALUE!</v>
      </c>
      <c r="R52" s="194" t="e">
        <f>IF((INDEX([3]Invoice!$D:$D,Table4[[#This Row],[cek_ppn]]-2))=pajak[[#This Row],[Tgl Invoice :]],1)</f>
        <v>#VALUE!</v>
      </c>
      <c r="S52" s="194" t="e">
        <f>IF((INDEX([3]Invoice!$D:$D,Table4[[#This Row],[cek_ppn]]))=pajak[[#This Row],[Kode Sales :]],1)</f>
        <v>#VALUE!</v>
      </c>
      <c r="T52" s="194" t="e">
        <f>IF((INDEX([3]Invoice!$K:$K,Table4[[#This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:]],[3]Invoice!$D:$D,0))</f>
        <v/>
      </c>
      <c r="Q53" s="194" t="e">
        <f>IF((INDEX([3]Invoice!$D:$D,Table4[[#This Row],[cek_ppn]]-4)&amp;" "&amp;INDEX([3]Invoice!$E:$E,Table4[[#This Row],[cek_ppn]]-4))=pajak[[#This Row],[No. Invoice :]],1)</f>
        <v>#VALUE!</v>
      </c>
      <c r="R53" s="194" t="e">
        <f>IF((INDEX([3]Invoice!$D:$D,Table4[[#This Row],[cek_ppn]]-2))=pajak[[#This Row],[Tgl Invoice :]],1)</f>
        <v>#VALUE!</v>
      </c>
      <c r="S53" s="194" t="e">
        <f>IF((INDEX([3]Invoice!$D:$D,Table4[[#This Row],[cek_ppn]]))=pajak[[#This Row],[Kode Sales :]],1)</f>
        <v>#VALUE!</v>
      </c>
      <c r="T53" s="194" t="e">
        <f>IF((INDEX([3]Invoice!$K:$K,Table4[[#This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:]],[3]Invoice!$D:$D,0))</f>
        <v/>
      </c>
      <c r="Q54" s="194" t="e">
        <f>IF((INDEX([3]Invoice!$D:$D,Table4[[#This Row],[cek_ppn]]-4)&amp;" "&amp;INDEX([3]Invoice!$E:$E,Table4[[#This Row],[cek_ppn]]-4))=pajak[[#This Row],[No. Invoice :]],1)</f>
        <v>#VALUE!</v>
      </c>
      <c r="R54" s="194" t="e">
        <f>IF((INDEX([3]Invoice!$D:$D,Table4[[#This Row],[cek_ppn]]-2))=pajak[[#This Row],[Tgl Invoice :]],1)</f>
        <v>#VALUE!</v>
      </c>
      <c r="S54" s="194" t="e">
        <f>IF((INDEX([3]Invoice!$D:$D,Table4[[#This Row],[cek_ppn]]))=pajak[[#This Row],[Kode Sales :]],1)</f>
        <v>#VALUE!</v>
      </c>
      <c r="T54" s="194" t="e">
        <f>IF((INDEX([3]Invoice!$K:$K,Table4[[#This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:]],[3]Invoice!$D:$D,0))</f>
        <v/>
      </c>
      <c r="Q55" s="194" t="e">
        <f>IF((INDEX([3]Invoice!$D:$D,Table4[[#This Row],[cek_ppn]]-4)&amp;" "&amp;INDEX([3]Invoice!$E:$E,Table4[[#This Row],[cek_ppn]]-4))=pajak[[#This Row],[No. Invoice :]],1)</f>
        <v>#VALUE!</v>
      </c>
      <c r="R55" s="194" t="e">
        <f>IF((INDEX([3]Invoice!$D:$D,Table4[[#This Row],[cek_ppn]]-2))=pajak[[#This Row],[Tgl Invoice :]],1)</f>
        <v>#VALUE!</v>
      </c>
      <c r="S55" s="194" t="e">
        <f>IF((INDEX([3]Invoice!$D:$D,Table4[[#This Row],[cek_ppn]]))=pajak[[#This Row],[Kode Sales :]],1)</f>
        <v>#VALUE!</v>
      </c>
      <c r="T55" s="194" t="e">
        <f>IF((INDEX([3]Invoice!$K:$K,Table4[[#This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50759000</v>
      </c>
      <c r="I56" s="89">
        <f ca="1">SUBTOTAL(109,pajak[Diskon])</f>
        <v>7093320</v>
      </c>
      <c r="J56" s="89">
        <f ca="1">SUBTOTAL(109,pajak[Sub Total])</f>
        <v>43665680</v>
      </c>
      <c r="K56" s="89">
        <f ca="1">SUBTOTAL(109,pajak[PPN 11%])</f>
        <v>4327229.5495495489</v>
      </c>
      <c r="L56" s="89">
        <f ca="1">SUBTOTAL(109,pajak[Total Invoice])</f>
        <v>43665680</v>
      </c>
      <c r="M56"/>
      <c r="N56"/>
    </row>
  </sheetData>
  <conditionalFormatting sqref="F57:F1048576 F1:F55">
    <cfRule type="duplicateValues" dxfId="75" priority="9"/>
  </conditionalFormatting>
  <conditionalFormatting sqref="Q1:U1048576">
    <cfRule type="containsText" dxfId="74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K2" sqref="K2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2</v>
      </c>
      <c r="I1" s="311" t="s">
        <v>77</v>
      </c>
      <c r="J1" s="311"/>
      <c r="K1">
        <v>12</v>
      </c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23040003</v>
      </c>
      <c r="G3" s="11" t="s">
        <v>16</v>
      </c>
      <c r="H3" s="318" t="str">
        <f>INDEX(Table2[b],MATCH(kToko,Table2[a],0))</f>
        <v>CV PELITA JAYA</v>
      </c>
      <c r="I3" s="318"/>
      <c r="J3" s="318"/>
      <c r="K3" s="319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2" t="s">
        <v>18</v>
      </c>
      <c r="G4" s="17"/>
      <c r="H4" s="320"/>
      <c r="I4" s="320"/>
      <c r="J4" s="320"/>
      <c r="K4" s="321"/>
      <c r="L4" s="12"/>
    </row>
    <row r="5" spans="1:12" s="10" customFormat="1" ht="16.5" customHeight="1" x14ac:dyDescent="0.3">
      <c r="A5" s="7"/>
      <c r="B5" s="1" t="s">
        <v>2</v>
      </c>
      <c r="C5" s="8"/>
      <c r="D5" s="323">
        <f>INDEX(Table1[Tgl Invoice :],newestIdRow-offset)</f>
        <v>45024</v>
      </c>
      <c r="E5" s="324"/>
      <c r="F5" s="322"/>
      <c r="G5" s="18"/>
      <c r="H5" s="325" t="str">
        <f>IF(INDEX(Table2[c],MATCH(kToko,Table2[a],0))="","",INDEX(Table2[c],MATCH(kToko,Table2[a],0)))</f>
        <v>(ANUGERAH SEJAHTERA)</v>
      </c>
      <c r="I5" s="325"/>
      <c r="J5" s="325"/>
      <c r="K5" s="326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2"/>
      <c r="G6" s="18"/>
      <c r="H6" s="327" t="str">
        <f>INDEX(Table2[d],MATCH(kToko,Table2[a],0))</f>
        <v>PURWOKERTO</v>
      </c>
      <c r="I6" s="327"/>
      <c r="J6" s="327"/>
      <c r="K6" s="328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1458</v>
      </c>
      <c r="E7" s="9"/>
      <c r="F7" s="21"/>
      <c r="G7" s="22"/>
      <c r="H7" s="329"/>
      <c r="I7" s="329"/>
      <c r="J7" s="329"/>
      <c r="K7" s="330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144</v>
      </c>
      <c r="C11" s="46" t="str">
        <f ca="1">IF(A11&gt;jumlahBarang,"",INDEX(Table1[Unit],newestIdRow-offset+A11-1))</f>
        <v>LSN</v>
      </c>
      <c r="D11" s="47">
        <f ca="1">IF(A11&gt;jumlahBarang,"",IF(INDEX(Table1[C],newestIdRow-offset+A11-1)="","",INDEX(Table1[C],newestIdRow-offset+A11-1)))</f>
        <v>1</v>
      </c>
      <c r="E11" s="48" t="str">
        <f ca="1">IF(A11&gt;jumlahBarang,"",INDEX(Table1[Item Description],newestIdRow-offset+A11-1))</f>
        <v>GEL PEN JOYKO GP-265 Q-GEL</v>
      </c>
      <c r="F11" s="49"/>
      <c r="G11" s="50"/>
      <c r="H11" s="51">
        <f ca="1">IF(A11&gt;jumlahBarang,"",INDEX(Table1[Unit Price],newestIdRow-offset+A11-1))</f>
        <v>28200</v>
      </c>
      <c r="I11" s="52">
        <f ca="1">IF(A11&gt;jumlahBarang,"",IF(INDEX(Table1[Disc 1],newestIdRow-offset+A11-1)="","",INDEX(Table1[Disc 1],newestIdRow-offset+A11-1)))</f>
        <v>0.13500000000000001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3512592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50</v>
      </c>
      <c r="C12" s="46" t="str">
        <f ca="1">IF(A12&gt;jumlahBarang,"",INDEX(Table1[Unit],newestIdRow-offset+A12-1))</f>
        <v>BOX</v>
      </c>
      <c r="D12" s="47">
        <f ca="1">IF(A12&gt;jumlahBarang,"",IF(INDEX(Table1[C],newestIdRow-offset+A12-1)="","",INDEX(Table1[C],newestIdRow-offset+A12-1)))</f>
        <v>1</v>
      </c>
      <c r="E12" s="48" t="str">
        <f ca="1">IF(A12&gt;jumlahBarang,"",INDEX(Table1[Item Description],newestIdRow-offset+A12-1))</f>
        <v>STIP / PENGHAPUS JOYKO 526-B40P PUTIH</v>
      </c>
      <c r="F12" s="49"/>
      <c r="G12" s="50"/>
      <c r="H12" s="51">
        <f ca="1">IF(A12&gt;jumlahBarang,"",INDEX(Table1[Unit Price],newestIdRow-offset+A12-1))</f>
        <v>28300</v>
      </c>
      <c r="I12" s="52">
        <f ca="1">IF(A12&gt;jumlahBarang,"",IF(INDEX(Table1[Disc 1],newestIdRow-offset+A12-1)="","",INDEX(Table1[Disc 1],newestIdRow-offset+A12-1)))</f>
        <v>0.13500000000000001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1223975</v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7"/>
      <c r="K28" s="317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14">
        <f ca="1">INDEX(pajak[Sub Total],MATCH(newestIdRow,pajak[//],0))</f>
        <v>4736567</v>
      </c>
      <c r="K29" s="315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6"/>
      <c r="K30" s="316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7"/>
      <c r="K32" s="317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14">
        <f ca="1">INDEX(pajak[PPN 11%],MATCH(newestIdRow,pajak[//],0))</f>
        <v>469389.52252252249</v>
      </c>
      <c r="K33" s="315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7"/>
      <c r="K34" s="317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4736567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2" t="str">
        <f>INDEX(pajak[pembuat nota],MATCH(newestIdRow,pajak[//],0))</f>
        <v>NOVI / CONDRO</v>
      </c>
      <c r="K37" s="313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2" t="str">
        <f>INDEX(pajak[edited],MATCH(newestIdRow,pajak[//],0))</f>
        <v/>
      </c>
      <c r="K38" s="313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23040003</v>
      </c>
      <c r="F41" s="210"/>
      <c r="G41" s="211" t="s">
        <v>16</v>
      </c>
      <c r="H41" s="331" t="str">
        <f>H3</f>
        <v>CV PELITA JAYA</v>
      </c>
      <c r="I41" s="331"/>
      <c r="J41" s="331"/>
      <c r="K41" s="332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5" t="s">
        <v>18</v>
      </c>
      <c r="G42" s="217"/>
      <c r="H42" s="333"/>
      <c r="I42" s="333"/>
      <c r="J42" s="333"/>
      <c r="K42" s="334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6">
        <f>D5</f>
        <v>45024</v>
      </c>
      <c r="E43" s="337"/>
      <c r="F43" s="335"/>
      <c r="G43" s="218"/>
      <c r="H43" s="338" t="str">
        <f>H5</f>
        <v>(ANUGERAH SEJAHTERA)</v>
      </c>
      <c r="I43" s="338"/>
      <c r="J43" s="338"/>
      <c r="K43" s="339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5"/>
      <c r="G44" s="218"/>
      <c r="H44" s="340" t="str">
        <f>H6</f>
        <v>PURWOKERTO</v>
      </c>
      <c r="I44" s="340"/>
      <c r="J44" s="340"/>
      <c r="K44" s="341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1458</v>
      </c>
      <c r="E45" s="209"/>
      <c r="F45" s="222"/>
      <c r="G45" s="223"/>
      <c r="H45" s="342"/>
      <c r="I45" s="342"/>
      <c r="J45" s="342"/>
      <c r="K45" s="343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144</v>
      </c>
      <c r="C49" s="249" t="str">
        <f t="shared" ca="1" si="0"/>
        <v>LSN</v>
      </c>
      <c r="D49" s="250">
        <f t="shared" ca="1" si="0"/>
        <v>1</v>
      </c>
      <c r="E49" s="251" t="str">
        <f t="shared" ca="1" si="0"/>
        <v>GEL PEN JOYKO GP-265 Q-GEL</v>
      </c>
      <c r="F49" s="252"/>
      <c r="G49" s="253"/>
      <c r="H49" s="254">
        <f t="shared" ref="H49:K64" ca="1" si="1">H11</f>
        <v>28200</v>
      </c>
      <c r="I49" s="255">
        <f t="shared" ca="1" si="1"/>
        <v>0.13500000000000001</v>
      </c>
      <c r="J49" s="255" t="str">
        <f t="shared" ca="1" si="1"/>
        <v/>
      </c>
      <c r="K49" s="256">
        <f t="shared" ca="1" si="1"/>
        <v>3512592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50</v>
      </c>
      <c r="C50" s="249" t="str">
        <f t="shared" ca="1" si="0"/>
        <v>BOX</v>
      </c>
      <c r="D50" s="250">
        <f t="shared" ca="1" si="0"/>
        <v>1</v>
      </c>
      <c r="E50" s="251" t="str">
        <f t="shared" ca="1" si="0"/>
        <v>STIP / PENGHAPUS JOYKO 526-B40P PUTIH</v>
      </c>
      <c r="F50" s="252"/>
      <c r="G50" s="253"/>
      <c r="H50" s="254">
        <f t="shared" ca="1" si="1"/>
        <v>28300</v>
      </c>
      <c r="I50" s="255">
        <f t="shared" ca="1" si="1"/>
        <v>0.13500000000000001</v>
      </c>
      <c r="J50" s="255" t="str">
        <f t="shared" ca="1" si="1"/>
        <v/>
      </c>
      <c r="K50" s="256">
        <f t="shared" ca="1" si="1"/>
        <v>1223975</v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44"/>
      <c r="K66" s="34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45">
        <f ca="1">J29</f>
        <v>4736567</v>
      </c>
      <c r="K67" s="346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7"/>
      <c r="K68" s="347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44"/>
      <c r="K70" s="34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45">
        <f ca="1">J33</f>
        <v>469389.52252252249</v>
      </c>
      <c r="K71" s="346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44"/>
      <c r="K72" s="34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4736567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8" t="str">
        <f>J37</f>
        <v>NOVI / CONDRO</v>
      </c>
      <c r="K75" s="349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8">
        <v>0</v>
      </c>
      <c r="K76" s="349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23040003</v>
      </c>
      <c r="F79" s="110"/>
      <c r="G79" s="111" t="s">
        <v>16</v>
      </c>
      <c r="H79" s="350" t="str">
        <f>H41</f>
        <v>CV PELITA JAYA</v>
      </c>
      <c r="I79" s="350"/>
      <c r="J79" s="350"/>
      <c r="K79" s="351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54" t="s">
        <v>18</v>
      </c>
      <c r="G80" s="117"/>
      <c r="H80" s="352"/>
      <c r="I80" s="352"/>
      <c r="J80" s="352"/>
      <c r="K80" s="353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55">
        <f>D43</f>
        <v>45024</v>
      </c>
      <c r="E81" s="356"/>
      <c r="F81" s="354"/>
      <c r="G81" s="118"/>
      <c r="H81" s="357" t="str">
        <f>H43</f>
        <v>(ANUGERAH SEJAHTERA)</v>
      </c>
      <c r="I81" s="357"/>
      <c r="J81" s="357"/>
      <c r="K81" s="358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54"/>
      <c r="G82" s="118"/>
      <c r="H82" s="359" t="str">
        <f>H44</f>
        <v>PURWOKERTO</v>
      </c>
      <c r="I82" s="359"/>
      <c r="J82" s="359"/>
      <c r="K82" s="360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1458</v>
      </c>
      <c r="E83" s="109"/>
      <c r="F83" s="122"/>
      <c r="G83" s="123"/>
      <c r="H83" s="361"/>
      <c r="I83" s="361"/>
      <c r="J83" s="361"/>
      <c r="K83" s="362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144</v>
      </c>
      <c r="C87" s="149" t="str">
        <f t="shared" ca="1" si="2"/>
        <v>LSN</v>
      </c>
      <c r="D87" s="150">
        <f t="shared" ca="1" si="2"/>
        <v>1</v>
      </c>
      <c r="E87" s="151" t="str">
        <f t="shared" ca="1" si="2"/>
        <v>GEL PEN JOYKO GP-265 Q-GEL</v>
      </c>
      <c r="F87" s="152"/>
      <c r="G87" s="153"/>
      <c r="H87" s="154">
        <f t="shared" ref="H87:K102" ca="1" si="3">H49</f>
        <v>28200</v>
      </c>
      <c r="I87" s="155">
        <f t="shared" ca="1" si="3"/>
        <v>0.13500000000000001</v>
      </c>
      <c r="J87" s="155" t="str">
        <f t="shared" ca="1" si="3"/>
        <v/>
      </c>
      <c r="K87" s="156">
        <f t="shared" ca="1" si="3"/>
        <v>3512592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50</v>
      </c>
      <c r="C88" s="149" t="str">
        <f t="shared" ca="1" si="2"/>
        <v>BOX</v>
      </c>
      <c r="D88" s="150">
        <f t="shared" ca="1" si="2"/>
        <v>1</v>
      </c>
      <c r="E88" s="151" t="str">
        <f t="shared" ca="1" si="2"/>
        <v>STIP / PENGHAPUS JOYKO 526-B40P PUTIH</v>
      </c>
      <c r="F88" s="152"/>
      <c r="G88" s="153"/>
      <c r="H88" s="154">
        <f t="shared" ca="1" si="3"/>
        <v>28300</v>
      </c>
      <c r="I88" s="155">
        <f t="shared" ca="1" si="3"/>
        <v>0.13500000000000001</v>
      </c>
      <c r="J88" s="155" t="str">
        <f t="shared" ca="1" si="3"/>
        <v/>
      </c>
      <c r="K88" s="156">
        <f t="shared" ca="1" si="3"/>
        <v>1223975</v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3"/>
      <c r="K104" s="36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64">
        <f ca="1">J67</f>
        <v>4736567</v>
      </c>
      <c r="K105" s="36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8"/>
      <c r="K106" s="368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3"/>
      <c r="K108" s="36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64">
        <f ca="1">J71</f>
        <v>469389.52252252249</v>
      </c>
      <c r="K109" s="36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3"/>
      <c r="K110" s="36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4736567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6" t="str">
        <f>J75</f>
        <v>NOVI / CONDRO</v>
      </c>
      <c r="K113" s="367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6">
        <v>0</v>
      </c>
      <c r="K114" s="367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73" sqref="A73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4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150</v>
      </c>
      <c r="B3" s="88"/>
      <c r="C3" s="193">
        <f>MATCH(A3,Table1[H_A1],0)</f>
        <v>3</v>
      </c>
      <c r="D3" s="193">
        <f>MATCH(Table5[[#This Row],[NAMA]],[1]!db[NB PAJAK],0)</f>
        <v>88</v>
      </c>
      <c r="E3" t="str">
        <f>INDEX(Table1[Item Description],Table5[[#This Row],[//NOTA]])</f>
        <v>BALLPEN JOYKO BP-338 VOCUS HITAM</v>
      </c>
      <c r="F3">
        <f>SUMIF(Table1[H_A1],Sheet5!A3,Table1[Qty])</f>
        <v>144</v>
      </c>
      <c r="G3" t="str">
        <f>INDEX(Table1[Unit],Table5[[#This Row],[//NOTA]])</f>
        <v>LSN</v>
      </c>
      <c r="H3" s="195">
        <f>SUMIF(Table1[H_A1],Sheet5!A3,Table1[C])</f>
        <v>1</v>
      </c>
      <c r="I3" s="195">
        <f>INDEX(Table1[Unit Price],Table5[[#This Row],[//NOTA]])</f>
        <v>12600</v>
      </c>
      <c r="J3" s="86">
        <f>IF(Table5[[#This Row],[a2]]="","",Table5[[#This Row],[QTY]]*12)</f>
        <v>1728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169</v>
      </c>
      <c r="B4" s="88"/>
      <c r="C4" s="194">
        <f>MATCH(A4,Table1[H_A1],0)</f>
        <v>15</v>
      </c>
      <c r="D4" s="194">
        <f>MATCH(Table5[[#This Row],[NAMA]],[1]!db[NB PAJAK],0)</f>
        <v>447</v>
      </c>
      <c r="E4" t="str">
        <f>INDEX(Table1[Item Description],Table5[[#This Row],[//NOTA]])</f>
        <v>CALCULATOR JOYKO CC-800CH</v>
      </c>
      <c r="F4">
        <f>SUMIF(Table1[H_A1],Sheet5!A4,Table1[Qty])</f>
        <v>60</v>
      </c>
      <c r="G4" t="str">
        <f>INDEX(Table1[Unit],Table5[[#This Row],[//NOTA]])</f>
        <v>PCS</v>
      </c>
      <c r="H4" s="195">
        <f>SUMIF(Table1[H_A1],Sheet5!A4,Table1[C])</f>
        <v>1</v>
      </c>
      <c r="I4" s="195">
        <f>INDEX(Table1[Unit Price],Table5[[#This Row],[//NOTA]])</f>
        <v>79000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151</v>
      </c>
      <c r="B5" s="88"/>
      <c r="C5" s="194">
        <f>MATCH(A5,Table1[H_A1],0)</f>
        <v>5</v>
      </c>
      <c r="D5" s="194">
        <f>MATCH(Table5[[#This Row],[NAMA]],[1]!db[NB PAJAK],0)</f>
        <v>1165</v>
      </c>
      <c r="E5" t="str">
        <f>INDEX(Table1[Item Description],Table5[[#This Row],[//NOTA]])</f>
        <v>CORRECTION FLUID KENKO KE-01</v>
      </c>
      <c r="F5">
        <f>SUMIF(Table1[H_A1],Sheet5!A5,Table1[Qty])</f>
        <v>216</v>
      </c>
      <c r="G5" t="str">
        <f>INDEX(Table1[Unit],Table5[[#This Row],[//NOTA]])</f>
        <v>LSN</v>
      </c>
      <c r="H5" s="195">
        <f>SUMIF(Table1[H_A1],Sheet5!A5,Table1[C])</f>
        <v>3</v>
      </c>
      <c r="I5" s="195">
        <f>INDEX(Table1[Unit Price],Table5[[#This Row],[//NOTA]])</f>
        <v>54300</v>
      </c>
      <c r="J5" s="86">
        <f>IF(Table5[[#This Row],[a2]]="","",Table5[[#This Row],[QTY]]*12)</f>
        <v>2592</v>
      </c>
      <c r="K5" s="86" t="str">
        <f>IF(Table5[[#This Row],[UNIT]]="grs","LSN",IF(Table5[[#This Row],[UNIT]]="LSN","PCS",""))</f>
        <v>PCS</v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170</v>
      </c>
      <c r="B6" s="88"/>
      <c r="C6" s="194">
        <f>MATCH(A6,Table1[H_A1],0)</f>
        <v>14</v>
      </c>
      <c r="D6" s="194">
        <f>MATCH(Table5[[#This Row],[NAMA]],[1]!db[NB PAJAK],0)</f>
        <v>550</v>
      </c>
      <c r="E6" t="str">
        <f>INDEX(Table1[Item Description],Table5[[#This Row],[//NOTA]])</f>
        <v>CORRECTION TAPE JOYKO CT-522</v>
      </c>
      <c r="F6">
        <f>SUMIF(Table1[H_A1],Sheet5!A6,Table1[Qty])</f>
        <v>720</v>
      </c>
      <c r="G6" t="str">
        <f>INDEX(Table1[Unit],Table5[[#This Row],[//NOTA]])</f>
        <v>PCS</v>
      </c>
      <c r="H6" s="195">
        <f>SUMIF(Table1[H_A1],Sheet5!A6,Table1[C])</f>
        <v>1</v>
      </c>
      <c r="I6" s="195">
        <f>INDEX(Table1[Unit Price],Table5[[#This Row],[//NOTA]])</f>
        <v>4800</v>
      </c>
      <c r="J6" s="86" t="str">
        <f>IF(Table5[[#This Row],[a2]]="","",Table5[[#This Row],[QTY]]*12)</f>
        <v/>
      </c>
      <c r="K6" s="86" t="str">
        <f>IF(Table5[[#This Row],[UNIT]]="grs","LSN",IF(Table5[[#This Row],[UNIT]]="LSN","PCS",""))</f>
        <v/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171</v>
      </c>
      <c r="B7" s="88"/>
      <c r="C7" s="194">
        <f>MATCH(A7,Table1[H_A1],0)</f>
        <v>13</v>
      </c>
      <c r="D7" s="194">
        <f>MATCH(Table5[[#This Row],[NAMA]],[1]!db[NB PAJAK],0)</f>
        <v>1654</v>
      </c>
      <c r="E7" t="str">
        <f>INDEX(Table1[Item Description],Table5[[#This Row],[//NOTA]])</f>
        <v>CRAYON / OIL PASTEL JOYKO OP-24S PP CASE SEA WORLD</v>
      </c>
      <c r="F7">
        <f>SUMIF(Table1[H_A1],Sheet5!A7,Table1[Qty])</f>
        <v>240</v>
      </c>
      <c r="G7" t="str">
        <f>INDEX(Table1[Unit],Table5[[#This Row],[//NOTA]])</f>
        <v>PCS</v>
      </c>
      <c r="H7" s="195">
        <f>SUMIF(Table1[H_A1],Sheet5!A7,Table1[C])</f>
        <v>5</v>
      </c>
      <c r="I7" s="195">
        <f>INDEX(Table1[Unit Price],Table5[[#This Row],[//NOTA]])</f>
        <v>29600</v>
      </c>
      <c r="J7" s="86" t="str">
        <f>IF(Table5[[#This Row],[a2]]="","",Table5[[#This Row],[QTY]]*12)</f>
        <v/>
      </c>
      <c r="K7" s="86" t="str">
        <f>IF(Table5[[#This Row],[UNIT]]="grs","LSN",IF(Table5[[#This Row],[UNIT]]="LSN","PCS",""))</f>
        <v/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161</v>
      </c>
      <c r="B8" s="88"/>
      <c r="C8" s="194">
        <f>MATCH(A8,Table1[H_A1],0)</f>
        <v>10</v>
      </c>
      <c r="D8" s="194">
        <f>MATCH(Table5[[#This Row],[NAMA]],[1]!db[NB PAJAK],0)</f>
        <v>2290</v>
      </c>
      <c r="E8" t="str">
        <f>INDEX(Table1[Item Description],Table5[[#This Row],[//NOTA]])</f>
        <v>GEL PEN JOYKO GP-265 Q-GEL</v>
      </c>
      <c r="F8">
        <f>SUMIF(Table1[H_A1],Sheet5!A8,Table1[Qty])</f>
        <v>144</v>
      </c>
      <c r="G8" t="str">
        <f>INDEX(Table1[Unit],Table5[[#This Row],[//NOTA]])</f>
        <v>LSN</v>
      </c>
      <c r="H8" s="195">
        <f>SUMIF(Table1[H_A1],Sheet5!A8,Table1[C])</f>
        <v>1</v>
      </c>
      <c r="I8" s="195">
        <f>INDEX(Table1[Unit Price],Table5[[#This Row],[//NOTA]])</f>
        <v>28200</v>
      </c>
      <c r="J8" s="86">
        <f>IF(Table5[[#This Row],[a2]]="","",Table5[[#This Row],[QTY]]*12)</f>
        <v>1728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152</v>
      </c>
      <c r="B9" s="88"/>
      <c r="C9" s="194">
        <f>MATCH(A9,Table1[H_A1],0)</f>
        <v>8</v>
      </c>
      <c r="D9" s="194">
        <f>MATCH(Table5[[#This Row],[NAMA]],[1]!db[NB PAJAK],0)</f>
        <v>1266</v>
      </c>
      <c r="E9" t="str">
        <f>INDEX(Table1[Item Description],Table5[[#This Row],[//NOTA]])</f>
        <v>HIGHLIGHTER / STABILO KENKO HL-100 HIJAU</v>
      </c>
      <c r="F9">
        <f>SUMIF(Table1[H_A1],Sheet5!A9,Table1[Qty])</f>
        <v>480</v>
      </c>
      <c r="G9" t="str">
        <f>INDEX(Table1[Unit],Table5[[#This Row],[//NOTA]])</f>
        <v>PCS</v>
      </c>
      <c r="H9" s="195">
        <f>SUMIF(Table1[H_A1],Sheet5!A9,Table1[C])</f>
        <v>1</v>
      </c>
      <c r="I9" s="195">
        <f>INDEX(Table1[Unit Price],Table5[[#This Row],[//NOTA]])</f>
        <v>3050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153</v>
      </c>
      <c r="B10" s="88"/>
      <c r="C10" s="194">
        <f>MATCH(A10,Table1[H_A1],0)</f>
        <v>7</v>
      </c>
      <c r="D10" s="194">
        <f>MATCH(Table5[[#This Row],[NAMA]],[1]!db[NB PAJAK],0)</f>
        <v>1268</v>
      </c>
      <c r="E10" t="str">
        <f>INDEX(Table1[Item Description],Table5[[#This Row],[//NOTA]])</f>
        <v>HIGHLIGHTER / STABILO KENKO HL-100 PINK</v>
      </c>
      <c r="F10">
        <f>SUMIF(Table1[H_A1],Sheet5!A10,Table1[Qty])</f>
        <v>480</v>
      </c>
      <c r="G10" t="str">
        <f>INDEX(Table1[Unit],Table5[[#This Row],[//NOTA]])</f>
        <v>PCS</v>
      </c>
      <c r="H10" s="195">
        <f>SUMIF(Table1[H_A1],Sheet5!A10,Table1[C])</f>
        <v>1</v>
      </c>
      <c r="I10" s="195">
        <f>INDEX(Table1[Unit Price],Table5[[#This Row],[//NOTA]])</f>
        <v>3050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135</v>
      </c>
      <c r="B11" s="88"/>
      <c r="C11" s="194">
        <f>MATCH(A11,Table1[H_A1],0)</f>
        <v>1</v>
      </c>
      <c r="D11" s="194">
        <f>MATCH(Table5[[#This Row],[NAMA]],[1]!db[NB PAJAK],0)</f>
        <v>1198</v>
      </c>
      <c r="E11" t="str">
        <f>INDEX(Table1[Item Description],Table5[[#This Row],[//NOTA]])</f>
        <v>ISI CUTTER 18 MM KENKO L-150 (BESAR)</v>
      </c>
      <c r="F11">
        <f>SUMIF(Table1[H_A1],Sheet5!A11,Table1[Qty])</f>
        <v>120</v>
      </c>
      <c r="G11" t="str">
        <f>INDEX(Table1[Unit],Table5[[#This Row],[//NOTA]])</f>
        <v>LSN</v>
      </c>
      <c r="H11" s="195">
        <f>SUMIF(Table1[H_A1],Sheet5!A11,Table1[C])</f>
        <v>2</v>
      </c>
      <c r="I11" s="195">
        <f>INDEX(Table1[Unit Price],Table5[[#This Row],[//NOTA]])</f>
        <v>64800</v>
      </c>
      <c r="J11" s="86">
        <f>IF(Table5[[#This Row],[a2]]="","",Table5[[#This Row],[QTY]]*12)</f>
        <v>1440</v>
      </c>
      <c r="K11" s="86" t="str">
        <f>IF(Table5[[#This Row],[UNIT]]="grs","LSN",IF(Table5[[#This Row],[UNIT]]="LSN","PCS",""))</f>
        <v>PCS</v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154</v>
      </c>
      <c r="B12" s="88"/>
      <c r="C12" s="194">
        <f>MATCH(A12,Table1[H_A1],0)</f>
        <v>4</v>
      </c>
      <c r="D12" s="194">
        <f>MATCH(Table5[[#This Row],[NAMA]],[1]!db[NB PAJAK],0)</f>
        <v>1371</v>
      </c>
      <c r="E12" t="str">
        <f>INDEX(Table1[Item Description],Table5[[#This Row],[//NOTA]])</f>
        <v>ISI STAPLER (STAPLES) KENKO 1210 PREMIUM (23/10)</v>
      </c>
      <c r="F12">
        <f>SUMIF(Table1[H_A1],Sheet5!A12,Table1[Qty])</f>
        <v>800</v>
      </c>
      <c r="G12" t="str">
        <f>INDEX(Table1[Unit],Table5[[#This Row],[//NOTA]])</f>
        <v>BOX</v>
      </c>
      <c r="H12" s="195">
        <f>SUMIF(Table1[H_A1],Sheet5!A12,Table1[C])</f>
        <v>4</v>
      </c>
      <c r="I12" s="195">
        <f>INDEX(Table1[Unit Price],Table5[[#This Row],[//NOTA]])</f>
        <v>4200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155</v>
      </c>
      <c r="B13" s="88"/>
      <c r="C13" s="194">
        <f>MATCH(A13,Table1[H_A1],0)</f>
        <v>6</v>
      </c>
      <c r="D13" s="194">
        <f>MATCH(Table5[[#This Row],[NAMA]],[1]!db[NB PAJAK],0)</f>
        <v>1257</v>
      </c>
      <c r="E13" t="str">
        <f>INDEX(Table1[Item Description],Table5[[#This Row],[//NOTA]])</f>
        <v>LEM STICK KENKO 8 GR (KECIL) isi 30 pc</v>
      </c>
      <c r="F13">
        <f>SUMIF(Table1[H_A1],Sheet5!A13,Table1[Qty])</f>
        <v>36</v>
      </c>
      <c r="G13" t="str">
        <f>INDEX(Table1[Unit],Table5[[#This Row],[//NOTA]])</f>
        <v>BOX</v>
      </c>
      <c r="H13" s="195">
        <f>SUMIF(Table1[H_A1],Sheet5!A13,Table1[C])</f>
        <v>1</v>
      </c>
      <c r="I13" s="195">
        <f>INDEX(Table1[Unit Price],Table5[[#This Row],[//NOTA]])</f>
        <v>66000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172</v>
      </c>
      <c r="B14" s="88"/>
      <c r="C14" s="194">
        <f>MATCH(A14,Table1[H_A1],0)</f>
        <v>11</v>
      </c>
      <c r="D14" s="194">
        <f>MATCH(Table5[[#This Row],[NAMA]],[1]!db[NB PAJAK],0)</f>
        <v>722</v>
      </c>
      <c r="E14" t="str">
        <f>INDEX(Table1[Item Description],Table5[[#This Row],[//NOTA]])</f>
        <v>STIP / PENGHAPUS JOYKO 526-B40P PUTIH</v>
      </c>
      <c r="F14">
        <f>SUMIF(Table1[H_A1],Sheet5!A14,Table1[Qty])</f>
        <v>50</v>
      </c>
      <c r="G14" t="str">
        <f>INDEX(Table1[Unit],Table5[[#This Row],[//NOTA]])</f>
        <v>BOX</v>
      </c>
      <c r="H14" s="195">
        <f>SUMIF(Table1[H_A1],Sheet5!A14,Table1[C])</f>
        <v>1</v>
      </c>
      <c r="I14" s="195">
        <f>INDEX(Table1[Unit Price],Table5[[#This Row],[//NOTA]])</f>
        <v>28300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55</v>
      </c>
      <c r="B15" s="88"/>
      <c r="C15" s="194" t="e">
        <f>MATCH(A15,Table1[H_A1],0)</f>
        <v>#N/A</v>
      </c>
      <c r="D15" s="194" t="e">
        <f>MATCH(Table5[[#This Row],[NAMA]],[1]!db[NB PAJAK],0)</f>
        <v>#N/A</v>
      </c>
      <c r="E15" t="e">
        <f>INDEX(Table1[Item Description],Table5[[#This Row],[//NOTA]])</f>
        <v>#N/A</v>
      </c>
      <c r="F15">
        <f>SUMIF(Table1[H_A1],Sheet5!A15,Table1[Qty])</f>
        <v>0</v>
      </c>
      <c r="G15" t="e">
        <f>INDEX(Table1[Unit],Table5[[#This Row],[//NOTA]])</f>
        <v>#N/A</v>
      </c>
      <c r="H15" s="195">
        <f>SUMIF(Table1[H_A1],Sheet5!A15,Table1[C])</f>
        <v>0</v>
      </c>
      <c r="I15" s="195" t="e">
        <f>INDEX(Table1[Unit Price],Table5[[#This Row],[//NOTA]])</f>
        <v>#N/A</v>
      </c>
      <c r="J15" s="86" t="e">
        <f>IF(Table5[[#This Row],[a2]]="","",Table5[[#This Row],[QTY]]*12)</f>
        <v>#N/A</v>
      </c>
      <c r="K15" s="86" t="e">
        <f>IF(Table5[[#This Row],[UNIT]]="grs","LSN",IF(Table5[[#This Row],[UNIT]]="LSN","PCS",""))</f>
        <v>#N/A</v>
      </c>
      <c r="L15" s="86" t="e">
        <f>IF(Table5[[#This Row],[a2]]="LSN",Table5[[#This Row],[a1]]*12,"")</f>
        <v>#N/A</v>
      </c>
      <c r="M15" s="86" t="e">
        <f>IF(Table5[[#This Row],[b1]]="","","PCS")</f>
        <v>#N/A</v>
      </c>
      <c r="N15" s="86"/>
      <c r="O15" s="86"/>
    </row>
    <row r="16" spans="1:15" x14ac:dyDescent="0.25">
      <c r="B16" s="88"/>
      <c r="C16" s="194" t="e">
        <f>MATCH(A16,Table1[H_A1],0)</f>
        <v>#N/A</v>
      </c>
      <c r="D16" s="194" t="e">
        <f>MATCH(Table5[[#This Row],[NAMA]],[1]!db[NB PAJAK],0)</f>
        <v>#N/A</v>
      </c>
      <c r="E16" t="e">
        <f>INDEX(Table1[Item Description],Table5[[#This Row],[//NOTA]])</f>
        <v>#N/A</v>
      </c>
      <c r="F16">
        <f>SUMIF(Table1[H_A1],Sheet5!A16,Table1[Qty])</f>
        <v>0</v>
      </c>
      <c r="G16" t="e">
        <f>INDEX(Table1[Unit],Table5[[#This Row],[//NOTA]])</f>
        <v>#N/A</v>
      </c>
      <c r="H16" s="195">
        <f>SUMIF(Table1[H_A1],Sheet5!A16,Table1[C])</f>
        <v>0</v>
      </c>
      <c r="I16" s="195" t="e">
        <f>INDEX(Table1[Unit Price],Table5[[#This Row],[//NOTA]])</f>
        <v>#N/A</v>
      </c>
      <c r="J16" s="86" t="e">
        <f>IF(Table5[[#This Row],[a2]]="","",Table5[[#This Row],[QTY]]*12)</f>
        <v>#N/A</v>
      </c>
      <c r="K16" s="86" t="e">
        <f>IF(Table5[[#This Row],[UNIT]]="grs","LSN",IF(Table5[[#This Row],[UNIT]]="LSN","PCS",""))</f>
        <v>#N/A</v>
      </c>
      <c r="L16" s="86" t="e">
        <f>IF(Table5[[#This Row],[a2]]="LSN",Table5[[#This Row],[a1]]*12,"")</f>
        <v>#N/A</v>
      </c>
      <c r="M16" s="86" t="e">
        <f>IF(Table5[[#This Row],[b1]]="","","PCS")</f>
        <v>#N/A</v>
      </c>
      <c r="N16" s="86"/>
      <c r="O16" s="86"/>
    </row>
    <row r="17" spans="2:15" x14ac:dyDescent="0.25">
      <c r="B17" s="88"/>
      <c r="C17" s="194" t="e">
        <f>MATCH(A17,Table1[H_A1],0)</f>
        <v>#N/A</v>
      </c>
      <c r="D17" s="194" t="e">
        <f>MATCH(Table5[[#This Row],[NAMA]],[1]!db[NB PAJAK],0)</f>
        <v>#N/A</v>
      </c>
      <c r="E17" t="e">
        <f>INDEX(Table1[Item Description],Table5[[#This Row],[//NOTA]])</f>
        <v>#N/A</v>
      </c>
      <c r="F17">
        <f>SUMIF(Table1[H_A1],Sheet5!A17,Table1[Qty])</f>
        <v>0</v>
      </c>
      <c r="G17" t="e">
        <f>INDEX(Table1[Unit],Table5[[#This Row],[//NOTA]])</f>
        <v>#N/A</v>
      </c>
      <c r="H17" s="195">
        <f>SUMIF(Table1[H_A1],Sheet5!A17,Table1[C])</f>
        <v>0</v>
      </c>
      <c r="I17" s="195" t="e">
        <f>INDEX(Table1[Unit Price],Table5[[#This Row],[//NOTA]])</f>
        <v>#N/A</v>
      </c>
      <c r="J17" s="86" t="e">
        <f>IF(Table5[[#This Row],[a2]]="","",Table5[[#This Row],[QTY]]*12)</f>
        <v>#N/A</v>
      </c>
      <c r="K17" s="86" t="e">
        <f>IF(Table5[[#This Row],[UNIT]]="grs","LSN",IF(Table5[[#This Row],[UNIT]]="LSN","PCS",""))</f>
        <v>#N/A</v>
      </c>
      <c r="L17" s="86" t="e">
        <f>IF(Table5[[#This Row],[a2]]="LSN",Table5[[#This Row],[a1]]*12,"")</f>
        <v>#N/A</v>
      </c>
      <c r="M17" s="86" t="e">
        <f>IF(Table5[[#This Row],[b1]]="","","PCS")</f>
        <v>#N/A</v>
      </c>
      <c r="N17" s="86"/>
      <c r="O17" s="86"/>
    </row>
    <row r="18" spans="2:15" x14ac:dyDescent="0.25">
      <c r="B18" s="88"/>
      <c r="C18" s="194" t="e">
        <f>MATCH(A18,Table1[H_A1],0)</f>
        <v>#N/A</v>
      </c>
      <c r="D18" s="194" t="e">
        <f>MATCH(Table5[[#This Row],[NAMA]],[1]!db[NB PAJAK],0)</f>
        <v>#N/A</v>
      </c>
      <c r="E18" t="e">
        <f>INDEX(Table1[Item Description],Table5[[#This Row],[//NOTA]])</f>
        <v>#N/A</v>
      </c>
      <c r="F18">
        <f>SUMIF(Table1[H_A1],Sheet5!A18,Table1[Qty])</f>
        <v>0</v>
      </c>
      <c r="G18" t="e">
        <f>INDEX(Table1[Unit],Table5[[#This Row],[//NOTA]])</f>
        <v>#N/A</v>
      </c>
      <c r="H18" s="195">
        <f>SUMIF(Table1[H_A1],Sheet5!A18,Table1[C])</f>
        <v>0</v>
      </c>
      <c r="I18" s="195" t="e">
        <f>INDEX(Table1[Unit Price],Table5[[#This Row],[//NOTA]])</f>
        <v>#N/A</v>
      </c>
      <c r="J18" s="86" t="e">
        <f>IF(Table5[[#This Row],[a2]]="","",Table5[[#This Row],[QTY]]*12)</f>
        <v>#N/A</v>
      </c>
      <c r="K18" s="86" t="e">
        <f>IF(Table5[[#This Row],[UNIT]]="grs","LSN",IF(Table5[[#This Row],[UNIT]]="LSN","PCS",""))</f>
        <v>#N/A</v>
      </c>
      <c r="L18" s="86" t="e">
        <f>IF(Table5[[#This Row],[a2]]="LSN",Table5[[#This Row],[a1]]*12,"")</f>
        <v>#N/A</v>
      </c>
      <c r="M18" s="86" t="e">
        <f>IF(Table5[[#This Row],[b1]]="","","PCS")</f>
        <v>#N/A</v>
      </c>
      <c r="N18" s="86"/>
      <c r="O18" s="86"/>
    </row>
    <row r="19" spans="2:15" x14ac:dyDescent="0.25">
      <c r="B19" s="88"/>
      <c r="C19" s="194" t="e">
        <f>MATCH(A19,Table1[H_A1],0)</f>
        <v>#N/A</v>
      </c>
      <c r="D19" s="194" t="e">
        <f>MATCH(Table5[[#This Row],[NAMA]],[1]!db[NB PAJAK],0)</f>
        <v>#N/A</v>
      </c>
      <c r="E19" t="e">
        <f>INDEX(Table1[Item Description],Table5[[#This Row],[//NOTA]])</f>
        <v>#N/A</v>
      </c>
      <c r="F19">
        <f>SUMIF(Table1[H_A1],Sheet5!A19,Table1[Qty])</f>
        <v>0</v>
      </c>
      <c r="G19" t="e">
        <f>INDEX(Table1[Unit],Table5[[#This Row],[//NOTA]])</f>
        <v>#N/A</v>
      </c>
      <c r="H19" s="195">
        <f>SUMIF(Table1[H_A1],Sheet5!A19,Table1[C])</f>
        <v>0</v>
      </c>
      <c r="I19" s="195" t="e">
        <f>INDEX(Table1[Unit Price],Table5[[#This Row],[//NOTA]])</f>
        <v>#N/A</v>
      </c>
      <c r="J19" s="86" t="e">
        <f>IF(Table5[[#This Row],[a2]]="","",Table5[[#This Row],[QTY]]*12)</f>
        <v>#N/A</v>
      </c>
      <c r="K19" s="86" t="e">
        <f>IF(Table5[[#This Row],[UNIT]]="grs","LSN",IF(Table5[[#This Row],[UNIT]]="LSN","PCS",""))</f>
        <v>#N/A</v>
      </c>
      <c r="L19" s="86" t="e">
        <f>IF(Table5[[#This Row],[a2]]="LSN",Table5[[#This Row],[a1]]*12,"")</f>
        <v>#N/A</v>
      </c>
      <c r="M19" s="86" t="e">
        <f>IF(Table5[[#This Row],[b1]]="","","PCS")</f>
        <v>#N/A</v>
      </c>
      <c r="N19" s="86"/>
      <c r="O19" s="86"/>
    </row>
    <row r="20" spans="2:15" x14ac:dyDescent="0.25">
      <c r="B20" s="88"/>
      <c r="C20" s="194" t="e">
        <f>MATCH(A20,Table1[H_A1],0)</f>
        <v>#N/A</v>
      </c>
      <c r="D20" s="194" t="e">
        <f>MATCH(Table5[[#This Row],[NAMA]],[1]!db[NB PAJAK],0)</f>
        <v>#N/A</v>
      </c>
      <c r="E20" t="e">
        <f>INDEX(Table1[Item Description],Table5[[#This Row],[//NOTA]])</f>
        <v>#N/A</v>
      </c>
      <c r="F20">
        <f>SUMIF(Table1[H_A1],Sheet5!A20,Table1[Qty])</f>
        <v>0</v>
      </c>
      <c r="G20" t="e">
        <f>INDEX(Table1[Unit],Table5[[#This Row],[//NOTA]])</f>
        <v>#N/A</v>
      </c>
      <c r="H20" s="195">
        <f>SUMIF(Table1[H_A1],Sheet5!A20,Table1[C])</f>
        <v>0</v>
      </c>
      <c r="I20" s="195" t="e">
        <f>INDEX(Table1[Unit Price],Table5[[#This Row],[//NOTA]])</f>
        <v>#N/A</v>
      </c>
      <c r="J20" s="86" t="e">
        <f>IF(Table5[[#This Row],[a2]]="","",Table5[[#This Row],[QTY]]*12)</f>
        <v>#N/A</v>
      </c>
      <c r="K20" s="86" t="e">
        <f>IF(Table5[[#This Row],[UNIT]]="grs","LSN",IF(Table5[[#This Row],[UNIT]]="LSN","PCS",""))</f>
        <v>#N/A</v>
      </c>
      <c r="L20" s="86" t="e">
        <f>IF(Table5[[#This Row],[a2]]="LSN",Table5[[#This Row],[a1]]*12,"")</f>
        <v>#N/A</v>
      </c>
      <c r="M20" s="86" t="e">
        <f>IF(Table5[[#This Row],[b1]]="","","PCS")</f>
        <v>#N/A</v>
      </c>
      <c r="N20" s="86"/>
      <c r="O20" s="86"/>
    </row>
    <row r="21" spans="2:15" x14ac:dyDescent="0.25">
      <c r="B21" s="88"/>
      <c r="C21" s="194" t="e">
        <f>MATCH(A21,Table1[H_A1],0)</f>
        <v>#N/A</v>
      </c>
      <c r="D21" s="194" t="e">
        <f>MATCH(Table5[[#This Row],[NAMA]],[1]!db[NB PAJAK],0)</f>
        <v>#N/A</v>
      </c>
      <c r="E21" t="e">
        <f>INDEX(Table1[Item Description],Table5[[#This Row],[//NOTA]])</f>
        <v>#N/A</v>
      </c>
      <c r="F21">
        <f>SUMIF(Table1[H_A1],Sheet5!A21,Table1[Qty])</f>
        <v>0</v>
      </c>
      <c r="G21" t="e">
        <f>INDEX(Table1[Unit],Table5[[#This Row],[//NOTA]])</f>
        <v>#N/A</v>
      </c>
      <c r="H21" s="195">
        <f>SUMIF(Table1[H_A1],Sheet5!A21,Table1[C])</f>
        <v>0</v>
      </c>
      <c r="I21" s="195" t="e">
        <f>INDEX(Table1[Unit Price],Table5[[#This Row],[//NOTA]])</f>
        <v>#N/A</v>
      </c>
      <c r="J21" s="86" t="e">
        <f>IF(Table5[[#This Row],[a2]]="","",Table5[[#This Row],[QTY]]*12)</f>
        <v>#N/A</v>
      </c>
      <c r="K21" s="86" t="e">
        <f>IF(Table5[[#This Row],[UNIT]]="grs","LSN",IF(Table5[[#This Row],[UNIT]]="LSN","PCS",""))</f>
        <v>#N/A</v>
      </c>
      <c r="L21" s="86" t="e">
        <f>IF(Table5[[#This Row],[a2]]="LSN",Table5[[#This Row],[a1]]*12,"")</f>
        <v>#N/A</v>
      </c>
      <c r="M21" s="86" t="e">
        <f>IF(Table5[[#This Row],[b1]]="","","PCS")</f>
        <v>#N/A</v>
      </c>
      <c r="N21" s="86"/>
      <c r="O21" s="86"/>
    </row>
    <row r="22" spans="2:15" x14ac:dyDescent="0.25">
      <c r="B22" s="88"/>
      <c r="C22" s="194" t="e">
        <f>MATCH(A22,Table1[H_A1],0)</f>
        <v>#N/A</v>
      </c>
      <c r="D22" s="194" t="e">
        <f>MATCH(Table5[[#This Row],[NAMA]],[1]!db[NB PAJAK],0)</f>
        <v>#N/A</v>
      </c>
      <c r="E22" t="e">
        <f>INDEX(Table1[Item Description],Table5[[#This Row],[//NOTA]])</f>
        <v>#N/A</v>
      </c>
      <c r="F22">
        <f>SUMIF(Table1[H_A1],Sheet5!A22,Table1[Qty])</f>
        <v>0</v>
      </c>
      <c r="G22" t="e">
        <f>INDEX(Table1[Unit],Table5[[#This Row],[//NOTA]])</f>
        <v>#N/A</v>
      </c>
      <c r="H22" s="195">
        <f>SUMIF(Table1[H_A1],Sheet5!A22,Table1[C])</f>
        <v>0</v>
      </c>
      <c r="I22" s="195" t="e">
        <f>INDEX(Table1[Unit Price],Table5[[#This Row],[//NOTA]])</f>
        <v>#N/A</v>
      </c>
      <c r="J22" s="86" t="e">
        <f>IF(Table5[[#This Row],[a2]]="","",Table5[[#This Row],[QTY]]*12)</f>
        <v>#N/A</v>
      </c>
      <c r="K22" s="86" t="e">
        <f>IF(Table5[[#This Row],[UNIT]]="grs","LSN",IF(Table5[[#This Row],[UNIT]]="LSN","PCS",""))</f>
        <v>#N/A</v>
      </c>
      <c r="L22" s="86" t="e">
        <f>IF(Table5[[#This Row],[a2]]="LSN",Table5[[#This Row],[a1]]*12,"")</f>
        <v>#N/A</v>
      </c>
      <c r="M22" s="86" t="e">
        <f>IF(Table5[[#This Row],[b1]]="","","PCS")</f>
        <v>#N/A</v>
      </c>
      <c r="N22" s="86"/>
      <c r="O22" s="86"/>
    </row>
    <row r="23" spans="2:15" x14ac:dyDescent="0.25">
      <c r="B23" s="88"/>
      <c r="C23" s="194" t="e">
        <f>MATCH(A23,Table1[H_A1],0)</f>
        <v>#N/A</v>
      </c>
      <c r="D23" s="194" t="e">
        <f>MATCH(Table5[[#This Row],[NAMA]],[1]!db[NB PAJAK],0)</f>
        <v>#N/A</v>
      </c>
      <c r="E23" t="e">
        <f>INDEX(Table1[Item Description],Table5[[#This Row],[//NOTA]])</f>
        <v>#N/A</v>
      </c>
      <c r="F23">
        <f>SUMIF(Table1[H_A1],Sheet5!A23,Table1[Qty])</f>
        <v>0</v>
      </c>
      <c r="G23" t="e">
        <f>INDEX(Table1[Unit],Table5[[#This Row],[//NOTA]])</f>
        <v>#N/A</v>
      </c>
      <c r="H23" s="195">
        <f>SUMIF(Table1[H_A1],Sheet5!A23,Table1[C])</f>
        <v>0</v>
      </c>
      <c r="I23" s="195" t="e">
        <f>INDEX(Table1[Unit Price],Table5[[#This Row],[//NOTA]])</f>
        <v>#N/A</v>
      </c>
      <c r="J23" s="86" t="e">
        <f>IF(Table5[[#This Row],[a2]]="","",Table5[[#This Row],[QTY]]*12)</f>
        <v>#N/A</v>
      </c>
      <c r="K23" s="86" t="e">
        <f>IF(Table5[[#This Row],[UNIT]]="grs","LSN",IF(Table5[[#This Row],[UNIT]]="LSN","PCS",""))</f>
        <v>#N/A</v>
      </c>
      <c r="L23" s="86" t="e">
        <f>IF(Table5[[#This Row],[a2]]="LSN",Table5[[#This Row],[a1]]*12,"")</f>
        <v>#N/A</v>
      </c>
      <c r="M23" s="86" t="e">
        <f>IF(Table5[[#This Row],[b1]]="","","PCS")</f>
        <v>#N/A</v>
      </c>
      <c r="N23" s="86"/>
      <c r="O23" s="86"/>
    </row>
    <row r="24" spans="2:15" x14ac:dyDescent="0.25">
      <c r="B24" s="88"/>
      <c r="C24" s="194" t="e">
        <f>MATCH(A24,Table1[H_A1],0)</f>
        <v>#N/A</v>
      </c>
      <c r="D24" s="194" t="e">
        <f>MATCH(Table5[[#This Row],[NAMA]],[1]!db[NB PAJAK],0)</f>
        <v>#N/A</v>
      </c>
      <c r="E24" t="e">
        <f>INDEX(Table1[Item Description],Table5[[#This Row],[//NOTA]])</f>
        <v>#N/A</v>
      </c>
      <c r="F24">
        <f>SUMIF(Table1[H_A1],Sheet5!A24,Table1[Qty])</f>
        <v>0</v>
      </c>
      <c r="G24" t="e">
        <f>INDEX(Table1[Unit],Table5[[#This Row],[//NOTA]])</f>
        <v>#N/A</v>
      </c>
      <c r="H24" s="195">
        <f>SUMIF(Table1[H_A1],Sheet5!A24,Table1[C])</f>
        <v>0</v>
      </c>
      <c r="I24" s="195" t="e">
        <f>INDEX(Table1[Unit Price],Table5[[#This Row],[//NOTA]])</f>
        <v>#N/A</v>
      </c>
      <c r="J24" s="86" t="e">
        <f>IF(Table5[[#This Row],[a2]]="","",Table5[[#This Row],[QTY]]*12)</f>
        <v>#N/A</v>
      </c>
      <c r="K24" s="86" t="e">
        <f>IF(Table5[[#This Row],[UNIT]]="grs","LSN",IF(Table5[[#This Row],[UNIT]]="LSN","PCS",""))</f>
        <v>#N/A</v>
      </c>
      <c r="L24" s="86" t="e">
        <f>IF(Table5[[#This Row],[a2]]="LSN",Table5[[#This Row],[a1]]*12,"")</f>
        <v>#N/A</v>
      </c>
      <c r="M24" s="86" t="e">
        <f>IF(Table5[[#This Row],[b1]]="","","PCS")</f>
        <v>#N/A</v>
      </c>
      <c r="N24" s="86"/>
      <c r="O24" s="86"/>
    </row>
    <row r="25" spans="2:15" x14ac:dyDescent="0.25">
      <c r="B25" s="88"/>
      <c r="C25" s="194" t="e">
        <f>MATCH(A25,Table1[H_A1],0)</f>
        <v>#N/A</v>
      </c>
      <c r="D25" s="194" t="e">
        <f>MATCH(Table5[[#This Row],[NAMA]],[1]!db[NB PAJAK],0)</f>
        <v>#N/A</v>
      </c>
      <c r="E25" t="e">
        <f>INDEX(Table1[Item Description],Table5[[#This Row],[//NOTA]])</f>
        <v>#N/A</v>
      </c>
      <c r="F25">
        <f>SUMIF(Table1[H_A1],Sheet5!A25,Table1[Qty])</f>
        <v>0</v>
      </c>
      <c r="G25" t="e">
        <f>INDEX(Table1[Unit],Table5[[#This Row],[//NOTA]])</f>
        <v>#N/A</v>
      </c>
      <c r="H25" s="195">
        <f>SUMIF(Table1[H_A1],Sheet5!A25,Table1[C])</f>
        <v>0</v>
      </c>
      <c r="I25" s="195" t="e">
        <f>INDEX(Table1[Unit Price],Table5[[#This Row],[//NOTA]])</f>
        <v>#N/A</v>
      </c>
      <c r="J25" s="86" t="e">
        <f>IF(Table5[[#This Row],[a2]]="","",Table5[[#This Row],[QTY]]*12)</f>
        <v>#N/A</v>
      </c>
      <c r="K25" s="86" t="e">
        <f>IF(Table5[[#This Row],[UNIT]]="grs","LSN",IF(Table5[[#This Row],[UNIT]]="LSN","PCS",""))</f>
        <v>#N/A</v>
      </c>
      <c r="L25" s="86" t="e">
        <f>IF(Table5[[#This Row],[a2]]="LSN",Table5[[#This Row],[a1]]*12,"")</f>
        <v>#N/A</v>
      </c>
      <c r="M25" s="86" t="e">
        <f>IF(Table5[[#This Row],[b1]]="","","PCS")</f>
        <v>#N/A</v>
      </c>
      <c r="N25" s="86"/>
      <c r="O25" s="86"/>
    </row>
    <row r="26" spans="2:15" x14ac:dyDescent="0.25">
      <c r="B26" s="88"/>
      <c r="C26" s="194" t="e">
        <f>MATCH(A26,Table1[H_A1],0)</f>
        <v>#N/A</v>
      </c>
      <c r="D26" s="194" t="e">
        <f>MATCH(Table5[[#This Row],[NAMA]],[1]!db[NB PAJAK],0)</f>
        <v>#N/A</v>
      </c>
      <c r="E26" t="e">
        <f>INDEX(Table1[Item Description],Table5[[#This Row],[//NOTA]])</f>
        <v>#N/A</v>
      </c>
      <c r="F26">
        <f>SUMIF(Table1[H_A1],Sheet5!A26,Table1[Qty])</f>
        <v>0</v>
      </c>
      <c r="G26" t="e">
        <f>INDEX(Table1[Unit],Table5[[#This Row],[//NOTA]])</f>
        <v>#N/A</v>
      </c>
      <c r="H26" s="195">
        <f>SUMIF(Table1[H_A1],Sheet5!A26,Table1[C])</f>
        <v>0</v>
      </c>
      <c r="I26" s="195" t="e">
        <f>INDEX(Table1[Unit Price],Table5[[#This Row],[//NOTA]])</f>
        <v>#N/A</v>
      </c>
      <c r="J26" s="86" t="e">
        <f>IF(Table5[[#This Row],[a2]]="","",Table5[[#This Row],[QTY]]*12)</f>
        <v>#N/A</v>
      </c>
      <c r="K26" s="86" t="e">
        <f>IF(Table5[[#This Row],[UNIT]]="grs","LSN",IF(Table5[[#This Row],[UNIT]]="LSN","PCS",""))</f>
        <v>#N/A</v>
      </c>
      <c r="L26" s="86" t="e">
        <f>IF(Table5[[#This Row],[a2]]="LSN",Table5[[#This Row],[a1]]*12,"")</f>
        <v>#N/A</v>
      </c>
      <c r="M26" s="86" t="e">
        <f>IF(Table5[[#This Row],[b1]]="","","PCS")</f>
        <v>#N/A</v>
      </c>
      <c r="N26" s="86"/>
      <c r="O26" s="86"/>
    </row>
    <row r="27" spans="2:15" x14ac:dyDescent="0.25">
      <c r="B27" s="88"/>
      <c r="C27" s="194" t="e">
        <f>MATCH(A27,Table1[H_A1],0)</f>
        <v>#N/A</v>
      </c>
      <c r="D27" s="194" t="e">
        <f>MATCH(Table5[[#This Row],[NAMA]],[1]!db[NB PAJAK],0)</f>
        <v>#N/A</v>
      </c>
      <c r="E27" t="e">
        <f>INDEX(Table1[Item Description],Table5[[#This Row],[//NOTA]])</f>
        <v>#N/A</v>
      </c>
      <c r="F27">
        <f>SUMIF(Table1[H_A1],Sheet5!A27,Table1[Qty])</f>
        <v>0</v>
      </c>
      <c r="G27" t="e">
        <f>INDEX(Table1[Unit],Table5[[#This Row],[//NOTA]])</f>
        <v>#N/A</v>
      </c>
      <c r="H27" s="195">
        <f>SUMIF(Table1[H_A1],Sheet5!A27,Table1[C])</f>
        <v>0</v>
      </c>
      <c r="I27" s="195" t="e">
        <f>INDEX(Table1[Unit Price],Table5[[#This Row],[//NOTA]])</f>
        <v>#N/A</v>
      </c>
      <c r="J27" s="86" t="e">
        <f>IF(Table5[[#This Row],[a2]]="","",Table5[[#This Row],[QTY]]*12)</f>
        <v>#N/A</v>
      </c>
      <c r="K27" s="86" t="e">
        <f>IF(Table5[[#This Row],[UNIT]]="grs","LSN",IF(Table5[[#This Row],[UNIT]]="LSN","PCS",""))</f>
        <v>#N/A</v>
      </c>
      <c r="L27" s="86" t="e">
        <f>IF(Table5[[#This Row],[a2]]="LSN",Table5[[#This Row],[a1]]*12,"")</f>
        <v>#N/A</v>
      </c>
      <c r="M27" s="86" t="e">
        <f>IF(Table5[[#This Row],[b1]]="","","PCS")</f>
        <v>#N/A</v>
      </c>
      <c r="N27" s="86"/>
      <c r="O27" s="86"/>
    </row>
    <row r="28" spans="2:15" x14ac:dyDescent="0.25">
      <c r="B28" s="88"/>
      <c r="C28" s="194" t="e">
        <f>MATCH(A28,Table1[H_A1],0)</f>
        <v>#N/A</v>
      </c>
      <c r="D28" s="194" t="e">
        <f>MATCH(Table5[[#This Row],[NAMA]],[1]!db[NB PAJAK],0)</f>
        <v>#N/A</v>
      </c>
      <c r="E28" t="e">
        <f>INDEX(Table1[Item Description],Table5[[#This Row],[//NOTA]])</f>
        <v>#N/A</v>
      </c>
      <c r="F28">
        <f>SUMIF(Table1[H_A1],Sheet5!A28,Table1[Qty])</f>
        <v>0</v>
      </c>
      <c r="G28" t="e">
        <f>INDEX(Table1[Unit],Table5[[#This Row],[//NOTA]])</f>
        <v>#N/A</v>
      </c>
      <c r="H28" s="195">
        <f>SUMIF(Table1[H_A1],Sheet5!A28,Table1[C])</f>
        <v>0</v>
      </c>
      <c r="I28" s="195" t="e">
        <f>INDEX(Table1[Unit Price],Table5[[#This Row],[//NOTA]])</f>
        <v>#N/A</v>
      </c>
      <c r="J28" s="86" t="e">
        <f>IF(Table5[[#This Row],[a2]]="","",Table5[[#This Row],[QTY]]*12)</f>
        <v>#N/A</v>
      </c>
      <c r="K28" s="86" t="e">
        <f>IF(Table5[[#This Row],[UNIT]]="grs","LSN",IF(Table5[[#This Row],[UNIT]]="LSN","PCS",""))</f>
        <v>#N/A</v>
      </c>
      <c r="L28" s="86" t="e">
        <f>IF(Table5[[#This Row],[a2]]="LSN",Table5[[#This Row],[a1]]*12,"")</f>
        <v>#N/A</v>
      </c>
      <c r="M28" s="86" t="e">
        <f>IF(Table5[[#This Row],[b1]]="","","PCS")</f>
        <v>#N/A</v>
      </c>
      <c r="N28" s="86"/>
      <c r="O28" s="86"/>
    </row>
    <row r="29" spans="2:15" x14ac:dyDescent="0.25">
      <c r="B29" s="88"/>
      <c r="C29" s="194" t="e">
        <f>MATCH(A29,Table1[H_A1],0)</f>
        <v>#N/A</v>
      </c>
      <c r="D29" s="194" t="e">
        <f>MATCH(Table5[[#This Row],[NAMA]],[1]!db[NB PAJAK],0)</f>
        <v>#N/A</v>
      </c>
      <c r="E29" t="e">
        <f>INDEX(Table1[Item Description],Table5[[#This Row],[//NOTA]])</f>
        <v>#N/A</v>
      </c>
      <c r="F29">
        <f>SUMIF(Table1[H_A1],Sheet5!A29,Table1[Qty])</f>
        <v>0</v>
      </c>
      <c r="G29" t="e">
        <f>INDEX(Table1[Unit],Table5[[#This Row],[//NOTA]])</f>
        <v>#N/A</v>
      </c>
      <c r="H29" s="195">
        <f>SUMIF(Table1[H_A1],Sheet5!A29,Table1[C])</f>
        <v>0</v>
      </c>
      <c r="I29" s="195" t="e">
        <f>INDEX(Table1[Unit Price],Table5[[#This Row],[//NOTA]])</f>
        <v>#N/A</v>
      </c>
      <c r="J29" s="86" t="e">
        <f>IF(Table5[[#This Row],[a2]]="","",Table5[[#This Row],[QTY]]*12)</f>
        <v>#N/A</v>
      </c>
      <c r="K29" s="86" t="e">
        <f>IF(Table5[[#This Row],[UNIT]]="grs","LSN",IF(Table5[[#This Row],[UNIT]]="LSN","PCS",""))</f>
        <v>#N/A</v>
      </c>
      <c r="L29" s="86" t="e">
        <f>IF(Table5[[#This Row],[a2]]="LSN",Table5[[#This Row],[a1]]*12,"")</f>
        <v>#N/A</v>
      </c>
      <c r="M29" s="86" t="e">
        <f>IF(Table5[[#This Row],[b1]]="","","PCS")</f>
        <v>#N/A</v>
      </c>
      <c r="N29" s="86"/>
      <c r="O29" s="86"/>
    </row>
    <row r="30" spans="2:15" x14ac:dyDescent="0.25">
      <c r="B30" s="88"/>
      <c r="C30" s="194" t="e">
        <f>MATCH(A30,Table1[H_A1],0)</f>
        <v>#N/A</v>
      </c>
      <c r="D30" s="194" t="e">
        <f>MATCH(Table5[[#This Row],[NAMA]],[1]!db[NB PAJAK],0)</f>
        <v>#N/A</v>
      </c>
      <c r="E30" t="e">
        <f>INDEX(Table1[Item Description],Table5[[#This Row],[//NOTA]])</f>
        <v>#N/A</v>
      </c>
      <c r="F30">
        <f>SUMIF(Table1[H_A1],Sheet5!A30,Table1[Qty])</f>
        <v>0</v>
      </c>
      <c r="G30" t="e">
        <f>INDEX(Table1[Unit],Table5[[#This Row],[//NOTA]])</f>
        <v>#N/A</v>
      </c>
      <c r="H30" s="195">
        <f>SUMIF(Table1[H_A1],Sheet5!A30,Table1[C])</f>
        <v>0</v>
      </c>
      <c r="I30" s="195" t="e">
        <f>INDEX(Table1[Unit Price],Table5[[#This Row],[//NOTA]])</f>
        <v>#N/A</v>
      </c>
      <c r="J30" s="86" t="e">
        <f>IF(Table5[[#This Row],[a2]]="","",Table5[[#This Row],[QTY]]*12)</f>
        <v>#N/A</v>
      </c>
      <c r="K30" s="86" t="e">
        <f>IF(Table5[[#This Row],[UNIT]]="grs","LSN",IF(Table5[[#This Row],[UNIT]]="LSN","PCS",""))</f>
        <v>#N/A</v>
      </c>
      <c r="L30" s="86" t="e">
        <f>IF(Table5[[#This Row],[a2]]="LSN",Table5[[#This Row],[a1]]*12,"")</f>
        <v>#N/A</v>
      </c>
      <c r="M30" s="86" t="e">
        <f>IF(Table5[[#This Row],[b1]]="","","PCS")</f>
        <v>#N/A</v>
      </c>
      <c r="N30" s="86"/>
      <c r="O30" s="86"/>
    </row>
    <row r="31" spans="2:15" x14ac:dyDescent="0.25">
      <c r="B31" s="88"/>
      <c r="C31" s="194" t="e">
        <f>MATCH(A31,Table1[H_A1],0)</f>
        <v>#N/A</v>
      </c>
      <c r="D31" s="194" t="e">
        <f>MATCH(Table5[[#This Row],[NAMA]],[1]!db[NB PAJAK],0)</f>
        <v>#N/A</v>
      </c>
      <c r="E31" t="e">
        <f>INDEX(Table1[Item Description],Table5[[#This Row],[//NOTA]])</f>
        <v>#N/A</v>
      </c>
      <c r="F31">
        <f>SUMIF(Table1[H_A1],Sheet5!A31,Table1[Qty])</f>
        <v>0</v>
      </c>
      <c r="G31" t="e">
        <f>INDEX(Table1[Unit],Table5[[#This Row],[//NOTA]])</f>
        <v>#N/A</v>
      </c>
      <c r="H31" s="195">
        <f>SUMIF(Table1[H_A1],Sheet5!A31,Table1[C])</f>
        <v>0</v>
      </c>
      <c r="I31" s="195" t="e">
        <f>INDEX(Table1[Unit Price],Table5[[#This Row],[//NOTA]])</f>
        <v>#N/A</v>
      </c>
      <c r="J31" s="86" t="e">
        <f>IF(Table5[[#This Row],[a2]]="","",Table5[[#This Row],[QTY]]*12)</f>
        <v>#N/A</v>
      </c>
      <c r="K31" s="86" t="e">
        <f>IF(Table5[[#This Row],[UNIT]]="grs","LSN",IF(Table5[[#This Row],[UNIT]]="LSN","PCS",""))</f>
        <v>#N/A</v>
      </c>
      <c r="L31" s="86" t="e">
        <f>IF(Table5[[#This Row],[a2]]="LSN",Table5[[#This Row],[a1]]*12,"")</f>
        <v>#N/A</v>
      </c>
      <c r="M31" s="86" t="e">
        <f>IF(Table5[[#This Row],[b1]]="","","PCS")</f>
        <v>#N/A</v>
      </c>
      <c r="N31" s="86"/>
      <c r="O31" s="86"/>
    </row>
    <row r="32" spans="2:15" x14ac:dyDescent="0.25">
      <c r="B32" s="88"/>
      <c r="C32" s="194" t="e">
        <f>MATCH(A32,Table1[H_A1],0)</f>
        <v>#N/A</v>
      </c>
      <c r="D32" s="194" t="e">
        <f>MATCH(Table5[[#This Row],[NAMA]],[1]!db[NB PAJAK],0)</f>
        <v>#N/A</v>
      </c>
      <c r="E32" t="e">
        <f>INDEX(Table1[Item Description],Table5[[#This Row],[//NOTA]])</f>
        <v>#N/A</v>
      </c>
      <c r="F32">
        <f>SUMIF(Table1[H_A1],Sheet5!A32,Table1[Qty])</f>
        <v>0</v>
      </c>
      <c r="G32" t="e">
        <f>INDEX(Table1[Unit],Table5[[#This Row],[//NOTA]])</f>
        <v>#N/A</v>
      </c>
      <c r="H32" s="195">
        <f>SUMIF(Table1[H_A1],Sheet5!A32,Table1[C])</f>
        <v>0</v>
      </c>
      <c r="I32" s="195" t="e">
        <f>INDEX(Table1[Unit Price],Table5[[#This Row],[//NOTA]])</f>
        <v>#N/A</v>
      </c>
      <c r="J32" s="86" t="e">
        <f>IF(Table5[[#This Row],[a2]]="","",Table5[[#This Row],[QTY]]*12)</f>
        <v>#N/A</v>
      </c>
      <c r="K32" s="86" t="e">
        <f>IF(Table5[[#This Row],[UNIT]]="grs","LSN",IF(Table5[[#This Row],[UNIT]]="LSN","PCS",""))</f>
        <v>#N/A</v>
      </c>
      <c r="L32" s="86" t="e">
        <f>IF(Table5[[#This Row],[a2]]="LSN",Table5[[#This Row],[a1]]*12,"")</f>
        <v>#N/A</v>
      </c>
      <c r="M32" s="86" t="e">
        <f>IF(Table5[[#This Row],[b1]]="","","PCS")</f>
        <v>#N/A</v>
      </c>
      <c r="N32" s="86"/>
      <c r="O32" s="86"/>
    </row>
    <row r="33" spans="2:15" x14ac:dyDescent="0.25">
      <c r="B33" s="88"/>
      <c r="C33" s="194" t="e">
        <f>MATCH(A33,Table1[H_A1],0)</f>
        <v>#N/A</v>
      </c>
      <c r="D33" s="194" t="e">
        <f>MATCH(Table5[[#This Row],[NAMA]],[1]!db[NB PAJAK],0)</f>
        <v>#N/A</v>
      </c>
      <c r="E33" t="e">
        <f>INDEX(Table1[Item Description],Table5[[#This Row],[//NOTA]])</f>
        <v>#N/A</v>
      </c>
      <c r="F33">
        <f>SUMIF(Table1[H_A1],Sheet5!A33,Table1[Qty])</f>
        <v>0</v>
      </c>
      <c r="G33" t="e">
        <f>INDEX(Table1[Unit],Table5[[#This Row],[//NOTA]])</f>
        <v>#N/A</v>
      </c>
      <c r="H33" s="195">
        <f>SUMIF(Table1[H_A1],Sheet5!A33,Table1[C])</f>
        <v>0</v>
      </c>
      <c r="I33" s="195" t="e">
        <f>INDEX(Table1[Unit Price],Table5[[#This Row],[//NOTA]])</f>
        <v>#N/A</v>
      </c>
      <c r="J33" s="86" t="e">
        <f>IF(Table5[[#This Row],[a2]]="","",Table5[[#This Row],[QTY]]*12)</f>
        <v>#N/A</v>
      </c>
      <c r="K33" s="86" t="e">
        <f>IF(Table5[[#This Row],[UNIT]]="grs","LSN",IF(Table5[[#This Row],[UNIT]]="LSN","PCS",""))</f>
        <v>#N/A</v>
      </c>
      <c r="L33" s="86" t="e">
        <f>IF(Table5[[#This Row],[a2]]="LSN",Table5[[#This Row],[a1]]*12,"")</f>
        <v>#N/A</v>
      </c>
      <c r="M33" s="86" t="e">
        <f>IF(Table5[[#This Row],[b1]]="","","PCS")</f>
        <v>#N/A</v>
      </c>
      <c r="N33" s="86"/>
      <c r="O33" s="86"/>
    </row>
    <row r="34" spans="2:15" x14ac:dyDescent="0.25">
      <c r="B34" s="88"/>
      <c r="C34" s="194" t="e">
        <f>MATCH(A34,Table1[H_A1],0)</f>
        <v>#N/A</v>
      </c>
      <c r="D34" s="194" t="e">
        <f>MATCH(Table5[[#This Row],[NAMA]],[1]!db[NB PAJAK],0)</f>
        <v>#N/A</v>
      </c>
      <c r="E34" t="e">
        <f>INDEX(Table1[Item Description],Table5[[#This Row],[//NOTA]])</f>
        <v>#N/A</v>
      </c>
      <c r="F34">
        <f>SUMIF(Table1[H_A1],Sheet5!A34,Table1[Qty])</f>
        <v>0</v>
      </c>
      <c r="G34" t="e">
        <f>INDEX(Table1[Unit],Table5[[#This Row],[//NOTA]])</f>
        <v>#N/A</v>
      </c>
      <c r="H34" s="195">
        <f>SUMIF(Table1[H_A1],Sheet5!A34,Table1[C])</f>
        <v>0</v>
      </c>
      <c r="I34" s="195" t="e">
        <f>INDEX(Table1[Unit Price],Table5[[#This Row],[//NOTA]])</f>
        <v>#N/A</v>
      </c>
      <c r="J34" s="86" t="e">
        <f>IF(Table5[[#This Row],[a2]]="","",Table5[[#This Row],[QTY]]*12)</f>
        <v>#N/A</v>
      </c>
      <c r="K34" s="86" t="e">
        <f>IF(Table5[[#This Row],[UNIT]]="grs","LSN",IF(Table5[[#This Row],[UNIT]]="LSN","PCS",""))</f>
        <v>#N/A</v>
      </c>
      <c r="L34" s="86" t="e">
        <f>IF(Table5[[#This Row],[a2]]="LSN",Table5[[#This Row],[a1]]*12,"")</f>
        <v>#N/A</v>
      </c>
      <c r="M34" s="86" t="e">
        <f>IF(Table5[[#This Row],[b1]]="","","PCS")</f>
        <v>#N/A</v>
      </c>
      <c r="N34" s="86"/>
      <c r="O34" s="86"/>
    </row>
    <row r="35" spans="2:15" x14ac:dyDescent="0.25">
      <c r="B35" s="88"/>
      <c r="C35" s="194" t="e">
        <f>MATCH(A35,Table1[H_A1],0)</f>
        <v>#N/A</v>
      </c>
      <c r="D35" s="194" t="e">
        <f>MATCH(Table5[[#This Row],[NAMA]],[1]!db[NB PAJAK],0)</f>
        <v>#N/A</v>
      </c>
      <c r="E35" t="e">
        <f>INDEX(Table1[Item Description],Table5[[#This Row],[//NOTA]])</f>
        <v>#N/A</v>
      </c>
      <c r="F35">
        <f>SUMIF(Table1[H_A1],Sheet5!A35,Table1[Qty])</f>
        <v>0</v>
      </c>
      <c r="G35" t="e">
        <f>INDEX(Table1[Unit],Table5[[#This Row],[//NOTA]])</f>
        <v>#N/A</v>
      </c>
      <c r="H35" s="195">
        <f>SUMIF(Table1[H_A1],Sheet5!A35,Table1[C])</f>
        <v>0</v>
      </c>
      <c r="I35" s="195" t="e">
        <f>INDEX(Table1[Unit Price],Table5[[#This Row],[//NOTA]])</f>
        <v>#N/A</v>
      </c>
      <c r="J35" s="86" t="e">
        <f>IF(Table5[[#This Row],[a2]]="","",Table5[[#This Row],[QTY]]*12)</f>
        <v>#N/A</v>
      </c>
      <c r="K35" s="86" t="e">
        <f>IF(Table5[[#This Row],[UNIT]]="grs","LSN",IF(Table5[[#This Row],[UNIT]]="LSN","PCS",""))</f>
        <v>#N/A</v>
      </c>
      <c r="L35" s="86" t="e">
        <f>IF(Table5[[#This Row],[a2]]="LSN",Table5[[#This Row],[a1]]*12,"")</f>
        <v>#N/A</v>
      </c>
      <c r="M35" s="86" t="e">
        <f>IF(Table5[[#This Row],[b1]]="","","PCS")</f>
        <v>#N/A</v>
      </c>
      <c r="N35" s="86"/>
      <c r="O35" s="86"/>
    </row>
    <row r="36" spans="2:15" x14ac:dyDescent="0.25">
      <c r="B36" s="88"/>
      <c r="C36" s="194" t="e">
        <f>MATCH(A36,Table1[H_A1],0)</f>
        <v>#N/A</v>
      </c>
      <c r="D36" s="194" t="e">
        <f>MATCH(Table5[[#This Row],[NAMA]],[1]!db[NB PAJAK],0)</f>
        <v>#N/A</v>
      </c>
      <c r="E36" t="e">
        <f>INDEX(Table1[Item Description],Table5[[#This Row],[//NOTA]])</f>
        <v>#N/A</v>
      </c>
      <c r="F36">
        <f>SUMIF(Table1[H_A1],Sheet5!A36,Table1[Qty])</f>
        <v>0</v>
      </c>
      <c r="G36" t="e">
        <f>INDEX(Table1[Unit],Table5[[#This Row],[//NOTA]])</f>
        <v>#N/A</v>
      </c>
      <c r="H36" s="195">
        <f>SUMIF(Table1[H_A1],Sheet5!A36,Table1[C])</f>
        <v>0</v>
      </c>
      <c r="I36" s="195" t="e">
        <f>INDEX(Table1[Unit Price],Table5[[#This Row],[//NOTA]])</f>
        <v>#N/A</v>
      </c>
      <c r="J36" s="86" t="e">
        <f>IF(Table5[[#This Row],[a2]]="","",Table5[[#This Row],[QTY]]*12)</f>
        <v>#N/A</v>
      </c>
      <c r="K36" s="86" t="e">
        <f>IF(Table5[[#This Row],[UNIT]]="grs","LSN",IF(Table5[[#This Row],[UNIT]]="LSN","PCS",""))</f>
        <v>#N/A</v>
      </c>
      <c r="L36" s="86" t="e">
        <f>IF(Table5[[#This Row],[a2]]="LSN",Table5[[#This Row],[a1]]*12,"")</f>
        <v>#N/A</v>
      </c>
      <c r="M36" s="86" t="e">
        <f>IF(Table5[[#This Row],[b1]]="","","PCS")</f>
        <v>#N/A</v>
      </c>
      <c r="N36" s="86"/>
      <c r="O36" s="86"/>
    </row>
    <row r="37" spans="2:15" x14ac:dyDescent="0.25">
      <c r="B37" s="88"/>
      <c r="C37" s="194" t="e">
        <f>MATCH(A37,Table1[H_A1],0)</f>
        <v>#N/A</v>
      </c>
      <c r="D37" s="194" t="e">
        <f>MATCH(Table5[[#This Row],[NAMA]],[1]!db[NB PAJAK],0)</f>
        <v>#N/A</v>
      </c>
      <c r="E37" t="e">
        <f>INDEX(Table1[Item Description],Table5[[#This Row],[//NOTA]])</f>
        <v>#N/A</v>
      </c>
      <c r="F37">
        <f>SUMIF(Table1[H_A1],Sheet5!A37,Table1[Qty])</f>
        <v>0</v>
      </c>
      <c r="G37" t="e">
        <f>INDEX(Table1[Unit],Table5[[#This Row],[//NOTA]])</f>
        <v>#N/A</v>
      </c>
      <c r="H37" s="195">
        <f>SUMIF(Table1[H_A1],Sheet5!A37,Table1[C])</f>
        <v>0</v>
      </c>
      <c r="I37" s="195" t="e">
        <f>INDEX(Table1[Unit Price],Table5[[#This Row],[//NOTA]])</f>
        <v>#N/A</v>
      </c>
      <c r="J37" s="86" t="e">
        <f>IF(Table5[[#This Row],[a2]]="","",Table5[[#This Row],[QTY]]*12)</f>
        <v>#N/A</v>
      </c>
      <c r="K37" s="86" t="e">
        <f>IF(Table5[[#This Row],[UNIT]]="grs","LSN",IF(Table5[[#This Row],[UNIT]]="LSN","PCS",""))</f>
        <v>#N/A</v>
      </c>
      <c r="L37" s="86" t="e">
        <f>IF(Table5[[#This Row],[a2]]="LSN",Table5[[#This Row],[a1]]*12,"")</f>
        <v>#N/A</v>
      </c>
      <c r="M37" s="86" t="e">
        <f>IF(Table5[[#This Row],[b1]]="","","PCS")</f>
        <v>#N/A</v>
      </c>
      <c r="N37" s="86"/>
      <c r="O37" s="86"/>
    </row>
    <row r="38" spans="2:15" x14ac:dyDescent="0.25">
      <c r="B38" s="88"/>
      <c r="C38" s="194" t="e">
        <f>MATCH(A38,Table1[H_A1],0)</f>
        <v>#N/A</v>
      </c>
      <c r="D38" s="194" t="e">
        <f>MATCH(Table5[[#This Row],[NAMA]],[1]!db[NB PAJAK],0)</f>
        <v>#N/A</v>
      </c>
      <c r="E38" t="e">
        <f>INDEX(Table1[Item Description],Table5[[#This Row],[//NOTA]])</f>
        <v>#N/A</v>
      </c>
      <c r="F38">
        <f>SUMIF(Table1[H_A1],Sheet5!A38,Table1[Qty])</f>
        <v>0</v>
      </c>
      <c r="G38" t="e">
        <f>INDEX(Table1[Unit],Table5[[#This Row],[//NOTA]])</f>
        <v>#N/A</v>
      </c>
      <c r="H38" s="195">
        <f>SUMIF(Table1[H_A1],Sheet5!A38,Table1[C])</f>
        <v>0</v>
      </c>
      <c r="I38" s="195" t="e">
        <f>INDEX(Table1[Unit Price],Table5[[#This Row],[//NOTA]])</f>
        <v>#N/A</v>
      </c>
      <c r="J38" s="86" t="e">
        <f>IF(Table5[[#This Row],[a2]]="","",Table5[[#This Row],[QTY]]*12)</f>
        <v>#N/A</v>
      </c>
      <c r="K38" s="86" t="e">
        <f>IF(Table5[[#This Row],[UNIT]]="grs","LSN",IF(Table5[[#This Row],[UNIT]]="LSN","PCS",""))</f>
        <v>#N/A</v>
      </c>
      <c r="L38" s="86" t="e">
        <f>IF(Table5[[#This Row],[a2]]="LSN",Table5[[#This Row],[a1]]*12,"")</f>
        <v>#N/A</v>
      </c>
      <c r="M38" s="86" t="e">
        <f>IF(Table5[[#This Row],[b1]]="","","PCS")</f>
        <v>#N/A</v>
      </c>
      <c r="N38" s="86"/>
      <c r="O38" s="86"/>
    </row>
    <row r="39" spans="2:15" x14ac:dyDescent="0.25">
      <c r="B39" s="88"/>
      <c r="C39" s="194" t="e">
        <f>MATCH(A39,Table1[H_A1],0)</f>
        <v>#N/A</v>
      </c>
      <c r="D39" s="194" t="e">
        <f>MATCH(Table5[[#This Row],[NAMA]],[1]!db[NB PAJAK],0)</f>
        <v>#N/A</v>
      </c>
      <c r="E39" t="e">
        <f>INDEX(Table1[Item Description],Table5[[#This Row],[//NOTA]])</f>
        <v>#N/A</v>
      </c>
      <c r="F39">
        <f>SUMIF(Table1[H_A1],Sheet5!A39,Table1[Qty])</f>
        <v>0</v>
      </c>
      <c r="G39" t="e">
        <f>INDEX(Table1[Unit],Table5[[#This Row],[//NOTA]])</f>
        <v>#N/A</v>
      </c>
      <c r="H39" s="195">
        <f>SUMIF(Table1[H_A1],Sheet5!A39,Table1[C])</f>
        <v>0</v>
      </c>
      <c r="I39" s="195" t="e">
        <f>INDEX(Table1[Unit Price],Table5[[#This Row],[//NOTA]])</f>
        <v>#N/A</v>
      </c>
      <c r="J39" s="86" t="e">
        <f>IF(Table5[[#This Row],[a2]]="","",Table5[[#This Row],[QTY]]*12)</f>
        <v>#N/A</v>
      </c>
      <c r="K39" s="86" t="e">
        <f>IF(Table5[[#This Row],[UNIT]]="grs","LSN",IF(Table5[[#This Row],[UNIT]]="LSN","PCS",""))</f>
        <v>#N/A</v>
      </c>
      <c r="L39" s="86" t="e">
        <f>IF(Table5[[#This Row],[a2]]="LSN",Table5[[#This Row],[a1]]*12,"")</f>
        <v>#N/A</v>
      </c>
      <c r="M39" s="86" t="e">
        <f>IF(Table5[[#This Row],[b1]]="","","PCS")</f>
        <v>#N/A</v>
      </c>
      <c r="N39" s="86"/>
      <c r="O39" s="86"/>
    </row>
    <row r="40" spans="2:15" x14ac:dyDescent="0.25">
      <c r="B40" s="88"/>
      <c r="C40" s="194" t="e">
        <f>MATCH(A40,Table1[H_A1],0)</f>
        <v>#N/A</v>
      </c>
      <c r="D40" s="194" t="e">
        <f>MATCH(Table5[[#This Row],[NAMA]],[1]!db[NB PAJAK],0)</f>
        <v>#N/A</v>
      </c>
      <c r="E40" t="e">
        <f>INDEX(Table1[Item Description],Table5[[#This Row],[//NOTA]])</f>
        <v>#N/A</v>
      </c>
      <c r="F40">
        <f>SUMIF(Table1[H_A1],Sheet5!A40,Table1[Qty])</f>
        <v>0</v>
      </c>
      <c r="G40" t="e">
        <f>INDEX(Table1[Unit],Table5[[#This Row],[//NOTA]])</f>
        <v>#N/A</v>
      </c>
      <c r="H40" s="195">
        <f>SUMIF(Table1[H_A1],Sheet5!A40,Table1[C])</f>
        <v>0</v>
      </c>
      <c r="I40" s="195" t="e">
        <f>INDEX(Table1[Unit Price],Table5[[#This Row],[//NOTA]])</f>
        <v>#N/A</v>
      </c>
      <c r="J40" s="86" t="e">
        <f>IF(Table5[[#This Row],[a2]]="","",Table5[[#This Row],[QTY]]*12)</f>
        <v>#N/A</v>
      </c>
      <c r="K40" s="86" t="e">
        <f>IF(Table5[[#This Row],[UNIT]]="grs","LSN",IF(Table5[[#This Row],[UNIT]]="LSN","PCS",""))</f>
        <v>#N/A</v>
      </c>
      <c r="L40" s="86" t="e">
        <f>IF(Table5[[#This Row],[a2]]="LSN",Table5[[#This Row],[a1]]*12,"")</f>
        <v>#N/A</v>
      </c>
      <c r="M40" s="86" t="e">
        <f>IF(Table5[[#This Row],[b1]]="","","PCS")</f>
        <v>#N/A</v>
      </c>
      <c r="N40" s="86"/>
      <c r="O40" s="86"/>
    </row>
    <row r="41" spans="2:15" x14ac:dyDescent="0.25">
      <c r="B41" s="88"/>
      <c r="C41" s="194" t="e">
        <f>MATCH(A41,Table1[H_A1],0)</f>
        <v>#N/A</v>
      </c>
      <c r="D41" s="194" t="e">
        <f>MATCH(Table5[[#This Row],[NAMA]],[1]!db[NB PAJAK],0)</f>
        <v>#N/A</v>
      </c>
      <c r="E41" t="e">
        <f>INDEX(Table1[Item Description],Table5[[#This Row],[//NOTA]])</f>
        <v>#N/A</v>
      </c>
      <c r="F41">
        <f>SUMIF(Table1[H_A1],Sheet5!A41,Table1[Qty])</f>
        <v>0</v>
      </c>
      <c r="G41" t="e">
        <f>INDEX(Table1[Unit],Table5[[#This Row],[//NOTA]])</f>
        <v>#N/A</v>
      </c>
      <c r="H41" s="195">
        <f>SUMIF(Table1[H_A1],Sheet5!A41,Table1[C])</f>
        <v>0</v>
      </c>
      <c r="I41" s="195" t="e">
        <f>INDEX(Table1[Unit Price],Table5[[#This Row],[//NOTA]])</f>
        <v>#N/A</v>
      </c>
      <c r="J41" s="86" t="e">
        <f>IF(Table5[[#This Row],[a2]]="","",Table5[[#This Row],[QTY]]*12)</f>
        <v>#N/A</v>
      </c>
      <c r="K41" s="86" t="e">
        <f>IF(Table5[[#This Row],[UNIT]]="grs","LSN",IF(Table5[[#This Row],[UNIT]]="LSN","PCS",""))</f>
        <v>#N/A</v>
      </c>
      <c r="L41" s="86" t="e">
        <f>IF(Table5[[#This Row],[a2]]="LSN",Table5[[#This Row],[a1]]*12,"")</f>
        <v>#N/A</v>
      </c>
      <c r="M41" s="86" t="e">
        <f>IF(Table5[[#This Row],[b1]]="","","PCS")</f>
        <v>#N/A</v>
      </c>
      <c r="N41" s="86"/>
      <c r="O41" s="86"/>
    </row>
    <row r="42" spans="2:15" x14ac:dyDescent="0.25">
      <c r="B42" s="88"/>
      <c r="C42" s="194" t="e">
        <f>MATCH(A42,Table1[H_A1],0)</f>
        <v>#N/A</v>
      </c>
      <c r="D42" s="194" t="e">
        <f>MATCH(Table5[[#This Row],[NAMA]],[1]!db[NB PAJAK],0)</f>
        <v>#N/A</v>
      </c>
      <c r="E42" t="e">
        <f>INDEX(Table1[Item Description],Table5[[#This Row],[//NOTA]])</f>
        <v>#N/A</v>
      </c>
      <c r="F42">
        <f>SUMIF(Table1[H_A1],Sheet5!A42,Table1[Qty])</f>
        <v>0</v>
      </c>
      <c r="G42" t="e">
        <f>INDEX(Table1[Unit],Table5[[#This Row],[//NOTA]])</f>
        <v>#N/A</v>
      </c>
      <c r="H42" s="195">
        <f>SUMIF(Table1[H_A1],Sheet5!A42,Table1[C])</f>
        <v>0</v>
      </c>
      <c r="I42" s="195" t="e">
        <f>INDEX(Table1[Unit Price],Table5[[#This Row],[//NOTA]])</f>
        <v>#N/A</v>
      </c>
      <c r="J42" s="86" t="e">
        <f>IF(Table5[[#This Row],[a2]]="","",Table5[[#This Row],[QTY]]*12)</f>
        <v>#N/A</v>
      </c>
      <c r="K42" s="86" t="e">
        <f>IF(Table5[[#This Row],[UNIT]]="grs","LSN",IF(Table5[[#This Row],[UNIT]]="LSN","PCS",""))</f>
        <v>#N/A</v>
      </c>
      <c r="L42" s="86" t="e">
        <f>IF(Table5[[#This Row],[a2]]="LSN",Table5[[#This Row],[a1]]*12,"")</f>
        <v>#N/A</v>
      </c>
      <c r="M42" s="86" t="e">
        <f>IF(Table5[[#This Row],[b1]]="","","PCS")</f>
        <v>#N/A</v>
      </c>
      <c r="N42" s="86"/>
      <c r="O42" s="86"/>
    </row>
    <row r="43" spans="2:15" x14ac:dyDescent="0.25">
      <c r="B43" s="88"/>
      <c r="C43" s="194" t="e">
        <f>MATCH(A43,Table1[H_A1],0)</f>
        <v>#N/A</v>
      </c>
      <c r="D43" s="194" t="e">
        <f>MATCH(Table5[[#This Row],[NAMA]],[1]!db[NB PAJAK],0)</f>
        <v>#N/A</v>
      </c>
      <c r="E43" t="e">
        <f>INDEX(Table1[Item Description],Table5[[#This Row],[//NOTA]])</f>
        <v>#N/A</v>
      </c>
      <c r="F43">
        <f>SUMIF(Table1[H_A1],Sheet5!A43,Table1[Qty])</f>
        <v>0</v>
      </c>
      <c r="G43" t="e">
        <f>INDEX(Table1[Unit],Table5[[#This Row],[//NOTA]])</f>
        <v>#N/A</v>
      </c>
      <c r="H43" s="195">
        <f>SUMIF(Table1[H_A1],Sheet5!A43,Table1[C])</f>
        <v>0</v>
      </c>
      <c r="I43" s="195" t="e">
        <f>INDEX(Table1[Unit Price],Table5[[#This Row],[//NOTA]])</f>
        <v>#N/A</v>
      </c>
      <c r="J43" s="86" t="e">
        <f>IF(Table5[[#This Row],[a2]]="","",Table5[[#This Row],[QTY]]*12)</f>
        <v>#N/A</v>
      </c>
      <c r="K43" s="86" t="e">
        <f>IF(Table5[[#This Row],[UNIT]]="grs","LSN",IF(Table5[[#This Row],[UNIT]]="LSN","PCS",""))</f>
        <v>#N/A</v>
      </c>
      <c r="L43" s="86" t="e">
        <f>IF(Table5[[#This Row],[a2]]="LSN",Table5[[#This Row],[a1]]*12,"")</f>
        <v>#N/A</v>
      </c>
      <c r="M43" s="86" t="e">
        <f>IF(Table5[[#This Row],[b1]]="","","PCS")</f>
        <v>#N/A</v>
      </c>
      <c r="N43" s="86"/>
      <c r="O43" s="86"/>
    </row>
    <row r="44" spans="2:15" x14ac:dyDescent="0.25">
      <c r="B44" s="88"/>
      <c r="C44" s="194" t="e">
        <f>MATCH(A44,Table1[H_A1],0)</f>
        <v>#N/A</v>
      </c>
      <c r="D44" s="194" t="e">
        <f>MATCH(Table5[[#This Row],[NAMA]],[1]!db[NB PAJAK],0)</f>
        <v>#N/A</v>
      </c>
      <c r="E44" t="e">
        <f>INDEX(Table1[Item Description],Table5[[#This Row],[//NOTA]])</f>
        <v>#N/A</v>
      </c>
      <c r="F44">
        <f>SUMIF(Table1[H_A1],Sheet5!A44,Table1[Qty])</f>
        <v>0</v>
      </c>
      <c r="G44" t="e">
        <f>INDEX(Table1[Unit],Table5[[#This Row],[//NOTA]])</f>
        <v>#N/A</v>
      </c>
      <c r="H44" s="195">
        <f>SUMIF(Table1[H_A1],Sheet5!A44,Table1[C])</f>
        <v>0</v>
      </c>
      <c r="I44" s="195" t="e">
        <f>INDEX(Table1[Unit Price],Table5[[#This Row],[//NOTA]])</f>
        <v>#N/A</v>
      </c>
      <c r="J44" s="86" t="e">
        <f>IF(Table5[[#This Row],[a2]]="","",Table5[[#This Row],[QTY]]*12)</f>
        <v>#N/A</v>
      </c>
      <c r="K44" s="86" t="e">
        <f>IF(Table5[[#This Row],[UNIT]]="grs","LSN",IF(Table5[[#This Row],[UNIT]]="LSN","PCS",""))</f>
        <v>#N/A</v>
      </c>
      <c r="L44" s="86" t="e">
        <f>IF(Table5[[#This Row],[a2]]="LSN",Table5[[#This Row],[a1]]*12,"")</f>
        <v>#N/A</v>
      </c>
      <c r="M44" s="86" t="e">
        <f>IF(Table5[[#This Row],[b1]]="","","PCS")</f>
        <v>#N/A</v>
      </c>
      <c r="N44" s="86"/>
      <c r="O44" s="86"/>
    </row>
    <row r="45" spans="2:15" x14ac:dyDescent="0.25">
      <c r="B45" s="88"/>
      <c r="C45" s="194" t="e">
        <f>MATCH(A45,Table1[H_A1],0)</f>
        <v>#N/A</v>
      </c>
      <c r="D45" s="194" t="e">
        <f>MATCH(Table5[[#This Row],[NAMA]],[1]!db[NB PAJAK],0)</f>
        <v>#N/A</v>
      </c>
      <c r="E45" t="e">
        <f>INDEX(Table1[Item Description],Table5[[#This Row],[//NOTA]])</f>
        <v>#N/A</v>
      </c>
      <c r="F45">
        <f>SUMIF(Table1[H_A1],Sheet5!A45,Table1[Qty])</f>
        <v>0</v>
      </c>
      <c r="G45" t="e">
        <f>INDEX(Table1[Unit],Table5[[#This Row],[//NOTA]])</f>
        <v>#N/A</v>
      </c>
      <c r="H45" s="195">
        <f>SUMIF(Table1[H_A1],Sheet5!A45,Table1[C])</f>
        <v>0</v>
      </c>
      <c r="I45" s="195" t="e">
        <f>INDEX(Table1[Unit Price],Table5[[#This Row],[//NOTA]])</f>
        <v>#N/A</v>
      </c>
      <c r="J45" s="86" t="e">
        <f>IF(Table5[[#This Row],[a2]]="","",Table5[[#This Row],[QTY]]*12)</f>
        <v>#N/A</v>
      </c>
      <c r="K45" s="86" t="e">
        <f>IF(Table5[[#This Row],[UNIT]]="grs","LSN",IF(Table5[[#This Row],[UNIT]]="LSN","PCS",""))</f>
        <v>#N/A</v>
      </c>
      <c r="L45" s="86" t="e">
        <f>IF(Table5[[#This Row],[a2]]="LSN",Table5[[#This Row],[a1]]*12,"")</f>
        <v>#N/A</v>
      </c>
      <c r="M45" s="86" t="e">
        <f>IF(Table5[[#This Row],[b1]]="","","PCS")</f>
        <v>#N/A</v>
      </c>
      <c r="N45" s="86"/>
      <c r="O45" s="86"/>
    </row>
    <row r="46" spans="2:15" x14ac:dyDescent="0.25">
      <c r="B46" s="88"/>
      <c r="C46" s="194" t="e">
        <f>MATCH(A46,Table1[H_A1],0)</f>
        <v>#N/A</v>
      </c>
      <c r="D46" s="194" t="e">
        <f>MATCH(Table5[[#This Row],[NAMA]],[1]!db[NB PAJAK],0)</f>
        <v>#N/A</v>
      </c>
      <c r="E46" t="e">
        <f>INDEX(Table1[Item Description],Table5[[#This Row],[//NOTA]])</f>
        <v>#N/A</v>
      </c>
      <c r="F46">
        <f>SUMIF(Table1[H_A1],Sheet5!A46,Table1[Qty])</f>
        <v>0</v>
      </c>
      <c r="G46" t="e">
        <f>INDEX(Table1[Unit],Table5[[#This Row],[//NOTA]])</f>
        <v>#N/A</v>
      </c>
      <c r="H46" s="195">
        <f>SUMIF(Table1[H_A1],Sheet5!A46,Table1[C])</f>
        <v>0</v>
      </c>
      <c r="I46" s="195" t="e">
        <f>INDEX(Table1[Unit Price],Table5[[#This Row],[//NOTA]])</f>
        <v>#N/A</v>
      </c>
      <c r="J46" s="86" t="e">
        <f>IF(Table5[[#This Row],[a2]]="","",Table5[[#This Row],[QTY]]*12)</f>
        <v>#N/A</v>
      </c>
      <c r="K46" s="86" t="e">
        <f>IF(Table5[[#This Row],[UNIT]]="grs","LSN",IF(Table5[[#This Row],[UNIT]]="LSN","PCS",""))</f>
        <v>#N/A</v>
      </c>
      <c r="L46" s="86" t="e">
        <f>IF(Table5[[#This Row],[a2]]="LSN",Table5[[#This Row],[a1]]*12,"")</f>
        <v>#N/A</v>
      </c>
      <c r="M46" s="86" t="e">
        <f>IF(Table5[[#This Row],[b1]]="","","PCS")</f>
        <v>#N/A</v>
      </c>
      <c r="N46" s="86"/>
      <c r="O46" s="86"/>
    </row>
    <row r="47" spans="2:15" x14ac:dyDescent="0.25"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2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7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2023-04-08T09:26:08Z</dcterms:modified>
</cp:coreProperties>
</file>