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PPN\12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offset">Invoice!$C$1</definedName>
    <definedName name="_xlnm.Print_Area" localSheetId="0">Invoice!$A$2281:$L$2394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79" i="1" l="1"/>
  <c r="D2024" i="1"/>
  <c r="I998" i="1" l="1"/>
  <c r="I999" i="1"/>
  <c r="I1000" i="1"/>
  <c r="I1001" i="1"/>
  <c r="I1002" i="1"/>
  <c r="I1003" i="1"/>
  <c r="I1004" i="1"/>
  <c r="I960" i="1"/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D2482" i="1"/>
  <c r="J2481" i="1"/>
  <c r="E2481" i="1"/>
  <c r="J2480" i="1"/>
  <c r="D2480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E2482" i="1" s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D2481" i="1" s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6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67" i="1"/>
  <c r="E2266" i="1"/>
  <c r="E2265" i="1"/>
  <c r="E2264" i="1"/>
  <c r="E2263" i="1"/>
  <c r="E2262" i="1"/>
  <c r="E2261" i="1"/>
  <c r="E2260" i="1"/>
  <c r="E2259" i="1"/>
  <c r="E2255" i="1"/>
  <c r="E2254" i="1"/>
  <c r="D2248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8" i="1"/>
  <c r="K2177" i="1"/>
  <c r="K2176" i="1"/>
  <c r="B2150" i="1"/>
  <c r="K2150" i="1" s="1"/>
  <c r="H2147" i="1"/>
  <c r="B2146" i="1"/>
  <c r="K2146" i="1" s="1"/>
  <c r="B2142" i="1"/>
  <c r="K2142" i="1" s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I1986" i="1"/>
  <c r="I2024" i="1" s="1"/>
  <c r="H1986" i="1"/>
  <c r="H2024" i="1" s="1"/>
  <c r="E1986" i="1"/>
  <c r="E2024" i="1" s="1"/>
  <c r="D1986" i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H1911" i="1"/>
  <c r="D1902" i="1"/>
  <c r="J1899" i="1"/>
  <c r="J1937" i="1" s="1"/>
  <c r="J1898" i="1"/>
  <c r="J1936" i="1" s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I1911" i="1" s="1"/>
  <c r="H1873" i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C1796" i="1"/>
  <c r="H1790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D1685" i="1"/>
  <c r="J1684" i="1"/>
  <c r="E1684" i="1"/>
  <c r="D1684" i="1"/>
  <c r="J1683" i="1"/>
  <c r="D1683" i="1"/>
  <c r="J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E1685" i="1" s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E1683" i="1" s="1"/>
  <c r="D1645" i="1"/>
  <c r="C1645" i="1"/>
  <c r="C1683" i="1" s="1"/>
  <c r="B1645" i="1"/>
  <c r="J1644" i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E1573" i="1"/>
  <c r="H1571" i="1"/>
  <c r="J1568" i="1"/>
  <c r="D1568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I1530" i="1"/>
  <c r="I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D1334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C1226" i="1"/>
  <c r="H1220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J2422" i="1" l="1"/>
  <c r="K2366" i="1"/>
  <c r="K2367" i="1"/>
  <c r="J2308" i="1"/>
  <c r="J2194" i="1"/>
  <c r="K2024" i="1"/>
  <c r="J2042" i="1" s="1"/>
  <c r="J1624" i="1"/>
  <c r="J1510" i="1"/>
  <c r="K1568" i="1"/>
  <c r="K1454" i="1"/>
  <c r="K1343" i="1"/>
  <c r="K1304" i="1"/>
  <c r="J1282" i="1"/>
  <c r="K1341" i="1"/>
  <c r="K1302" i="1"/>
  <c r="K1226" i="1"/>
  <c r="K1188" i="1"/>
  <c r="J1206" i="1" s="1"/>
  <c r="K1208" i="1" s="1"/>
  <c r="J1210" i="1" s="1"/>
  <c r="H1887" i="2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 s="1"/>
  <c r="K1174" i="1"/>
  <c r="K1398" i="1"/>
  <c r="J1400" i="1" s="1"/>
  <c r="K1464" i="1"/>
  <c r="K1460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2198" i="1" l="1"/>
  <c r="K1630" i="1"/>
  <c r="J1586" i="1"/>
  <c r="J1472" i="1"/>
  <c r="K1402" i="1"/>
  <c r="J1320" i="1"/>
  <c r="K1322" i="1" s="1"/>
  <c r="K1326" i="1" s="1"/>
  <c r="K1288" i="1"/>
  <c r="J1315" i="2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K1246" i="1"/>
  <c r="J1248" i="1" s="1"/>
  <c r="J1928" i="1"/>
  <c r="K1474" i="1"/>
  <c r="K1478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K1858" i="1" l="1"/>
  <c r="J1590" i="1"/>
  <c r="J1476" i="1"/>
  <c r="J1324" i="1"/>
  <c r="K1250" i="1"/>
  <c r="H1359" i="2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J2502" i="1"/>
  <c r="K2500" i="1"/>
  <c r="K2504" i="1" s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48" i="1"/>
  <c r="J2350" i="1" s="1"/>
  <c r="K3070" i="1"/>
  <c r="J3072" i="1" s="1"/>
  <c r="K2234" i="1"/>
  <c r="K2238" i="1" s="1"/>
  <c r="J1932" i="1"/>
  <c r="K1930" i="1"/>
  <c r="K1934" i="1"/>
  <c r="K1778" i="1"/>
  <c r="J1780" i="1" s="1"/>
  <c r="K2006" i="1"/>
  <c r="K2010" i="1" s="1"/>
  <c r="K1550" i="1"/>
  <c r="K1554" i="1" s="1"/>
  <c r="J2122" i="1"/>
  <c r="K2086" i="1"/>
  <c r="K1664" i="1"/>
  <c r="J1666" i="1" s="1"/>
  <c r="K2158" i="1"/>
  <c r="J2160" i="1" s="1"/>
  <c r="K1436" i="1"/>
  <c r="J1438" i="1" s="1"/>
  <c r="K1892" i="1"/>
  <c r="J1894" i="1" s="1"/>
  <c r="K1816" i="1"/>
  <c r="K1820" i="1" s="1"/>
  <c r="K2272" i="1"/>
  <c r="K2276" i="1" s="1"/>
  <c r="K1702" i="1"/>
  <c r="K1706" i="1" s="1"/>
  <c r="K1360" i="1"/>
  <c r="J1362" i="1" s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2352" i="1" l="1"/>
  <c r="J2274" i="1"/>
  <c r="J2236" i="1"/>
  <c r="K1782" i="1"/>
  <c r="K1668" i="1"/>
  <c r="J1552" i="1"/>
  <c r="K1440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B657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B214" i="1"/>
  <c r="B211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890" i="1" l="1"/>
  <c r="K656" i="1"/>
  <c r="J256" i="1"/>
  <c r="E230" i="1"/>
  <c r="E154" i="1"/>
  <c r="E192" i="1" s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J408" i="1" s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1058" i="1" l="1"/>
  <c r="K946" i="1"/>
  <c r="J902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K1094" i="1" s="1"/>
  <c r="J1096" i="1" s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676" i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I1094" i="2" l="1"/>
  <c r="J728" i="2"/>
  <c r="K680" i="1"/>
  <c r="J678" i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J450" i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98" i="1"/>
  <c r="E1522" i="1"/>
  <c r="E1560" i="1" s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548" i="1" l="1"/>
  <c r="E2586" i="1" s="1"/>
  <c r="E2624" i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106" i="1" l="1"/>
  <c r="E4030" i="1"/>
  <c r="E4068" i="1" s="1"/>
  <c r="E4220" i="1" l="1"/>
  <c r="E4144" i="1"/>
  <c r="E4182" i="1" s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90" i="1" l="1"/>
  <c r="E4714" i="1"/>
  <c r="E4752" i="1" s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88" i="1" l="1"/>
  <c r="E5626" i="1" s="1"/>
  <c r="E5664" i="1" s="1"/>
  <c r="E5512" i="1"/>
  <c r="E5550" i="1" s="1"/>
</calcChain>
</file>

<file path=xl/sharedStrings.xml><?xml version="1.0" encoding="utf-8"?>
<sst xmlns="http://schemas.openxmlformats.org/spreadsheetml/2006/main" count="6649" uniqueCount="146">
  <si>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</si>
  <si>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</si>
  <si>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</si>
  <si>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</si>
  <si>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</si>
  <si>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</si>
  <si>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</si>
  <si>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</si>
  <si>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</si>
  <si>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</si>
  <si>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</si>
  <si>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</si>
  <si>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</si>
  <si>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</si>
  <si>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</si>
  <si>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</si>
  <si>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</si>
  <si>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</si>
  <si>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</si>
  <si>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</si>
  <si>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</si>
  <si>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</si>
  <si>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</si>
  <si>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</si>
  <si>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</si>
  <si>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</si>
  <si>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</si>
  <si>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</si>
  <si>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</si>
  <si>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</si>
  <si>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2729</t>
  </si>
  <si>
    <t>PCS</t>
  </si>
  <si>
    <t>NOVI / CONDRO</t>
  </si>
  <si>
    <t>CRAYON / OIL PASTEL PUTAR JOYKO TWCR-12S (PANJANG)</t>
  </si>
  <si>
    <t>CRAYON / OIL PASTEL PUTAR JOYKO TWCR-12MINI (PENDEK)</t>
  </si>
  <si>
    <t>CV TRINITY CENTRAAL</t>
  </si>
  <si>
    <t xml:space="preserve"> </t>
  </si>
  <si>
    <t>PURWOKERTO</t>
  </si>
  <si>
    <t>CV PELITA JAYA</t>
  </si>
  <si>
    <t>(  ANUGERAH SEJAHTERA  )</t>
  </si>
  <si>
    <t>KO 2783</t>
  </si>
  <si>
    <t>LSN</t>
  </si>
  <si>
    <t>GEL PEN KENKO K-1</t>
  </si>
  <si>
    <t>BOX</t>
  </si>
  <si>
    <t>STIP / PENGHAPUS KENKO ERW-40SQ PUTIH</t>
  </si>
  <si>
    <t>SINAR BHAKTI</t>
  </si>
  <si>
    <t>YOGYAKARTA</t>
  </si>
  <si>
    <t>G 2788</t>
  </si>
  <si>
    <t>BUKU TAMU KENKO BT-3224-01 (KEMBANG)</t>
  </si>
  <si>
    <t>BALLPEN KENKO NK-7 / 7B</t>
  </si>
  <si>
    <t>LILY JULIAWATI</t>
  </si>
  <si>
    <t>( REJO AGUNG )</t>
  </si>
  <si>
    <t>JOMBANG</t>
  </si>
  <si>
    <t>G 2736</t>
  </si>
  <si>
    <t>LEM STICK JOYKO 15 GR GS-104 TG (ANIMAL KINGDOM) isi 24 pc</t>
  </si>
  <si>
    <t>KO 2738</t>
  </si>
  <si>
    <t>STIP / PENGHAPUS JOYKO 526-B40P PUTIH</t>
  </si>
  <si>
    <t>CV  UTAMA  PUTRA</t>
  </si>
  <si>
    <t>TULUNG AGUNG</t>
  </si>
  <si>
    <t>G 2801</t>
  </si>
  <si>
    <t>CORRECTION FLUID KENKO KE-01</t>
  </si>
  <si>
    <t>KO 2740</t>
  </si>
  <si>
    <t>MESIN LABEL HARGA KENKO MX-5500 (8 DIGITS, 1 LINE)</t>
  </si>
  <si>
    <t>GEL PEN KENKO KE-100</t>
  </si>
  <si>
    <t>GEL PEN KENKO K-1 HITAM</t>
  </si>
  <si>
    <t>GRS</t>
  </si>
  <si>
    <t>BINDER CLIP KENKO NO. 105</t>
  </si>
  <si>
    <t>CRAYON / OIL PASTEL JOYKO OP-24S PP CASE SEA WORLD</t>
  </si>
  <si>
    <t>CRAYON / OIL PASTEL JOYKO OP-12S PP CASE SEA WORLD</t>
  </si>
  <si>
    <t>CRAYON / OIL PASTEL JOYKO OP-12CH HEXAGONAL</t>
  </si>
  <si>
    <t>CRAYON / OIL PASTEL JOYKO OP-18S PP CASE SEA WORLD</t>
  </si>
  <si>
    <t xml:space="preserve"> X</t>
  </si>
  <si>
    <t>KO 0731</t>
  </si>
  <si>
    <t>CV RAINBOW NUSANTARA</t>
  </si>
  <si>
    <t>SIDOARJO</t>
  </si>
  <si>
    <t>STAND PEN SPIRAL KENKO STP-100SG</t>
  </si>
  <si>
    <t>PC</t>
  </si>
  <si>
    <t>HAND TALLY COUNTER KENKO HT-302</t>
  </si>
  <si>
    <t>LS</t>
  </si>
  <si>
    <t>MECHANICAL PENCIL 0.5 MM KENKO MP-01</t>
  </si>
  <si>
    <t>STAMP PLATE NUMBER KENKO N-38 (Cap Nomer)</t>
  </si>
  <si>
    <t>STAMP PLATE DATER KENKO S-68 (Cap Lunas)</t>
  </si>
  <si>
    <t>DATE STAMP KENKO D-3 (Cap Tanggal 5 Mm)</t>
  </si>
  <si>
    <t>DATE STAMP KENKO D-4 (Cap Tanggal 4 Mm)</t>
  </si>
  <si>
    <t>RISMA / YO</t>
  </si>
  <si>
    <t>KENKO CUTTER L-500 (18MM BLADE)</t>
  </si>
  <si>
    <t>KO 2825</t>
  </si>
  <si>
    <t>PENSIL JOYKO 2B P-88</t>
  </si>
  <si>
    <t>SET</t>
  </si>
  <si>
    <t>KUAS SET JOYKO BR-8</t>
  </si>
  <si>
    <t>KO 2914</t>
  </si>
  <si>
    <t>CV DWI JAYA</t>
  </si>
  <si>
    <t>STAPLER HEAVY DUTY JOYKO HD-12N/24</t>
  </si>
  <si>
    <t>CORRECTION TAPE KENKO CT-634N (8M x 5MM)</t>
  </si>
  <si>
    <t>BINDER CLIP JOYKO 260</t>
  </si>
  <si>
    <t>NOVI / YO</t>
  </si>
  <si>
    <t>HARNOYO</t>
  </si>
  <si>
    <t>(  BENDAN  )</t>
  </si>
  <si>
    <t>PEKALONGAN</t>
  </si>
  <si>
    <t>KO 2847</t>
  </si>
  <si>
    <t xml:space="preserve">BOX </t>
  </si>
  <si>
    <t>LEM STICK KENKO 25 GR (BESAR) isi 12 pc</t>
  </si>
  <si>
    <t>KO 2925</t>
  </si>
  <si>
    <t>LEM STICK KENKO 8 GR (KECIL) isi 30 pc</t>
  </si>
  <si>
    <t>LEM STICK KENKO 15 GR (TANGGUNG) isi 20 pc</t>
  </si>
  <si>
    <t>ISI CUTTER 18 MM KENKO L-150 (BESAR)</t>
  </si>
  <si>
    <t>KO 2926</t>
  </si>
  <si>
    <t>PENSIL WARNA JOYKO CP-12PB (PANJANG)</t>
  </si>
  <si>
    <t>CV  SINAR  CAHAYA  NIRMALA</t>
  </si>
  <si>
    <t>BREBES</t>
  </si>
  <si>
    <t>KO 2924</t>
  </si>
  <si>
    <t>PAK</t>
  </si>
  <si>
    <t>LOOSE LEAF JOYART B5-2670 (50S)</t>
  </si>
  <si>
    <t>STIP / PENGHAPUS JOYKO ER-103</t>
  </si>
  <si>
    <t>DUS</t>
  </si>
  <si>
    <t>CV SUPER FANCY NUSANTARA</t>
  </si>
  <si>
    <t>KO 2859</t>
  </si>
  <si>
    <t>STAND PEN SPIRAL KENKO STP-300SG</t>
  </si>
  <si>
    <t>PENSIL WARNA KENKO CP-12HALF CLASSIC (PENDEK)</t>
  </si>
  <si>
    <t>DATE STAMP JOYKO S-68 (Lunas)</t>
  </si>
  <si>
    <t>KARANGJATI</t>
  </si>
  <si>
    <t>KO 2981</t>
  </si>
  <si>
    <t>PW Kenko 12W CP-12HALF classic</t>
  </si>
  <si>
    <t>KO 2985</t>
  </si>
  <si>
    <t>PAPER JUMBO CLIP KENKO NO. 5</t>
  </si>
  <si>
    <t>PAPER TRIGONAL CLIP KENKO NO. 1</t>
  </si>
  <si>
    <t>KO 2988</t>
  </si>
  <si>
    <t>JANGKA (MATH SET) JOYKO MS-55</t>
  </si>
  <si>
    <t>KO 2991</t>
  </si>
  <si>
    <t>JANGKA (MATH SET) JOYKO MS-75</t>
  </si>
  <si>
    <t>GEL PEN KENKO K-1 BIRU</t>
  </si>
  <si>
    <t>KO 2935</t>
  </si>
  <si>
    <t>CV  GANESHA</t>
  </si>
  <si>
    <t>WONOSOBO</t>
  </si>
  <si>
    <t>LEM LIQUID (CAIR) JOYKO GL-R50 (50 ML)</t>
  </si>
  <si>
    <t>BINDER CLIP JOYKO 280</t>
  </si>
  <si>
    <t>BINDER CLIP KENKO NO. 111</t>
  </si>
  <si>
    <t>HIGHLIGHTER / STABILLO JOYKO HL-MIX (5 WARNA)</t>
  </si>
  <si>
    <t>CUTTER 18 MM JOYKO L-500 + ISI (BESAR)</t>
  </si>
  <si>
    <t>KO 2996</t>
  </si>
  <si>
    <t>(BENDAN)</t>
  </si>
  <si>
    <t>KO 2944</t>
  </si>
  <si>
    <t/>
  </si>
  <si>
    <t>STAPLER HEAVY DUTY KENKO HD-12L/24</t>
  </si>
  <si>
    <t>STAPLER HEAVY DUTY KENKO HD-12N/13</t>
  </si>
  <si>
    <t>NOVI/ CONDRO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</si>
</sst>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8"/>
      <color rgb="FFFFC8C8"/>
      <name val="Arial Narrow"/>
      <family val="2"/>
    </font>
    <font>
      <sz val="8"/>
      <color rgb="FFFFFF64"/>
      <name val="Arial Narrow"/>
      <family val="2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9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2" borderId="8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/>
    </xf>
    <xf numFmtId="0" fontId="18" fillId="0" borderId="7" xfId="0" applyFont="1" applyFill="1" applyBorder="1" applyAlignment="1">
      <alignment vertical="center"/>
    </xf>
    <xf numFmtId="0" fontId="18" fillId="0" borderId="0" xfId="0" applyFont="1" applyBorder="1"/>
    <xf numFmtId="0" fontId="18" fillId="0" borderId="0" xfId="2" applyFont="1" applyFill="1" applyBorder="1"/>
    <xf numFmtId="10" fontId="23" fillId="2" borderId="20" xfId="0" applyNumberFormat="1" applyFont="1" applyFill="1" applyBorder="1" applyAlignment="1">
      <alignment horizontal="center"/>
    </xf>
    <xf numFmtId="10" fontId="24" fillId="3" borderId="20" xfId="0" applyNumberFormat="1" applyFont="1" applyFill="1" applyBorder="1" applyAlignment="1">
      <alignment horizontal="center"/>
    </xf>
    <xf numFmtId="167" fontId="18" fillId="2" borderId="8" xfId="0" applyNumberFormat="1" applyFont="1" applyFill="1" applyBorder="1" applyAlignment="1">
      <alignment horizontal="center"/>
    </xf>
    <xf numFmtId="167" fontId="18" fillId="3" borderId="8" xfId="0" applyNumberFormat="1" applyFont="1" applyFill="1" applyBorder="1" applyAlignment="1">
      <alignment horizontal="center"/>
    </xf>
    <xf numFmtId="0" fontId="6" fillId="0" borderId="20" xfId="0" applyFont="1" applyFill="1" applyBorder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0" fontId="25" fillId="0" borderId="6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478" zoomScaleNormal="100" workbookViewId="0">
      <selection activeCell="A2395" sqref="A2395:XFD250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22120001</v>
      </c>
      <c r="G2" s="11" t="s">
        <v>2</v>
      </c>
      <c r="H2" s="386" t="s">
        <v>35</v>
      </c>
      <c r="I2" s="386"/>
      <c r="J2" s="386"/>
      <c r="K2" s="387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72" t="s">
        <v>3</v>
      </c>
      <c r="G3" s="17"/>
      <c r="H3" s="388"/>
      <c r="I3" s="388"/>
      <c r="J3" s="388"/>
      <c r="K3" s="389"/>
      <c r="L3" s="12"/>
    </row>
    <row r="4" spans="1:12" s="10" customFormat="1" ht="16.5" customHeight="1" x14ac:dyDescent="0.3">
      <c r="A4" s="5"/>
      <c r="B4" s="6" t="s">
        <v>4</v>
      </c>
      <c r="C4" s="7"/>
      <c r="D4" s="373">
        <v>44898</v>
      </c>
      <c r="E4" s="374"/>
      <c r="F4" s="372"/>
      <c r="G4" s="18"/>
      <c r="H4" s="356" t="s">
        <v>36</v>
      </c>
      <c r="I4" s="356"/>
      <c r="J4" s="356"/>
      <c r="K4" s="381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72"/>
      <c r="G5" s="18"/>
      <c r="H5" s="382" t="s">
        <v>37</v>
      </c>
      <c r="I5" s="382"/>
      <c r="J5" s="382"/>
      <c r="K5" s="383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84"/>
      <c r="I6" s="384"/>
      <c r="J6" s="384"/>
      <c r="K6" s="385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144</v>
      </c>
      <c r="C10" s="46" t="s">
        <v>31</v>
      </c>
      <c r="D10" s="47">
        <v>1</v>
      </c>
      <c r="E10" s="114" t="s">
        <v>33</v>
      </c>
      <c r="F10" s="48"/>
      <c r="G10" s="49"/>
      <c r="H10" s="50">
        <v>23900</v>
      </c>
      <c r="I10" s="51">
        <v>0.13</v>
      </c>
      <c r="J10" s="51"/>
      <c r="K10" s="52">
        <f t="shared" ref="K10:K25" si="0">(B10*H10-((B10*H10)*I10))-((B10*H10-((B10*H10)*I10))*J10)</f>
        <v>2994192</v>
      </c>
      <c r="L10" s="36"/>
    </row>
    <row r="11" spans="1:12" s="10" customFormat="1" ht="14.1" customHeight="1" x14ac:dyDescent="0.25">
      <c r="A11" s="45">
        <v>2</v>
      </c>
      <c r="B11" s="46">
        <v>144</v>
      </c>
      <c r="C11" s="46" t="s">
        <v>31</v>
      </c>
      <c r="D11" s="94">
        <v>1</v>
      </c>
      <c r="E11" s="114" t="s">
        <v>34</v>
      </c>
      <c r="F11" s="48"/>
      <c r="G11" s="49"/>
      <c r="H11" s="50">
        <v>18600</v>
      </c>
      <c r="I11" s="51">
        <v>0.13</v>
      </c>
      <c r="J11" s="51"/>
      <c r="K11" s="52">
        <f t="shared" si="0"/>
        <v>2330208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55"/>
      <c r="K27" s="35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57">
        <f>SUM(K10:K25)</f>
        <v>5324400</v>
      </c>
      <c r="K28" s="35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59"/>
      <c r="K29" s="35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56"/>
      <c r="K31" s="35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60">
        <f>((J28/1.11)+(K30/1.11))*11%</f>
        <v>527643.2432432432</v>
      </c>
      <c r="K32" s="36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56"/>
      <c r="K33" s="35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5324400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62" t="s">
        <v>32</v>
      </c>
      <c r="K36" s="363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62"/>
      <c r="K37" s="363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22120001</v>
      </c>
      <c r="F40" s="127"/>
      <c r="G40" s="128" t="s">
        <v>2</v>
      </c>
      <c r="H40" s="364" t="str">
        <f>H2</f>
        <v>CV TRINITY CENTRAAL</v>
      </c>
      <c r="I40" s="364"/>
      <c r="J40" s="364"/>
      <c r="K40" s="365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40" t="s">
        <v>3</v>
      </c>
      <c r="G41" s="134"/>
      <c r="H41" s="366"/>
      <c r="I41" s="366"/>
      <c r="J41" s="366"/>
      <c r="K41" s="367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41">
        <f>D4</f>
        <v>44898</v>
      </c>
      <c r="E42" s="342"/>
      <c r="F42" s="340"/>
      <c r="G42" s="135"/>
      <c r="H42" s="343" t="str">
        <f>H4</f>
        <v xml:space="preserve"> </v>
      </c>
      <c r="I42" s="343"/>
      <c r="J42" s="343"/>
      <c r="K42" s="344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40"/>
      <c r="G43" s="135"/>
      <c r="H43" s="345" t="str">
        <f>H5</f>
        <v>PURWOKERTO</v>
      </c>
      <c r="I43" s="345"/>
      <c r="J43" s="345"/>
      <c r="K43" s="346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2729</v>
      </c>
      <c r="E44" s="126"/>
      <c r="F44" s="137"/>
      <c r="G44" s="138"/>
      <c r="H44" s="347"/>
      <c r="I44" s="347"/>
      <c r="J44" s="347"/>
      <c r="K44" s="348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144</v>
      </c>
      <c r="C48" s="291" t="str">
        <f t="shared" si="1"/>
        <v>PCS</v>
      </c>
      <c r="D48" s="305">
        <f t="shared" si="1"/>
        <v>1</v>
      </c>
      <c r="E48" s="293" t="str">
        <f t="shared" si="1"/>
        <v>CRAYON / OIL PASTEL PUTAR JOYKO TWCR-12S (PANJANG)</v>
      </c>
      <c r="F48" s="162"/>
      <c r="G48" s="163"/>
      <c r="H48" s="164">
        <f t="shared" ref="H48:J63" si="2">H10</f>
        <v>23900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2994192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144</v>
      </c>
      <c r="C49" s="291" t="str">
        <f t="shared" si="1"/>
        <v>PCS</v>
      </c>
      <c r="D49" s="305">
        <f t="shared" si="1"/>
        <v>1</v>
      </c>
      <c r="E49" s="293" t="str">
        <f t="shared" si="1"/>
        <v>CRAYON / OIL PASTEL PUTAR JOYKO TWCR-12MINI (PENDEK)</v>
      </c>
      <c r="F49" s="162"/>
      <c r="G49" s="163"/>
      <c r="H49" s="164">
        <f t="shared" si="2"/>
        <v>18600</v>
      </c>
      <c r="I49" s="165">
        <f t="shared" si="2"/>
        <v>0.13</v>
      </c>
      <c r="J49" s="165">
        <f t="shared" si="2"/>
        <v>0</v>
      </c>
      <c r="K49" s="166">
        <f t="shared" si="3"/>
        <v>2330208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49"/>
      <c r="K65" s="323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50">
        <f>SUM(K48:K63)</f>
        <v>5324400</v>
      </c>
      <c r="K66" s="351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52"/>
      <c r="K67" s="352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23"/>
      <c r="K69" s="323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53">
        <f>((J66/1.11)+(K68/1.11))*11%</f>
        <v>527643.2432432432</v>
      </c>
      <c r="K70" s="354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23"/>
      <c r="K71" s="323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5324400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24" t="str">
        <f>J36</f>
        <v>NOVI / CONDRO</v>
      </c>
      <c r="K74" s="325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24">
        <f>J37</f>
        <v>0</v>
      </c>
      <c r="K75" s="325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22120001</v>
      </c>
      <c r="F78" s="204"/>
      <c r="G78" s="205" t="s">
        <v>2</v>
      </c>
      <c r="H78" s="326" t="str">
        <f>H40</f>
        <v>CV TRINITY CENTRAAL</v>
      </c>
      <c r="I78" s="326"/>
      <c r="J78" s="326"/>
      <c r="K78" s="327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30" t="s">
        <v>3</v>
      </c>
      <c r="G79" s="211"/>
      <c r="H79" s="328"/>
      <c r="I79" s="328"/>
      <c r="J79" s="328"/>
      <c r="K79" s="329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31">
        <f>D42</f>
        <v>44898</v>
      </c>
      <c r="E80" s="332"/>
      <c r="F80" s="330"/>
      <c r="G80" s="212"/>
      <c r="H80" s="333" t="str">
        <f>H42</f>
        <v xml:space="preserve"> </v>
      </c>
      <c r="I80" s="333"/>
      <c r="J80" s="333"/>
      <c r="K80" s="334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30"/>
      <c r="G81" s="212"/>
      <c r="H81" s="335" t="str">
        <f>H43</f>
        <v>PURWOKERTO</v>
      </c>
      <c r="I81" s="335"/>
      <c r="J81" s="335"/>
      <c r="K81" s="336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2729</v>
      </c>
      <c r="E82" s="203"/>
      <c r="F82" s="214"/>
      <c r="G82" s="215"/>
      <c r="H82" s="337"/>
      <c r="I82" s="337"/>
      <c r="J82" s="337"/>
      <c r="K82" s="338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144</v>
      </c>
      <c r="C86" s="296" t="str">
        <f t="shared" si="4"/>
        <v>PCS</v>
      </c>
      <c r="D86" s="306">
        <f t="shared" si="4"/>
        <v>1</v>
      </c>
      <c r="E86" s="298" t="str">
        <f t="shared" si="4"/>
        <v>CRAYON / OIL PASTEL PUTAR JOYKO TWCR-12S (PANJANG)</v>
      </c>
      <c r="F86" s="239"/>
      <c r="G86" s="240"/>
      <c r="H86" s="241">
        <f t="shared" ref="H86:J101" si="5">H48</f>
        <v>23900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2994192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144</v>
      </c>
      <c r="C87" s="296" t="str">
        <f t="shared" si="4"/>
        <v>PCS</v>
      </c>
      <c r="D87" s="306">
        <f t="shared" si="4"/>
        <v>1</v>
      </c>
      <c r="E87" s="298" t="str">
        <f t="shared" si="4"/>
        <v>CRAYON / OIL PASTEL PUTAR JOYKO TWCR-12MINI (PENDEK)</v>
      </c>
      <c r="F87" s="239"/>
      <c r="G87" s="240"/>
      <c r="H87" s="241">
        <f t="shared" si="5"/>
        <v>18600</v>
      </c>
      <c r="I87" s="242">
        <f t="shared" si="5"/>
        <v>0.13</v>
      </c>
      <c r="J87" s="242">
        <f t="shared" si="5"/>
        <v>0</v>
      </c>
      <c r="K87" s="243">
        <f t="shared" si="6"/>
        <v>2330208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39"/>
      <c r="K103" s="318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15">
        <f>SUM(K86:K101)</f>
        <v>5324400</v>
      </c>
      <c r="K104" s="316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17"/>
      <c r="K105" s="317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18"/>
      <c r="K107" s="318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19">
        <f>((J104/1.11)+(K106/1.11))*11%</f>
        <v>527643.2432432432</v>
      </c>
      <c r="K108" s="320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18"/>
      <c r="K109" s="318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5324400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21" t="str">
        <f>J74</f>
        <v>NOVI / CONDRO</v>
      </c>
      <c r="K112" s="322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21">
        <f>J75</f>
        <v>0</v>
      </c>
      <c r="K113" s="322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22120002</v>
      </c>
      <c r="G116" s="11" t="s">
        <v>2</v>
      </c>
      <c r="H116" s="368" t="s">
        <v>91</v>
      </c>
      <c r="I116" s="368"/>
      <c r="J116" s="368"/>
      <c r="K116" s="36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72" t="s">
        <v>3</v>
      </c>
      <c r="G117" s="17"/>
      <c r="H117" s="370"/>
      <c r="I117" s="370"/>
      <c r="J117" s="370"/>
      <c r="K117" s="37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73">
        <v>44912</v>
      </c>
      <c r="E118" s="374"/>
      <c r="F118" s="372"/>
      <c r="G118" s="18"/>
      <c r="H118" s="375"/>
      <c r="I118" s="375"/>
      <c r="J118" s="375"/>
      <c r="K118" s="37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72"/>
      <c r="G119" s="18"/>
      <c r="H119" s="377" t="s">
        <v>46</v>
      </c>
      <c r="I119" s="377"/>
      <c r="J119" s="377"/>
      <c r="K119" s="37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90</v>
      </c>
      <c r="E120" s="9"/>
      <c r="F120" s="21"/>
      <c r="G120" s="22"/>
      <c r="H120" s="379"/>
      <c r="I120" s="379"/>
      <c r="J120" s="379"/>
      <c r="K120" s="38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3</v>
      </c>
      <c r="C124" s="46" t="s">
        <v>76</v>
      </c>
      <c r="D124" s="94"/>
      <c r="E124" s="114" t="s">
        <v>92</v>
      </c>
      <c r="F124" s="48"/>
      <c r="G124" s="49"/>
      <c r="H124" s="50">
        <v>155000</v>
      </c>
      <c r="I124" s="51">
        <v>0.1</v>
      </c>
      <c r="J124" s="51"/>
      <c r="K124" s="52">
        <f t="shared" ref="K124:K139" si="7">(B124*H124-((B124*H124)*I124))-((B124*H124-((B124*H124)*I124))*J124)</f>
        <v>418500</v>
      </c>
      <c r="L124" s="36"/>
    </row>
    <row r="125" spans="1:12" s="10" customFormat="1" ht="14.1" customHeight="1" x14ac:dyDescent="0.25">
      <c r="A125" s="45">
        <v>2</v>
      </c>
      <c r="B125" s="46">
        <v>5</v>
      </c>
      <c r="C125" s="46" t="s">
        <v>78</v>
      </c>
      <c r="D125" s="94"/>
      <c r="E125" s="114" t="s">
        <v>60</v>
      </c>
      <c r="F125" s="48"/>
      <c r="G125" s="49"/>
      <c r="H125" s="50">
        <v>54300</v>
      </c>
      <c r="I125" s="51">
        <v>0.1</v>
      </c>
      <c r="J125" s="51"/>
      <c r="K125" s="52">
        <f t="shared" si="7"/>
        <v>244350</v>
      </c>
      <c r="L125" s="36"/>
    </row>
    <row r="126" spans="1:12" s="10" customFormat="1" ht="14.1" customHeight="1" x14ac:dyDescent="0.25">
      <c r="A126" s="45">
        <v>3</v>
      </c>
      <c r="B126" s="46">
        <v>5</v>
      </c>
      <c r="C126" s="46" t="s">
        <v>78</v>
      </c>
      <c r="D126" s="94"/>
      <c r="E126" s="114" t="s">
        <v>93</v>
      </c>
      <c r="F126" s="48"/>
      <c r="G126" s="49"/>
      <c r="H126" s="50">
        <v>54000</v>
      </c>
      <c r="I126" s="51">
        <v>0.1</v>
      </c>
      <c r="J126" s="51"/>
      <c r="K126" s="52">
        <f t="shared" si="7"/>
        <v>243000</v>
      </c>
      <c r="L126" s="36"/>
    </row>
    <row r="127" spans="1:12" s="10" customFormat="1" ht="14.1" customHeight="1" x14ac:dyDescent="0.25">
      <c r="A127" s="45">
        <v>4</v>
      </c>
      <c r="B127" s="46">
        <v>5</v>
      </c>
      <c r="C127" s="46" t="s">
        <v>65</v>
      </c>
      <c r="D127" s="94"/>
      <c r="E127" s="114" t="s">
        <v>94</v>
      </c>
      <c r="F127" s="48"/>
      <c r="G127" s="49"/>
      <c r="H127" s="50">
        <v>177000</v>
      </c>
      <c r="I127" s="51">
        <v>0.1</v>
      </c>
      <c r="J127" s="51"/>
      <c r="K127" s="52">
        <f t="shared" si="7"/>
        <v>796500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55"/>
      <c r="K141" s="35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57">
        <f>SUM(K124:K139)</f>
        <v>1702350</v>
      </c>
      <c r="K142" s="35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59"/>
      <c r="K143" s="35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56"/>
      <c r="K145" s="35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60">
        <f>((J142/1.11)+(K144/1.11))*11%</f>
        <v>168701.35135135133</v>
      </c>
      <c r="K146" s="36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56"/>
      <c r="K147" s="35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1702350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62" t="s">
        <v>95</v>
      </c>
      <c r="K150" s="363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62"/>
      <c r="K151" s="363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22120002</v>
      </c>
      <c r="F154" s="127"/>
      <c r="G154" s="128" t="s">
        <v>2</v>
      </c>
      <c r="H154" s="364" t="str">
        <f>H116</f>
        <v>CV DWI JAYA</v>
      </c>
      <c r="I154" s="364"/>
      <c r="J154" s="364"/>
      <c r="K154" s="365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40" t="s">
        <v>3</v>
      </c>
      <c r="G155" s="134"/>
      <c r="H155" s="366"/>
      <c r="I155" s="366"/>
      <c r="J155" s="366"/>
      <c r="K155" s="367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41">
        <f>D118</f>
        <v>44912</v>
      </c>
      <c r="E156" s="342"/>
      <c r="F156" s="340"/>
      <c r="G156" s="135"/>
      <c r="H156" s="343">
        <f>H118</f>
        <v>0</v>
      </c>
      <c r="I156" s="343"/>
      <c r="J156" s="343"/>
      <c r="K156" s="344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40"/>
      <c r="G157" s="135"/>
      <c r="H157" s="345" t="str">
        <f>H119</f>
        <v>YOGYAKARTA</v>
      </c>
      <c r="I157" s="345"/>
      <c r="J157" s="345"/>
      <c r="K157" s="346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2914</v>
      </c>
      <c r="E158" s="126"/>
      <c r="F158" s="137"/>
      <c r="G158" s="138"/>
      <c r="H158" s="347"/>
      <c r="I158" s="347"/>
      <c r="J158" s="347"/>
      <c r="K158" s="348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3</v>
      </c>
      <c r="C162" s="291" t="str">
        <f t="shared" si="8"/>
        <v>PC</v>
      </c>
      <c r="D162" s="292">
        <f t="shared" si="8"/>
        <v>0</v>
      </c>
      <c r="E162" s="293" t="str">
        <f t="shared" si="8"/>
        <v>STAPLER HEAVY DUTY JOYKO HD-12N/24</v>
      </c>
      <c r="F162" s="162"/>
      <c r="G162" s="163"/>
      <c r="H162" s="164">
        <f t="shared" ref="H162:J162" si="9">H124</f>
        <v>155000</v>
      </c>
      <c r="I162" s="165">
        <f t="shared" si="9"/>
        <v>0.1</v>
      </c>
      <c r="J162" s="165">
        <f t="shared" si="9"/>
        <v>0</v>
      </c>
      <c r="K162" s="166">
        <f t="shared" ref="K162:K177" si="10">(B162*H162-((B162*H162)*I162))-((B162*H162-((B162*H162)*I162))*J162)</f>
        <v>418500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5</v>
      </c>
      <c r="C163" s="291" t="str">
        <f t="shared" si="11"/>
        <v>LS</v>
      </c>
      <c r="D163" s="292">
        <f t="shared" si="11"/>
        <v>0</v>
      </c>
      <c r="E163" s="293" t="str">
        <f t="shared" si="11"/>
        <v>CORRECTION FLUID KENKO KE-01</v>
      </c>
      <c r="F163" s="162"/>
      <c r="G163" s="163"/>
      <c r="H163" s="164">
        <f t="shared" ref="H163:J163" si="12">H125</f>
        <v>54300</v>
      </c>
      <c r="I163" s="165">
        <f t="shared" si="12"/>
        <v>0.1</v>
      </c>
      <c r="J163" s="165">
        <f t="shared" si="12"/>
        <v>0</v>
      </c>
      <c r="K163" s="166">
        <f t="shared" si="10"/>
        <v>244350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5</v>
      </c>
      <c r="C164" s="291" t="str">
        <f t="shared" si="13"/>
        <v>LS</v>
      </c>
      <c r="D164" s="292">
        <f t="shared" si="13"/>
        <v>0</v>
      </c>
      <c r="E164" s="293" t="str">
        <f t="shared" si="13"/>
        <v>CORRECTION TAPE KENKO CT-634N (8M x 5MM)</v>
      </c>
      <c r="F164" s="162"/>
      <c r="G164" s="163"/>
      <c r="H164" s="164">
        <f t="shared" ref="H164:J164" si="14">H126</f>
        <v>54000</v>
      </c>
      <c r="I164" s="165">
        <f t="shared" si="14"/>
        <v>0.1</v>
      </c>
      <c r="J164" s="165">
        <f t="shared" si="14"/>
        <v>0</v>
      </c>
      <c r="K164" s="166">
        <f t="shared" si="10"/>
        <v>243000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5</v>
      </c>
      <c r="C165" s="291" t="str">
        <f t="shared" si="15"/>
        <v>GRS</v>
      </c>
      <c r="D165" s="292">
        <f t="shared" si="15"/>
        <v>0</v>
      </c>
      <c r="E165" s="293" t="str">
        <f t="shared" si="15"/>
        <v>BINDER CLIP JOYKO 260</v>
      </c>
      <c r="F165" s="162"/>
      <c r="G165" s="163"/>
      <c r="H165" s="164">
        <f t="shared" ref="H165:J165" si="16">H127</f>
        <v>177000</v>
      </c>
      <c r="I165" s="165">
        <f t="shared" si="16"/>
        <v>0.1</v>
      </c>
      <c r="J165" s="165">
        <f t="shared" si="16"/>
        <v>0</v>
      </c>
      <c r="K165" s="166">
        <f t="shared" si="10"/>
        <v>796500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49"/>
      <c r="K179" s="323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50">
        <f>SUM(K162:K177)</f>
        <v>1702350</v>
      </c>
      <c r="K180" s="351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52"/>
      <c r="K181" s="352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23"/>
      <c r="K183" s="323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53">
        <f>((J180/1.11)+(K182/1.11))*11%</f>
        <v>168701.35135135133</v>
      </c>
      <c r="K184" s="354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23"/>
      <c r="K185" s="323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1702350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24" t="str">
        <f>J150</f>
        <v>NOVI / YO</v>
      </c>
      <c r="K188" s="325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24">
        <f>J151</f>
        <v>0</v>
      </c>
      <c r="K189" s="325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22120002</v>
      </c>
      <c r="F192" s="204"/>
      <c r="G192" s="205" t="s">
        <v>2</v>
      </c>
      <c r="H192" s="326" t="str">
        <f>H154</f>
        <v>CV DWI JAYA</v>
      </c>
      <c r="I192" s="326"/>
      <c r="J192" s="326"/>
      <c r="K192" s="327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30" t="s">
        <v>3</v>
      </c>
      <c r="G193" s="211"/>
      <c r="H193" s="328"/>
      <c r="I193" s="328"/>
      <c r="J193" s="328"/>
      <c r="K193" s="329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31">
        <f>D156</f>
        <v>44912</v>
      </c>
      <c r="E194" s="332"/>
      <c r="F194" s="330"/>
      <c r="G194" s="212"/>
      <c r="H194" s="333">
        <f>H156</f>
        <v>0</v>
      </c>
      <c r="I194" s="333"/>
      <c r="J194" s="333"/>
      <c r="K194" s="334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30"/>
      <c r="G195" s="212"/>
      <c r="H195" s="335" t="str">
        <f>H157</f>
        <v>YOGYAKARTA</v>
      </c>
      <c r="I195" s="335"/>
      <c r="J195" s="335"/>
      <c r="K195" s="336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2914</v>
      </c>
      <c r="E196" s="203"/>
      <c r="F196" s="214"/>
      <c r="G196" s="215"/>
      <c r="H196" s="337"/>
      <c r="I196" s="337"/>
      <c r="J196" s="337"/>
      <c r="K196" s="338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3</v>
      </c>
      <c r="C200" s="296" t="str">
        <f t="shared" si="41"/>
        <v>PC</v>
      </c>
      <c r="D200" s="297">
        <f t="shared" si="41"/>
        <v>0</v>
      </c>
      <c r="E200" s="298" t="str">
        <f t="shared" si="41"/>
        <v>STAPLER HEAVY DUTY JOYKO HD-12N/24</v>
      </c>
      <c r="F200" s="239"/>
      <c r="G200" s="240"/>
      <c r="H200" s="241">
        <f t="shared" ref="H200:J200" si="42">H162</f>
        <v>155000</v>
      </c>
      <c r="I200" s="242">
        <f t="shared" si="42"/>
        <v>0.1</v>
      </c>
      <c r="J200" s="242">
        <f t="shared" si="42"/>
        <v>0</v>
      </c>
      <c r="K200" s="243">
        <f t="shared" ref="K200:K215" si="43">(B200*H200-((B200*H200)*I200))-((B200*H200-((B200*H200)*I200))*J200)</f>
        <v>418500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5</v>
      </c>
      <c r="C201" s="296" t="str">
        <f t="shared" si="44"/>
        <v>LS</v>
      </c>
      <c r="D201" s="297">
        <f t="shared" si="44"/>
        <v>0</v>
      </c>
      <c r="E201" s="298" t="str">
        <f t="shared" si="44"/>
        <v>CORRECTION FLUID KENKO KE-01</v>
      </c>
      <c r="F201" s="239"/>
      <c r="G201" s="240"/>
      <c r="H201" s="241">
        <f t="shared" ref="H201:J201" si="45">H163</f>
        <v>54300</v>
      </c>
      <c r="I201" s="242">
        <f t="shared" si="45"/>
        <v>0.1</v>
      </c>
      <c r="J201" s="242">
        <f t="shared" si="45"/>
        <v>0</v>
      </c>
      <c r="K201" s="243">
        <f t="shared" si="43"/>
        <v>244350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5</v>
      </c>
      <c r="C202" s="296" t="str">
        <f t="shared" si="46"/>
        <v>LS</v>
      </c>
      <c r="D202" s="297">
        <f t="shared" si="46"/>
        <v>0</v>
      </c>
      <c r="E202" s="298" t="str">
        <f t="shared" si="46"/>
        <v>CORRECTION TAPE KENKO CT-634N (8M x 5MM)</v>
      </c>
      <c r="F202" s="239"/>
      <c r="G202" s="240"/>
      <c r="H202" s="241">
        <f t="shared" ref="H202:J202" si="47">H164</f>
        <v>54000</v>
      </c>
      <c r="I202" s="242">
        <f t="shared" si="47"/>
        <v>0.1</v>
      </c>
      <c r="J202" s="242">
        <f t="shared" si="47"/>
        <v>0</v>
      </c>
      <c r="K202" s="243">
        <f t="shared" si="43"/>
        <v>243000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5</v>
      </c>
      <c r="C203" s="296" t="str">
        <f t="shared" si="48"/>
        <v>GRS</v>
      </c>
      <c r="D203" s="297">
        <f t="shared" si="48"/>
        <v>0</v>
      </c>
      <c r="E203" s="298" t="str">
        <f t="shared" si="48"/>
        <v>BINDER CLIP JOYKO 260</v>
      </c>
      <c r="F203" s="239"/>
      <c r="G203" s="240"/>
      <c r="H203" s="241">
        <f t="shared" ref="H203:J203" si="49">H165</f>
        <v>177000</v>
      </c>
      <c r="I203" s="242">
        <f t="shared" si="49"/>
        <v>0.1</v>
      </c>
      <c r="J203" s="242">
        <f t="shared" si="49"/>
        <v>0</v>
      </c>
      <c r="K203" s="243">
        <f t="shared" si="43"/>
        <v>796500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39"/>
      <c r="K217" s="318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15">
        <f>SUM(K200:K215)</f>
        <v>1702350</v>
      </c>
      <c r="K218" s="316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17"/>
      <c r="K219" s="317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18"/>
      <c r="K221" s="318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19">
        <f>((J218/1.11)+(K220/1.11))*11%</f>
        <v>168701.35135135133</v>
      </c>
      <c r="K222" s="320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18"/>
      <c r="K223" s="318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1702350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21" t="str">
        <f>J188</f>
        <v>NOVI / YO</v>
      </c>
      <c r="K226" s="322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21">
        <f>J189</f>
        <v>0</v>
      </c>
      <c r="K227" s="322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22120003</v>
      </c>
      <c r="G230" s="11" t="s">
        <v>2</v>
      </c>
      <c r="H230" s="386" t="s">
        <v>38</v>
      </c>
      <c r="I230" s="386"/>
      <c r="J230" s="386"/>
      <c r="K230" s="387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72" t="s">
        <v>3</v>
      </c>
      <c r="G231" s="17"/>
      <c r="H231" s="388"/>
      <c r="I231" s="388"/>
      <c r="J231" s="388"/>
      <c r="K231" s="389"/>
      <c r="L231" s="12"/>
    </row>
    <row r="232" spans="1:12" s="10" customFormat="1" ht="16.5" customHeight="1" x14ac:dyDescent="0.3">
      <c r="A232" s="5"/>
      <c r="B232" s="6" t="s">
        <v>4</v>
      </c>
      <c r="C232" s="7"/>
      <c r="D232" s="373">
        <v>44901</v>
      </c>
      <c r="E232" s="374"/>
      <c r="F232" s="372"/>
      <c r="G232" s="18"/>
      <c r="H232" s="356" t="s">
        <v>39</v>
      </c>
      <c r="I232" s="356"/>
      <c r="J232" s="356"/>
      <c r="K232" s="381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72"/>
      <c r="G233" s="18"/>
      <c r="H233" s="382" t="s">
        <v>37</v>
      </c>
      <c r="I233" s="382"/>
      <c r="J233" s="382"/>
      <c r="K233" s="383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40</v>
      </c>
      <c r="E234" s="9"/>
      <c r="F234" s="21"/>
      <c r="G234" s="22"/>
      <c r="H234" s="384"/>
      <c r="I234" s="384"/>
      <c r="J234" s="384"/>
      <c r="K234" s="385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144</v>
      </c>
      <c r="C238" s="46" t="s">
        <v>41</v>
      </c>
      <c r="D238" s="94">
        <v>1</v>
      </c>
      <c r="E238" s="114" t="s">
        <v>42</v>
      </c>
      <c r="F238" s="48"/>
      <c r="G238" s="49"/>
      <c r="H238" s="50">
        <v>39600</v>
      </c>
      <c r="I238" s="51">
        <v>0.13500000000000001</v>
      </c>
      <c r="J238" s="51"/>
      <c r="K238" s="52">
        <f t="shared" ref="K238:K253" si="74">(B238*H238-((B238*H238)*I238))-((B238*H238-((B238*H238)*I238))*J238)</f>
        <v>4932576</v>
      </c>
      <c r="L238" s="36"/>
    </row>
    <row r="239" spans="1:12" s="10" customFormat="1" ht="14.1" customHeight="1" x14ac:dyDescent="0.25">
      <c r="A239" s="45">
        <v>2</v>
      </c>
      <c r="B239" s="46">
        <v>100</v>
      </c>
      <c r="C239" s="46" t="s">
        <v>43</v>
      </c>
      <c r="D239" s="94">
        <v>2</v>
      </c>
      <c r="E239" s="114" t="s">
        <v>44</v>
      </c>
      <c r="F239" s="48"/>
      <c r="G239" s="49"/>
      <c r="H239" s="50">
        <v>27500</v>
      </c>
      <c r="I239" s="51">
        <v>0.13500000000000001</v>
      </c>
      <c r="J239" s="51"/>
      <c r="K239" s="52">
        <f t="shared" si="74"/>
        <v>2378750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4"/>
      <c r="E240" s="114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55"/>
      <c r="K255" s="35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57">
        <f>SUM(K238:K253)</f>
        <v>7311326</v>
      </c>
      <c r="K256" s="35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59"/>
      <c r="K257" s="35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56"/>
      <c r="K259" s="35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60">
        <f>((J256/1.11)+(K258/1.11))*11%</f>
        <v>724545.81981981976</v>
      </c>
      <c r="K260" s="36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56"/>
      <c r="K261" s="35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7311326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62" t="s">
        <v>32</v>
      </c>
      <c r="K264" s="363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62"/>
      <c r="K265" s="363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22120003</v>
      </c>
      <c r="F268" s="127"/>
      <c r="G268" s="128" t="s">
        <v>2</v>
      </c>
      <c r="H268" s="364" t="str">
        <f>H230</f>
        <v>CV PELITA JAYA</v>
      </c>
      <c r="I268" s="364"/>
      <c r="J268" s="364"/>
      <c r="K268" s="365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40" t="s">
        <v>3</v>
      </c>
      <c r="G269" s="134"/>
      <c r="H269" s="366"/>
      <c r="I269" s="366"/>
      <c r="J269" s="366"/>
      <c r="K269" s="367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41">
        <f>D232</f>
        <v>44901</v>
      </c>
      <c r="E270" s="342"/>
      <c r="F270" s="340"/>
      <c r="G270" s="135"/>
      <c r="H270" s="343" t="str">
        <f>H232</f>
        <v>(  ANUGERAH SEJAHTERA  )</v>
      </c>
      <c r="I270" s="343"/>
      <c r="J270" s="343"/>
      <c r="K270" s="344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40"/>
      <c r="G271" s="135"/>
      <c r="H271" s="345" t="str">
        <f>H233</f>
        <v>PURWOKERTO</v>
      </c>
      <c r="I271" s="345"/>
      <c r="J271" s="345"/>
      <c r="K271" s="346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2783</v>
      </c>
      <c r="E272" s="126"/>
      <c r="F272" s="137"/>
      <c r="G272" s="138"/>
      <c r="H272" s="347"/>
      <c r="I272" s="347"/>
      <c r="J272" s="347"/>
      <c r="K272" s="348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144</v>
      </c>
      <c r="C276" s="291" t="str">
        <f t="shared" si="75"/>
        <v>LSN</v>
      </c>
      <c r="D276" s="292">
        <f t="shared" si="75"/>
        <v>1</v>
      </c>
      <c r="E276" s="293" t="str">
        <f t="shared" si="75"/>
        <v>GEL PEN KENKO K-1</v>
      </c>
      <c r="F276" s="162"/>
      <c r="G276" s="163"/>
      <c r="H276" s="164">
        <f t="shared" ref="H276:J276" si="76">H238</f>
        <v>39600</v>
      </c>
      <c r="I276" s="165">
        <f t="shared" si="76"/>
        <v>0.13500000000000001</v>
      </c>
      <c r="J276" s="165">
        <f t="shared" si="76"/>
        <v>0</v>
      </c>
      <c r="K276" s="166">
        <f t="shared" ref="K276:K291" si="77">(B276*H276-((B276*H276)*I276))-((B276*H276-((B276*H276)*I276))*J276)</f>
        <v>4932576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100</v>
      </c>
      <c r="C277" s="291" t="str">
        <f t="shared" si="78"/>
        <v>BOX</v>
      </c>
      <c r="D277" s="292">
        <f t="shared" si="78"/>
        <v>2</v>
      </c>
      <c r="E277" s="293" t="str">
        <f t="shared" si="78"/>
        <v>STIP / PENGHAPUS KENKO ERW-40SQ PUTIH</v>
      </c>
      <c r="F277" s="162"/>
      <c r="G277" s="163"/>
      <c r="H277" s="164">
        <f t="shared" ref="H277:J277" si="79">H239</f>
        <v>27500</v>
      </c>
      <c r="I277" s="165">
        <f t="shared" si="79"/>
        <v>0.13500000000000001</v>
      </c>
      <c r="J277" s="165">
        <f t="shared" si="79"/>
        <v>0</v>
      </c>
      <c r="K277" s="166">
        <f t="shared" si="77"/>
        <v>2378750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0</v>
      </c>
      <c r="C278" s="291">
        <f t="shared" si="80"/>
        <v>0</v>
      </c>
      <c r="D278" s="292">
        <f t="shared" si="80"/>
        <v>0</v>
      </c>
      <c r="E278" s="293">
        <f t="shared" si="80"/>
        <v>0</v>
      </c>
      <c r="F278" s="162"/>
      <c r="G278" s="163"/>
      <c r="H278" s="164">
        <f t="shared" ref="H278:J278" si="81">H240</f>
        <v>0</v>
      </c>
      <c r="I278" s="165">
        <f t="shared" si="81"/>
        <v>0</v>
      </c>
      <c r="J278" s="165">
        <f t="shared" si="81"/>
        <v>0</v>
      </c>
      <c r="K278" s="166">
        <f t="shared" si="77"/>
        <v>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49"/>
      <c r="K293" s="323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50">
        <f>SUM(K276:K291)</f>
        <v>7311326</v>
      </c>
      <c r="K294" s="351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52"/>
      <c r="K295" s="352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23"/>
      <c r="K297" s="323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53">
        <f>((J294/1.11)+(K296/1.11))*11%</f>
        <v>724545.81981981976</v>
      </c>
      <c r="K298" s="354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23"/>
      <c r="K299" s="323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7311326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24" t="str">
        <f>J264</f>
        <v>NOVI / CONDRO</v>
      </c>
      <c r="K302" s="325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24">
        <f>J265</f>
        <v>0</v>
      </c>
      <c r="K303" s="325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22120003</v>
      </c>
      <c r="F306" s="204"/>
      <c r="G306" s="205" t="s">
        <v>2</v>
      </c>
      <c r="H306" s="326" t="str">
        <f>H268</f>
        <v>CV PELITA JAYA</v>
      </c>
      <c r="I306" s="326"/>
      <c r="J306" s="326"/>
      <c r="K306" s="327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30" t="s">
        <v>3</v>
      </c>
      <c r="G307" s="211"/>
      <c r="H307" s="328"/>
      <c r="I307" s="328"/>
      <c r="J307" s="328"/>
      <c r="K307" s="329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31">
        <f>D270</f>
        <v>44901</v>
      </c>
      <c r="E308" s="332"/>
      <c r="F308" s="330"/>
      <c r="G308" s="212"/>
      <c r="H308" s="333" t="str">
        <f>H270</f>
        <v>(  ANUGERAH SEJAHTERA  )</v>
      </c>
      <c r="I308" s="333"/>
      <c r="J308" s="333"/>
      <c r="K308" s="334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30"/>
      <c r="G309" s="212"/>
      <c r="H309" s="335" t="str">
        <f>H271</f>
        <v>PURWOKERTO</v>
      </c>
      <c r="I309" s="335"/>
      <c r="J309" s="335"/>
      <c r="K309" s="336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2783</v>
      </c>
      <c r="E310" s="203"/>
      <c r="F310" s="214"/>
      <c r="G310" s="215"/>
      <c r="H310" s="337"/>
      <c r="I310" s="337"/>
      <c r="J310" s="337"/>
      <c r="K310" s="338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144</v>
      </c>
      <c r="C314" s="296" t="str">
        <f t="shared" si="108"/>
        <v>LSN</v>
      </c>
      <c r="D314" s="297">
        <f t="shared" si="108"/>
        <v>1</v>
      </c>
      <c r="E314" s="298" t="str">
        <f t="shared" si="108"/>
        <v>GEL PEN KENKO K-1</v>
      </c>
      <c r="F314" s="239"/>
      <c r="G314" s="240"/>
      <c r="H314" s="241">
        <f t="shared" ref="H314:J314" si="109">H276</f>
        <v>39600</v>
      </c>
      <c r="I314" s="242">
        <f t="shared" si="109"/>
        <v>0.13500000000000001</v>
      </c>
      <c r="J314" s="242">
        <f t="shared" si="109"/>
        <v>0</v>
      </c>
      <c r="K314" s="243">
        <f t="shared" ref="K314:K329" si="110">(B314*H314-((B314*H314)*I314))-((B314*H314-((B314*H314)*I314))*J314)</f>
        <v>4932576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100</v>
      </c>
      <c r="C315" s="296" t="str">
        <f t="shared" si="111"/>
        <v>BOX</v>
      </c>
      <c r="D315" s="297">
        <f t="shared" si="111"/>
        <v>2</v>
      </c>
      <c r="E315" s="298" t="str">
        <f t="shared" si="111"/>
        <v>STIP / PENGHAPUS KENKO ERW-40SQ PUTIH</v>
      </c>
      <c r="F315" s="239"/>
      <c r="G315" s="240"/>
      <c r="H315" s="241">
        <f t="shared" ref="H315:J315" si="112">H277</f>
        <v>27500</v>
      </c>
      <c r="I315" s="242">
        <f t="shared" si="112"/>
        <v>0.13500000000000001</v>
      </c>
      <c r="J315" s="242">
        <f t="shared" si="112"/>
        <v>0</v>
      </c>
      <c r="K315" s="243">
        <f t="shared" si="110"/>
        <v>2378750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0</v>
      </c>
      <c r="C316" s="296">
        <f t="shared" si="113"/>
        <v>0</v>
      </c>
      <c r="D316" s="297">
        <f t="shared" si="113"/>
        <v>0</v>
      </c>
      <c r="E316" s="298">
        <f t="shared" si="113"/>
        <v>0</v>
      </c>
      <c r="F316" s="239"/>
      <c r="G316" s="240"/>
      <c r="H316" s="241">
        <f t="shared" ref="H316:J316" si="114">H278</f>
        <v>0</v>
      </c>
      <c r="I316" s="242">
        <f t="shared" si="114"/>
        <v>0</v>
      </c>
      <c r="J316" s="242">
        <f t="shared" si="114"/>
        <v>0</v>
      </c>
      <c r="K316" s="243">
        <f t="shared" si="110"/>
        <v>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39"/>
      <c r="K331" s="318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15">
        <f>SUM(K314:K329)</f>
        <v>7311326</v>
      </c>
      <c r="K332" s="316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17"/>
      <c r="K333" s="317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18"/>
      <c r="K335" s="318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19">
        <f>((J332/1.11)+(K334/1.11))*11%</f>
        <v>724545.81981981976</v>
      </c>
      <c r="K336" s="320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18"/>
      <c r="K337" s="318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7311326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21" t="str">
        <f>J302</f>
        <v>NOVI / CONDRO</v>
      </c>
      <c r="K340" s="322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21">
        <f>J303</f>
        <v>0</v>
      </c>
      <c r="K341" s="322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22120004</v>
      </c>
      <c r="G344" s="11" t="s">
        <v>2</v>
      </c>
      <c r="H344" s="368" t="s">
        <v>45</v>
      </c>
      <c r="I344" s="368"/>
      <c r="J344" s="368"/>
      <c r="K344" s="36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72" t="s">
        <v>3</v>
      </c>
      <c r="G345" s="17"/>
      <c r="H345" s="370"/>
      <c r="I345" s="370"/>
      <c r="J345" s="370"/>
      <c r="K345" s="37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73">
        <v>44901</v>
      </c>
      <c r="E346" s="374"/>
      <c r="F346" s="372"/>
      <c r="G346" s="18"/>
      <c r="H346" s="375"/>
      <c r="I346" s="375"/>
      <c r="J346" s="375"/>
      <c r="K346" s="37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72"/>
      <c r="G347" s="18"/>
      <c r="H347" s="377" t="s">
        <v>46</v>
      </c>
      <c r="I347" s="377"/>
      <c r="J347" s="377"/>
      <c r="K347" s="37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47</v>
      </c>
      <c r="E348" s="9"/>
      <c r="F348" s="21"/>
      <c r="G348" s="22"/>
      <c r="H348" s="379"/>
      <c r="I348" s="379"/>
      <c r="J348" s="379"/>
      <c r="K348" s="38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60</v>
      </c>
      <c r="C352" s="46" t="s">
        <v>31</v>
      </c>
      <c r="D352" s="94">
        <v>1</v>
      </c>
      <c r="E352" s="114" t="s">
        <v>48</v>
      </c>
      <c r="F352" s="48"/>
      <c r="G352" s="49"/>
      <c r="H352" s="50">
        <v>16500</v>
      </c>
      <c r="I352" s="51">
        <v>0.1</v>
      </c>
      <c r="J352" s="51"/>
      <c r="K352" s="52">
        <f t="shared" ref="K352:K367" si="141">(B352*H352-((B352*H352)*I352))-((B352*H352-((B352*H352)*I352))*J352)</f>
        <v>891000</v>
      </c>
      <c r="L352" s="36"/>
    </row>
    <row r="353" spans="1:12" s="10" customFormat="1" ht="14.1" customHeight="1" x14ac:dyDescent="0.25">
      <c r="A353" s="45">
        <v>2</v>
      </c>
      <c r="B353" s="46">
        <v>12</v>
      </c>
      <c r="C353" s="46" t="s">
        <v>41</v>
      </c>
      <c r="D353" s="94"/>
      <c r="E353" s="114" t="s">
        <v>49</v>
      </c>
      <c r="F353" s="48"/>
      <c r="G353" s="49"/>
      <c r="H353" s="50">
        <v>12000</v>
      </c>
      <c r="I353" s="51">
        <v>0.1</v>
      </c>
      <c r="J353" s="51"/>
      <c r="K353" s="52">
        <f t="shared" si="141"/>
        <v>129600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55"/>
      <c r="K369" s="35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57">
        <f>SUM(K352:K367)</f>
        <v>1020600</v>
      </c>
      <c r="K370" s="35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59"/>
      <c r="K371" s="35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56"/>
      <c r="K373" s="35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60">
        <f>((J370/1.11)+(K372/1.11))*11%</f>
        <v>101140.54054054053</v>
      </c>
      <c r="K374" s="36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56"/>
      <c r="K375" s="35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1020600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62" t="s">
        <v>32</v>
      </c>
      <c r="K378" s="363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62"/>
      <c r="K379" s="363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22120004</v>
      </c>
      <c r="F382" s="127"/>
      <c r="G382" s="128" t="s">
        <v>2</v>
      </c>
      <c r="H382" s="364" t="str">
        <f>H344</f>
        <v>SINAR BHAKTI</v>
      </c>
      <c r="I382" s="364"/>
      <c r="J382" s="364"/>
      <c r="K382" s="365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40" t="s">
        <v>3</v>
      </c>
      <c r="G383" s="134"/>
      <c r="H383" s="366"/>
      <c r="I383" s="366"/>
      <c r="J383" s="366"/>
      <c r="K383" s="367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41">
        <f>D346</f>
        <v>44901</v>
      </c>
      <c r="E384" s="342"/>
      <c r="F384" s="340"/>
      <c r="G384" s="135"/>
      <c r="H384" s="343">
        <f>H346</f>
        <v>0</v>
      </c>
      <c r="I384" s="343"/>
      <c r="J384" s="343"/>
      <c r="K384" s="344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40"/>
      <c r="G385" s="135"/>
      <c r="H385" s="345" t="str">
        <f>H347</f>
        <v>YOGYAKARTA</v>
      </c>
      <c r="I385" s="345"/>
      <c r="J385" s="345"/>
      <c r="K385" s="346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G 2788</v>
      </c>
      <c r="E386" s="126"/>
      <c r="F386" s="137"/>
      <c r="G386" s="138"/>
      <c r="H386" s="347"/>
      <c r="I386" s="347"/>
      <c r="J386" s="347"/>
      <c r="K386" s="348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60</v>
      </c>
      <c r="C390" s="291" t="str">
        <f t="shared" si="142"/>
        <v>PCS</v>
      </c>
      <c r="D390" s="305">
        <f t="shared" si="142"/>
        <v>1</v>
      </c>
      <c r="E390" s="293" t="str">
        <f t="shared" si="142"/>
        <v>BUKU TAMU KENKO BT-3224-01 (KEMBANG)</v>
      </c>
      <c r="F390" s="162"/>
      <c r="G390" s="163"/>
      <c r="H390" s="164">
        <f t="shared" ref="H390:J390" si="143">H352</f>
        <v>16500</v>
      </c>
      <c r="I390" s="165">
        <f t="shared" si="143"/>
        <v>0.1</v>
      </c>
      <c r="J390" s="165">
        <f t="shared" si="143"/>
        <v>0</v>
      </c>
      <c r="K390" s="166">
        <f t="shared" ref="K390:K405" si="144">(B390*H390-((B390*H390)*I390))-((B390*H390-((B390*H390)*I390))*J390)</f>
        <v>891000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12</v>
      </c>
      <c r="C391" s="291" t="str">
        <f t="shared" si="145"/>
        <v>LSN</v>
      </c>
      <c r="D391" s="292">
        <f t="shared" si="145"/>
        <v>0</v>
      </c>
      <c r="E391" s="293" t="str">
        <f t="shared" si="145"/>
        <v>BALLPEN KENKO NK-7 / 7B</v>
      </c>
      <c r="F391" s="162"/>
      <c r="G391" s="163"/>
      <c r="H391" s="164">
        <f t="shared" ref="H391:J391" si="146">H353</f>
        <v>12000</v>
      </c>
      <c r="I391" s="165">
        <f t="shared" si="146"/>
        <v>0.1</v>
      </c>
      <c r="J391" s="165">
        <f t="shared" si="146"/>
        <v>0</v>
      </c>
      <c r="K391" s="166">
        <f t="shared" si="144"/>
        <v>129600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49"/>
      <c r="K407" s="323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50">
        <f>SUM(K390:K405)</f>
        <v>1020600</v>
      </c>
      <c r="K408" s="351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52"/>
      <c r="K409" s="352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23"/>
      <c r="K411" s="323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53">
        <f>((J408/1.11)+(K410/1.11))*11%</f>
        <v>101140.54054054053</v>
      </c>
      <c r="K412" s="354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23"/>
      <c r="K413" s="323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1020600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24" t="str">
        <f>J378</f>
        <v>NOVI / CONDRO</v>
      </c>
      <c r="K416" s="325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24">
        <f>J379</f>
        <v>0</v>
      </c>
      <c r="K417" s="325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22120004</v>
      </c>
      <c r="F420" s="204"/>
      <c r="G420" s="205" t="s">
        <v>2</v>
      </c>
      <c r="H420" s="326" t="str">
        <f>H382</f>
        <v>SINAR BHAKTI</v>
      </c>
      <c r="I420" s="326"/>
      <c r="J420" s="326"/>
      <c r="K420" s="327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30" t="s">
        <v>3</v>
      </c>
      <c r="G421" s="211"/>
      <c r="H421" s="328"/>
      <c r="I421" s="328"/>
      <c r="J421" s="328"/>
      <c r="K421" s="329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31">
        <f>D384</f>
        <v>44901</v>
      </c>
      <c r="E422" s="332"/>
      <c r="F422" s="330"/>
      <c r="G422" s="212"/>
      <c r="H422" s="333">
        <f>H384</f>
        <v>0</v>
      </c>
      <c r="I422" s="333"/>
      <c r="J422" s="333"/>
      <c r="K422" s="334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30"/>
      <c r="G423" s="212"/>
      <c r="H423" s="335" t="str">
        <f>H385</f>
        <v>YOGYAKARTA</v>
      </c>
      <c r="I423" s="335"/>
      <c r="J423" s="335"/>
      <c r="K423" s="336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G 2788</v>
      </c>
      <c r="E424" s="203"/>
      <c r="F424" s="214"/>
      <c r="G424" s="215"/>
      <c r="H424" s="337"/>
      <c r="I424" s="337"/>
      <c r="J424" s="337"/>
      <c r="K424" s="338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60</v>
      </c>
      <c r="C428" s="296" t="str">
        <f t="shared" si="175"/>
        <v>PCS</v>
      </c>
      <c r="D428" s="306">
        <f t="shared" si="175"/>
        <v>1</v>
      </c>
      <c r="E428" s="298" t="str">
        <f t="shared" si="175"/>
        <v>BUKU TAMU KENKO BT-3224-01 (KEMBANG)</v>
      </c>
      <c r="F428" s="239"/>
      <c r="G428" s="240"/>
      <c r="H428" s="241">
        <f t="shared" ref="H428:J428" si="176">H390</f>
        <v>16500</v>
      </c>
      <c r="I428" s="242">
        <f t="shared" si="176"/>
        <v>0.1</v>
      </c>
      <c r="J428" s="242">
        <f t="shared" si="176"/>
        <v>0</v>
      </c>
      <c r="K428" s="243">
        <f t="shared" ref="K428:K443" si="177">(B428*H428-((B428*H428)*I428))-((B428*H428-((B428*H428)*I428))*J428)</f>
        <v>891000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12</v>
      </c>
      <c r="C429" s="296" t="str">
        <f t="shared" si="178"/>
        <v>LSN</v>
      </c>
      <c r="D429" s="297">
        <f t="shared" si="178"/>
        <v>0</v>
      </c>
      <c r="E429" s="298" t="str">
        <f t="shared" si="178"/>
        <v>BALLPEN KENKO NK-7 / 7B</v>
      </c>
      <c r="F429" s="239"/>
      <c r="G429" s="240"/>
      <c r="H429" s="241">
        <f t="shared" ref="H429:J429" si="179">H391</f>
        <v>12000</v>
      </c>
      <c r="I429" s="242">
        <f t="shared" si="179"/>
        <v>0.1</v>
      </c>
      <c r="J429" s="242">
        <f t="shared" si="179"/>
        <v>0</v>
      </c>
      <c r="K429" s="243">
        <f t="shared" si="177"/>
        <v>129600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39"/>
      <c r="K445" s="318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15">
        <f>SUM(K428:K443)</f>
        <v>1020600</v>
      </c>
      <c r="K446" s="316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17"/>
      <c r="K447" s="317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18"/>
      <c r="K449" s="318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19">
        <f>((J446/1.11)+(K448/1.11))*11%</f>
        <v>101140.54054054053</v>
      </c>
      <c r="K450" s="320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18"/>
      <c r="K451" s="318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1020600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21" t="str">
        <f>J416</f>
        <v>NOVI / CONDRO</v>
      </c>
      <c r="K454" s="322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21">
        <f>J417</f>
        <v>0</v>
      </c>
      <c r="K455" s="322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22120005</v>
      </c>
      <c r="G458" s="11" t="s">
        <v>2</v>
      </c>
      <c r="H458" s="386" t="s">
        <v>50</v>
      </c>
      <c r="I458" s="386"/>
      <c r="J458" s="386"/>
      <c r="K458" s="387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72" t="s">
        <v>3</v>
      </c>
      <c r="G459" s="17"/>
      <c r="H459" s="388"/>
      <c r="I459" s="388"/>
      <c r="J459" s="388"/>
      <c r="K459" s="389"/>
      <c r="L459" s="12"/>
    </row>
    <row r="460" spans="1:12" s="10" customFormat="1" ht="16.5" customHeight="1" x14ac:dyDescent="0.3">
      <c r="A460" s="5"/>
      <c r="B460" s="6" t="s">
        <v>4</v>
      </c>
      <c r="C460" s="7"/>
      <c r="D460" s="373">
        <v>44902</v>
      </c>
      <c r="E460" s="374"/>
      <c r="F460" s="372"/>
      <c r="G460" s="18"/>
      <c r="H460" s="356" t="s">
        <v>51</v>
      </c>
      <c r="I460" s="356"/>
      <c r="J460" s="356"/>
      <c r="K460" s="381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72"/>
      <c r="G461" s="18"/>
      <c r="H461" s="382" t="s">
        <v>52</v>
      </c>
      <c r="I461" s="382"/>
      <c r="J461" s="382"/>
      <c r="K461" s="383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53</v>
      </c>
      <c r="E462" s="9"/>
      <c r="F462" s="21"/>
      <c r="G462" s="22"/>
      <c r="H462" s="384"/>
      <c r="I462" s="384"/>
      <c r="J462" s="384"/>
      <c r="K462" s="385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324</v>
      </c>
      <c r="C466" s="46" t="s">
        <v>43</v>
      </c>
      <c r="D466" s="94">
        <v>9</v>
      </c>
      <c r="E466" s="114" t="s">
        <v>54</v>
      </c>
      <c r="F466" s="48"/>
      <c r="G466" s="49"/>
      <c r="H466" s="50">
        <v>58800</v>
      </c>
      <c r="I466" s="51">
        <v>0.125</v>
      </c>
      <c r="J466" s="51"/>
      <c r="K466" s="52">
        <f t="shared" ref="K466:K481" si="208">(B466*H466-((B466*H466)*I466))-((B466*H466-((B466*H466)*I466))*J466)</f>
        <v>16669800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4"/>
      <c r="E467" s="114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55"/>
      <c r="K483" s="35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57">
        <f>SUM(K466:K481)</f>
        <v>16669800</v>
      </c>
      <c r="K484" s="35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59"/>
      <c r="K485" s="35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56"/>
      <c r="K487" s="35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60">
        <f>((J484/1.11)+(K486/1.11))*11%</f>
        <v>1651962.1621621619</v>
      </c>
      <c r="K488" s="36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56"/>
      <c r="K489" s="35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16669800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62" t="s">
        <v>32</v>
      </c>
      <c r="K492" s="363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62"/>
      <c r="K493" s="363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22120005</v>
      </c>
      <c r="F496" s="127"/>
      <c r="G496" s="128" t="s">
        <v>2</v>
      </c>
      <c r="H496" s="364" t="str">
        <f>H458</f>
        <v>LILY JULIAWATI</v>
      </c>
      <c r="I496" s="364"/>
      <c r="J496" s="364"/>
      <c r="K496" s="365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40" t="s">
        <v>3</v>
      </c>
      <c r="G497" s="134"/>
      <c r="H497" s="366"/>
      <c r="I497" s="366"/>
      <c r="J497" s="366"/>
      <c r="K497" s="367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41">
        <f>D460</f>
        <v>44902</v>
      </c>
      <c r="E498" s="342"/>
      <c r="F498" s="340"/>
      <c r="G498" s="135"/>
      <c r="H498" s="343" t="str">
        <f>H460</f>
        <v>( REJO AGUNG )</v>
      </c>
      <c r="I498" s="343"/>
      <c r="J498" s="343"/>
      <c r="K498" s="344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40"/>
      <c r="G499" s="135"/>
      <c r="H499" s="345" t="str">
        <f>H461</f>
        <v>JOMBANG</v>
      </c>
      <c r="I499" s="345"/>
      <c r="J499" s="345"/>
      <c r="K499" s="346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G 2736</v>
      </c>
      <c r="E500" s="126"/>
      <c r="F500" s="137"/>
      <c r="G500" s="138"/>
      <c r="H500" s="347"/>
      <c r="I500" s="347"/>
      <c r="J500" s="347"/>
      <c r="K500" s="348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324</v>
      </c>
      <c r="C504" s="291" t="str">
        <f t="shared" si="209"/>
        <v>BOX</v>
      </c>
      <c r="D504" s="305">
        <f t="shared" si="209"/>
        <v>9</v>
      </c>
      <c r="E504" s="293" t="str">
        <f t="shared" si="209"/>
        <v>LEM STICK JOYKO 15 GR GS-104 TG (ANIMAL KINGDOM) isi 24 pc</v>
      </c>
      <c r="F504" s="162"/>
      <c r="G504" s="163"/>
      <c r="H504" s="164">
        <f t="shared" ref="H504:J504" si="210">H466</f>
        <v>58800</v>
      </c>
      <c r="I504" s="165">
        <f t="shared" si="210"/>
        <v>0.125</v>
      </c>
      <c r="J504" s="165">
        <f t="shared" si="210"/>
        <v>0</v>
      </c>
      <c r="K504" s="166">
        <f t="shared" ref="K504:K519" si="211">(B504*H504-((B504*H504)*I504))-((B504*H504-((B504*H504)*I504))*J504)</f>
        <v>16669800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0</v>
      </c>
      <c r="C505" s="291">
        <f t="shared" si="212"/>
        <v>0</v>
      </c>
      <c r="D505" s="292">
        <f t="shared" si="212"/>
        <v>0</v>
      </c>
      <c r="E505" s="293">
        <f t="shared" si="212"/>
        <v>0</v>
      </c>
      <c r="F505" s="162"/>
      <c r="G505" s="163"/>
      <c r="H505" s="164">
        <f t="shared" ref="H505:J505" si="213">H467</f>
        <v>0</v>
      </c>
      <c r="I505" s="165">
        <f t="shared" si="213"/>
        <v>0</v>
      </c>
      <c r="J505" s="165">
        <f t="shared" si="213"/>
        <v>0</v>
      </c>
      <c r="K505" s="166">
        <f t="shared" si="211"/>
        <v>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49"/>
      <c r="K521" s="323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50">
        <f>SUM(K504:K519)</f>
        <v>16669800</v>
      </c>
      <c r="K522" s="351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52"/>
      <c r="K523" s="352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23"/>
      <c r="K525" s="323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53">
        <f>((J522/1.11)+(K524/1.11))*11%</f>
        <v>1651962.1621621619</v>
      </c>
      <c r="K526" s="354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23"/>
      <c r="K527" s="323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16669800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24" t="str">
        <f>J492</f>
        <v>NOVI / CONDRO</v>
      </c>
      <c r="K530" s="325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24">
        <f>J493</f>
        <v>0</v>
      </c>
      <c r="K531" s="325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22120005</v>
      </c>
      <c r="F534" s="204"/>
      <c r="G534" s="205" t="s">
        <v>2</v>
      </c>
      <c r="H534" s="326" t="str">
        <f>H496</f>
        <v>LILY JULIAWATI</v>
      </c>
      <c r="I534" s="326"/>
      <c r="J534" s="326"/>
      <c r="K534" s="327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30" t="s">
        <v>3</v>
      </c>
      <c r="G535" s="211"/>
      <c r="H535" s="328"/>
      <c r="I535" s="328"/>
      <c r="J535" s="328"/>
      <c r="K535" s="329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31">
        <f>D498</f>
        <v>44902</v>
      </c>
      <c r="E536" s="332"/>
      <c r="F536" s="330"/>
      <c r="G536" s="212"/>
      <c r="H536" s="333" t="str">
        <f>H498</f>
        <v>( REJO AGUNG )</v>
      </c>
      <c r="I536" s="333"/>
      <c r="J536" s="333"/>
      <c r="K536" s="334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30"/>
      <c r="G537" s="212"/>
      <c r="H537" s="335" t="str">
        <f>H499</f>
        <v>JOMBANG</v>
      </c>
      <c r="I537" s="335"/>
      <c r="J537" s="335"/>
      <c r="K537" s="336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G 2736</v>
      </c>
      <c r="E538" s="203"/>
      <c r="F538" s="214"/>
      <c r="G538" s="215"/>
      <c r="H538" s="337"/>
      <c r="I538" s="337"/>
      <c r="J538" s="337"/>
      <c r="K538" s="338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324</v>
      </c>
      <c r="C542" s="296" t="str">
        <f t="shared" si="242"/>
        <v>BOX</v>
      </c>
      <c r="D542" s="306">
        <f t="shared" si="242"/>
        <v>9</v>
      </c>
      <c r="E542" s="298" t="str">
        <f t="shared" si="242"/>
        <v>LEM STICK JOYKO 15 GR GS-104 TG (ANIMAL KINGDOM) isi 24 pc</v>
      </c>
      <c r="F542" s="239"/>
      <c r="G542" s="240"/>
      <c r="H542" s="241">
        <f t="shared" ref="H542:J542" si="243">H504</f>
        <v>58800</v>
      </c>
      <c r="I542" s="242">
        <f t="shared" si="243"/>
        <v>0.125</v>
      </c>
      <c r="J542" s="242">
        <f t="shared" si="243"/>
        <v>0</v>
      </c>
      <c r="K542" s="243">
        <f t="shared" ref="K542:K557" si="244">(B542*H542-((B542*H542)*I542))-((B542*H542-((B542*H542)*I542))*J542)</f>
        <v>16669800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0</v>
      </c>
      <c r="C543" s="296">
        <f t="shared" si="245"/>
        <v>0</v>
      </c>
      <c r="D543" s="297">
        <f t="shared" si="245"/>
        <v>0</v>
      </c>
      <c r="E543" s="298">
        <f t="shared" si="245"/>
        <v>0</v>
      </c>
      <c r="F543" s="239"/>
      <c r="G543" s="240"/>
      <c r="H543" s="241">
        <f t="shared" ref="H543:J543" si="246">H505</f>
        <v>0</v>
      </c>
      <c r="I543" s="242">
        <f t="shared" si="246"/>
        <v>0</v>
      </c>
      <c r="J543" s="242">
        <f t="shared" si="246"/>
        <v>0</v>
      </c>
      <c r="K543" s="243">
        <f t="shared" si="244"/>
        <v>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39"/>
      <c r="K559" s="318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15">
        <f>SUM(K542:K557)</f>
        <v>16669800</v>
      </c>
      <c r="K560" s="316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17"/>
      <c r="K561" s="317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18"/>
      <c r="K563" s="318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19">
        <f>((J560/1.11)+(K562/1.11))*11%</f>
        <v>1651962.1621621619</v>
      </c>
      <c r="K564" s="320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18"/>
      <c r="K565" s="318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16669800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21" t="str">
        <f>J530</f>
        <v>NOVI / CONDRO</v>
      </c>
      <c r="K568" s="322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21">
        <f>J531</f>
        <v>0</v>
      </c>
      <c r="K569" s="322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22120006</v>
      </c>
      <c r="G572" s="11" t="s">
        <v>2</v>
      </c>
      <c r="H572" s="386" t="s">
        <v>38</v>
      </c>
      <c r="I572" s="386"/>
      <c r="J572" s="386"/>
      <c r="K572" s="387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72" t="s">
        <v>3</v>
      </c>
      <c r="G573" s="17"/>
      <c r="H573" s="388"/>
      <c r="I573" s="388"/>
      <c r="J573" s="388"/>
      <c r="K573" s="389"/>
      <c r="L573" s="12"/>
    </row>
    <row r="574" spans="1:12" s="10" customFormat="1" ht="16.5" customHeight="1" x14ac:dyDescent="0.3">
      <c r="A574" s="5"/>
      <c r="B574" s="6" t="s">
        <v>4</v>
      </c>
      <c r="C574" s="7"/>
      <c r="D574" s="373">
        <v>44902</v>
      </c>
      <c r="E574" s="374"/>
      <c r="F574" s="372"/>
      <c r="G574" s="18"/>
      <c r="H574" s="356" t="s">
        <v>39</v>
      </c>
      <c r="I574" s="356"/>
      <c r="J574" s="356"/>
      <c r="K574" s="381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72"/>
      <c r="G575" s="18"/>
      <c r="H575" s="382" t="s">
        <v>37</v>
      </c>
      <c r="I575" s="382"/>
      <c r="J575" s="382"/>
      <c r="K575" s="383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55</v>
      </c>
      <c r="E576" s="9"/>
      <c r="F576" s="21"/>
      <c r="G576" s="22"/>
      <c r="H576" s="384"/>
      <c r="I576" s="384"/>
      <c r="J576" s="384"/>
      <c r="K576" s="385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100</v>
      </c>
      <c r="C580" s="46" t="s">
        <v>43</v>
      </c>
      <c r="D580" s="94">
        <v>2</v>
      </c>
      <c r="E580" s="114" t="s">
        <v>56</v>
      </c>
      <c r="F580" s="48"/>
      <c r="G580" s="49"/>
      <c r="H580" s="50">
        <v>28300</v>
      </c>
      <c r="I580" s="51">
        <v>0.13500000000000001</v>
      </c>
      <c r="J580" s="51"/>
      <c r="K580" s="52">
        <f t="shared" ref="K580:K595" si="275">(B580*H580-((B580*H580)*I580))-((B580*H580-((B580*H580)*I580))*J580)</f>
        <v>2447950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4"/>
      <c r="E581" s="114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55"/>
      <c r="K597" s="35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57">
        <f>SUM(K580:K595)</f>
        <v>2447950</v>
      </c>
      <c r="K598" s="35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59"/>
      <c r="K599" s="35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56"/>
      <c r="K601" s="35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60">
        <f>((J598/1.11)+(K600/1.11))*11%</f>
        <v>242589.63963963962</v>
      </c>
      <c r="K602" s="36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56"/>
      <c r="K603" s="35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2447950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62"/>
      <c r="K606" s="363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62"/>
      <c r="K607" s="363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22120006</v>
      </c>
      <c r="F610" s="127"/>
      <c r="G610" s="128" t="s">
        <v>2</v>
      </c>
      <c r="H610" s="364" t="str">
        <f>H572</f>
        <v>CV PELITA JAYA</v>
      </c>
      <c r="I610" s="364"/>
      <c r="J610" s="364"/>
      <c r="K610" s="365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40" t="s">
        <v>3</v>
      </c>
      <c r="G611" s="134"/>
      <c r="H611" s="366"/>
      <c r="I611" s="366"/>
      <c r="J611" s="366"/>
      <c r="K611" s="367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41">
        <f>D574</f>
        <v>44902</v>
      </c>
      <c r="E612" s="342"/>
      <c r="F612" s="340"/>
      <c r="G612" s="135"/>
      <c r="H612" s="343" t="str">
        <f>H574</f>
        <v>(  ANUGERAH SEJAHTERA  )</v>
      </c>
      <c r="I612" s="343"/>
      <c r="J612" s="343"/>
      <c r="K612" s="344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40"/>
      <c r="G613" s="135"/>
      <c r="H613" s="345" t="str">
        <f>H575</f>
        <v>PURWOKERTO</v>
      </c>
      <c r="I613" s="345"/>
      <c r="J613" s="345"/>
      <c r="K613" s="346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2738</v>
      </c>
      <c r="E614" s="126"/>
      <c r="F614" s="137"/>
      <c r="G614" s="138"/>
      <c r="H614" s="347"/>
      <c r="I614" s="347"/>
      <c r="J614" s="347"/>
      <c r="K614" s="348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100</v>
      </c>
      <c r="C618" s="291" t="str">
        <f t="shared" si="276"/>
        <v>BOX</v>
      </c>
      <c r="D618" s="305">
        <f t="shared" si="276"/>
        <v>2</v>
      </c>
      <c r="E618" s="293" t="str">
        <f t="shared" si="276"/>
        <v>STIP / PENGHAPUS JOYKO 526-B40P PUTIH</v>
      </c>
      <c r="F618" s="162"/>
      <c r="G618" s="163"/>
      <c r="H618" s="164">
        <f t="shared" ref="H618:J618" si="277">H580</f>
        <v>28300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2447950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0</v>
      </c>
      <c r="C619" s="291">
        <f t="shared" si="279"/>
        <v>0</v>
      </c>
      <c r="D619" s="292">
        <f t="shared" si="279"/>
        <v>0</v>
      </c>
      <c r="E619" s="293">
        <f t="shared" si="279"/>
        <v>0</v>
      </c>
      <c r="F619" s="162"/>
      <c r="G619" s="163"/>
      <c r="H619" s="164">
        <f t="shared" ref="H619:J619" si="280">H581</f>
        <v>0</v>
      </c>
      <c r="I619" s="165">
        <f t="shared" si="280"/>
        <v>0</v>
      </c>
      <c r="J619" s="165">
        <f t="shared" si="280"/>
        <v>0</v>
      </c>
      <c r="K619" s="166">
        <f t="shared" si="278"/>
        <v>0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49"/>
      <c r="K635" s="323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50">
        <f>SUM(K618:K633)</f>
        <v>2447950</v>
      </c>
      <c r="K636" s="351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52"/>
      <c r="K637" s="352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23"/>
      <c r="K639" s="323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53">
        <f>((J636/1.11)+(K638/1.11))*11%</f>
        <v>242589.63963963962</v>
      </c>
      <c r="K640" s="354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23"/>
      <c r="K641" s="323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2447950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24">
        <f>J606</f>
        <v>0</v>
      </c>
      <c r="K644" s="325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24">
        <f>J607</f>
        <v>0</v>
      </c>
      <c r="K645" s="325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22120006</v>
      </c>
      <c r="F648" s="204"/>
      <c r="G648" s="205" t="s">
        <v>2</v>
      </c>
      <c r="H648" s="326" t="str">
        <f>H610</f>
        <v>CV PELITA JAYA</v>
      </c>
      <c r="I648" s="326"/>
      <c r="J648" s="326"/>
      <c r="K648" s="327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30" t="s">
        <v>3</v>
      </c>
      <c r="G649" s="211"/>
      <c r="H649" s="328"/>
      <c r="I649" s="328"/>
      <c r="J649" s="328"/>
      <c r="K649" s="329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31">
        <f>D612</f>
        <v>44902</v>
      </c>
      <c r="E650" s="332"/>
      <c r="F650" s="330"/>
      <c r="G650" s="212"/>
      <c r="H650" s="333" t="str">
        <f>H612</f>
        <v>(  ANUGERAH SEJAHTERA  )</v>
      </c>
      <c r="I650" s="333"/>
      <c r="J650" s="333"/>
      <c r="K650" s="334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30"/>
      <c r="G651" s="212"/>
      <c r="H651" s="335" t="str">
        <f>H613</f>
        <v>PURWOKERTO</v>
      </c>
      <c r="I651" s="335"/>
      <c r="J651" s="335"/>
      <c r="K651" s="336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2738</v>
      </c>
      <c r="E652" s="203"/>
      <c r="F652" s="214"/>
      <c r="G652" s="215"/>
      <c r="H652" s="337"/>
      <c r="I652" s="337"/>
      <c r="J652" s="337"/>
      <c r="K652" s="338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100</v>
      </c>
      <c r="C656" s="296" t="str">
        <f t="shared" si="309"/>
        <v>BOX</v>
      </c>
      <c r="D656" s="306">
        <f t="shared" si="309"/>
        <v>2</v>
      </c>
      <c r="E656" s="298" t="str">
        <f t="shared" si="309"/>
        <v>STIP / PENGHAPUS JOYKO 526-B40P PUTIH</v>
      </c>
      <c r="F656" s="239"/>
      <c r="G656" s="240"/>
      <c r="H656" s="241">
        <f t="shared" ref="H656:J656" si="310">H618</f>
        <v>28300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2447950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0</v>
      </c>
      <c r="C657" s="296">
        <f t="shared" si="312"/>
        <v>0</v>
      </c>
      <c r="D657" s="297">
        <f t="shared" si="312"/>
        <v>0</v>
      </c>
      <c r="E657" s="298">
        <f t="shared" si="312"/>
        <v>0</v>
      </c>
      <c r="F657" s="239"/>
      <c r="G657" s="240"/>
      <c r="H657" s="241">
        <f t="shared" ref="H657:J657" si="313">H619</f>
        <v>0</v>
      </c>
      <c r="I657" s="242">
        <f t="shared" si="313"/>
        <v>0</v>
      </c>
      <c r="J657" s="242">
        <f t="shared" si="313"/>
        <v>0</v>
      </c>
      <c r="K657" s="243">
        <f t="shared" si="311"/>
        <v>0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39"/>
      <c r="K673" s="318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15">
        <f>SUM(K656:K671)</f>
        <v>2447950</v>
      </c>
      <c r="K674" s="316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17"/>
      <c r="K675" s="317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18"/>
      <c r="K677" s="318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19">
        <f>((J674/1.11)+(K676/1.11))*11%</f>
        <v>242589.63963963962</v>
      </c>
      <c r="K678" s="320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18"/>
      <c r="K679" s="318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2447950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21">
        <f>J644</f>
        <v>0</v>
      </c>
      <c r="K682" s="322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21">
        <f>J645</f>
        <v>0</v>
      </c>
      <c r="K683" s="322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22120007</v>
      </c>
      <c r="G686" s="11" t="s">
        <v>2</v>
      </c>
      <c r="H686" s="386" t="s">
        <v>57</v>
      </c>
      <c r="I686" s="386"/>
      <c r="J686" s="386"/>
      <c r="K686" s="387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72" t="s">
        <v>3</v>
      </c>
      <c r="G687" s="17"/>
      <c r="H687" s="388"/>
      <c r="I687" s="388"/>
      <c r="J687" s="388"/>
      <c r="K687" s="389"/>
      <c r="L687" s="12"/>
    </row>
    <row r="688" spans="1:12" s="10" customFormat="1" ht="16.5" customHeight="1" x14ac:dyDescent="0.3">
      <c r="A688" s="5"/>
      <c r="B688" s="6" t="s">
        <v>4</v>
      </c>
      <c r="C688" s="7"/>
      <c r="D688" s="373">
        <v>44902</v>
      </c>
      <c r="E688" s="374"/>
      <c r="F688" s="372"/>
      <c r="G688" s="18"/>
      <c r="H688" s="356" t="s">
        <v>36</v>
      </c>
      <c r="I688" s="356"/>
      <c r="J688" s="356"/>
      <c r="K688" s="381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72"/>
      <c r="G689" s="18"/>
      <c r="H689" s="382" t="s">
        <v>58</v>
      </c>
      <c r="I689" s="382"/>
      <c r="J689" s="382"/>
      <c r="K689" s="383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59</v>
      </c>
      <c r="E690" s="9"/>
      <c r="F690" s="21"/>
      <c r="G690" s="22"/>
      <c r="H690" s="384"/>
      <c r="I690" s="384"/>
      <c r="J690" s="384"/>
      <c r="K690" s="385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</v>
      </c>
      <c r="C694" s="46" t="s">
        <v>41</v>
      </c>
      <c r="D694" s="94">
        <v>1</v>
      </c>
      <c r="E694" s="114" t="s">
        <v>60</v>
      </c>
      <c r="F694" s="48"/>
      <c r="G694" s="49"/>
      <c r="H694" s="50">
        <v>54300</v>
      </c>
      <c r="I694" s="51">
        <v>0.125</v>
      </c>
      <c r="J694" s="51"/>
      <c r="K694" s="52">
        <f t="shared" ref="K694:K709" si="342">(B694*H694-((B694*H694)*I694))-((B694*H694-((B694*H694)*I694))*J694)</f>
        <v>3420900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55"/>
      <c r="K711" s="35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57">
        <f>SUM(K694:K709)</f>
        <v>3420900</v>
      </c>
      <c r="K712" s="35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59"/>
      <c r="K713" s="35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56"/>
      <c r="K715" s="35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60">
        <f>((J712/1.11)+(K714/1.11))*11%</f>
        <v>339008.10810810811</v>
      </c>
      <c r="K716" s="36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56"/>
      <c r="K717" s="35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3420900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62" t="s">
        <v>32</v>
      </c>
      <c r="K720" s="363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62"/>
      <c r="K721" s="363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22120007</v>
      </c>
      <c r="F724" s="127"/>
      <c r="G724" s="128" t="s">
        <v>2</v>
      </c>
      <c r="H724" s="364" t="str">
        <f>H686</f>
        <v>CV  UTAMA  PUTRA</v>
      </c>
      <c r="I724" s="364"/>
      <c r="J724" s="364"/>
      <c r="K724" s="365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40" t="s">
        <v>3</v>
      </c>
      <c r="G725" s="134"/>
      <c r="H725" s="366"/>
      <c r="I725" s="366"/>
      <c r="J725" s="366"/>
      <c r="K725" s="367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41">
        <f>D688</f>
        <v>44902</v>
      </c>
      <c r="E726" s="342"/>
      <c r="F726" s="340"/>
      <c r="G726" s="135"/>
      <c r="H726" s="343" t="str">
        <f>H688</f>
        <v xml:space="preserve"> </v>
      </c>
      <c r="I726" s="343"/>
      <c r="J726" s="343"/>
      <c r="K726" s="344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40"/>
      <c r="G727" s="135"/>
      <c r="H727" s="345" t="str">
        <f>H689</f>
        <v>TULUNG AGUNG</v>
      </c>
      <c r="I727" s="345"/>
      <c r="J727" s="345"/>
      <c r="K727" s="346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G 2801</v>
      </c>
      <c r="E728" s="126"/>
      <c r="F728" s="137"/>
      <c r="G728" s="138"/>
      <c r="H728" s="347"/>
      <c r="I728" s="347"/>
      <c r="J728" s="347"/>
      <c r="K728" s="348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72</v>
      </c>
      <c r="C732" s="291" t="str">
        <f t="shared" si="343"/>
        <v>LSN</v>
      </c>
      <c r="D732" s="305">
        <f t="shared" si="343"/>
        <v>1</v>
      </c>
      <c r="E732" s="293" t="str">
        <f t="shared" si="343"/>
        <v>CORRECTION FLUID KENKO KE-01</v>
      </c>
      <c r="F732" s="162"/>
      <c r="G732" s="163"/>
      <c r="H732" s="164">
        <f t="shared" ref="H732:J732" si="344">H694</f>
        <v>54300</v>
      </c>
      <c r="I732" s="165">
        <f t="shared" si="344"/>
        <v>0.125</v>
      </c>
      <c r="J732" s="165">
        <f t="shared" si="344"/>
        <v>0</v>
      </c>
      <c r="K732" s="166">
        <f t="shared" ref="K732:K747" si="345">(B732*H732-((B732*H732)*I732))-((B732*H732-((B732*H732)*I732))*J732)</f>
        <v>3420900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49"/>
      <c r="K749" s="323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50">
        <f>SUM(K732:K747)</f>
        <v>3420900</v>
      </c>
      <c r="K750" s="351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52"/>
      <c r="K751" s="352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23"/>
      <c r="K753" s="323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53">
        <f>((J750/1.11)+(K752/1.11))*11%</f>
        <v>339008.10810810811</v>
      </c>
      <c r="K754" s="354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23"/>
      <c r="K755" s="323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3420900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24" t="str">
        <f>J720</f>
        <v>NOVI / CONDRO</v>
      </c>
      <c r="K758" s="325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24">
        <f>J721</f>
        <v>0</v>
      </c>
      <c r="K759" s="325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22120007</v>
      </c>
      <c r="F762" s="204"/>
      <c r="G762" s="205" t="s">
        <v>2</v>
      </c>
      <c r="H762" s="326" t="str">
        <f>H724</f>
        <v>CV  UTAMA  PUTRA</v>
      </c>
      <c r="I762" s="326"/>
      <c r="J762" s="326"/>
      <c r="K762" s="327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30" t="s">
        <v>3</v>
      </c>
      <c r="G763" s="211"/>
      <c r="H763" s="328"/>
      <c r="I763" s="328"/>
      <c r="J763" s="328"/>
      <c r="K763" s="329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31">
        <f>D726</f>
        <v>44902</v>
      </c>
      <c r="E764" s="332"/>
      <c r="F764" s="330"/>
      <c r="G764" s="212"/>
      <c r="H764" s="333" t="str">
        <f>H726</f>
        <v xml:space="preserve"> </v>
      </c>
      <c r="I764" s="333"/>
      <c r="J764" s="333"/>
      <c r="K764" s="334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30"/>
      <c r="G765" s="212"/>
      <c r="H765" s="335" t="str">
        <f>H727</f>
        <v>TULUNG AGUNG</v>
      </c>
      <c r="I765" s="335"/>
      <c r="J765" s="335"/>
      <c r="K765" s="336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G 2801</v>
      </c>
      <c r="E766" s="203"/>
      <c r="F766" s="214"/>
      <c r="G766" s="215"/>
      <c r="H766" s="337"/>
      <c r="I766" s="337"/>
      <c r="J766" s="337"/>
      <c r="K766" s="338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72</v>
      </c>
      <c r="C770" s="296" t="str">
        <f t="shared" si="376"/>
        <v>LSN</v>
      </c>
      <c r="D770" s="306">
        <f t="shared" si="376"/>
        <v>1</v>
      </c>
      <c r="E770" s="298" t="str">
        <f t="shared" si="376"/>
        <v>CORRECTION FLUID KENKO KE-01</v>
      </c>
      <c r="F770" s="239"/>
      <c r="G770" s="240"/>
      <c r="H770" s="241">
        <f t="shared" ref="H770:J770" si="377">H732</f>
        <v>54300</v>
      </c>
      <c r="I770" s="242">
        <f t="shared" si="377"/>
        <v>0.125</v>
      </c>
      <c r="J770" s="242">
        <f t="shared" si="377"/>
        <v>0</v>
      </c>
      <c r="K770" s="243">
        <f t="shared" ref="K770:K785" si="378">(B770*H770-((B770*H770)*I770))-((B770*H770-((B770*H770)*I770))*J770)</f>
        <v>3420900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39"/>
      <c r="K787" s="318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15">
        <f>SUM(K770:K785)</f>
        <v>3420900</v>
      </c>
      <c r="K788" s="316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17"/>
      <c r="K789" s="317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18"/>
      <c r="K791" s="318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19">
        <f>((J788/1.11)+(K790/1.11))*11%</f>
        <v>339008.10810810811</v>
      </c>
      <c r="K792" s="320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18"/>
      <c r="K793" s="318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3420900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21" t="str">
        <f>J758</f>
        <v>NOVI / CONDRO</v>
      </c>
      <c r="K796" s="322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21">
        <f>J759</f>
        <v>0</v>
      </c>
      <c r="K797" s="322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22120008</v>
      </c>
      <c r="G800" s="11" t="s">
        <v>2</v>
      </c>
      <c r="H800" s="386" t="s">
        <v>35</v>
      </c>
      <c r="I800" s="386"/>
      <c r="J800" s="386"/>
      <c r="K800" s="387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72" t="s">
        <v>3</v>
      </c>
      <c r="G801" s="17"/>
      <c r="H801" s="388"/>
      <c r="I801" s="388"/>
      <c r="J801" s="388"/>
      <c r="K801" s="389"/>
      <c r="L801" s="12"/>
    </row>
    <row r="802" spans="1:12" s="10" customFormat="1" ht="16.5" customHeight="1" x14ac:dyDescent="0.3">
      <c r="A802" s="5"/>
      <c r="B802" s="6" t="s">
        <v>4</v>
      </c>
      <c r="C802" s="7"/>
      <c r="D802" s="373">
        <v>44902</v>
      </c>
      <c r="E802" s="374"/>
      <c r="F802" s="372"/>
      <c r="G802" s="18"/>
      <c r="H802" s="356" t="s">
        <v>36</v>
      </c>
      <c r="I802" s="356"/>
      <c r="J802" s="356"/>
      <c r="K802" s="381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72"/>
      <c r="G803" s="18"/>
      <c r="H803" s="382" t="s">
        <v>37</v>
      </c>
      <c r="I803" s="382"/>
      <c r="J803" s="382"/>
      <c r="K803" s="383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61</v>
      </c>
      <c r="E804" s="9"/>
      <c r="F804" s="21"/>
      <c r="G804" s="22"/>
      <c r="H804" s="384"/>
      <c r="I804" s="384"/>
      <c r="J804" s="384"/>
      <c r="K804" s="385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20</v>
      </c>
      <c r="C808" s="46" t="s">
        <v>31</v>
      </c>
      <c r="D808" s="94"/>
      <c r="E808" s="114" t="s">
        <v>62</v>
      </c>
      <c r="F808" s="48"/>
      <c r="G808" s="49"/>
      <c r="H808" s="50">
        <v>45000</v>
      </c>
      <c r="I808" s="51">
        <v>0.13</v>
      </c>
      <c r="J808" s="51"/>
      <c r="K808" s="52">
        <f t="shared" ref="K808:K823" si="409">(B808*H808-((B808*H808)*I808))-((B808*H808-((B808*H808)*I808))*J808)</f>
        <v>783000</v>
      </c>
      <c r="L808" s="36"/>
    </row>
    <row r="809" spans="1:12" s="10" customFormat="1" ht="14.1" customHeight="1" x14ac:dyDescent="0.25">
      <c r="A809" s="45">
        <v>2</v>
      </c>
      <c r="B809" s="46">
        <v>72</v>
      </c>
      <c r="C809" s="46" t="s">
        <v>41</v>
      </c>
      <c r="D809" s="94"/>
      <c r="E809" s="114" t="s">
        <v>63</v>
      </c>
      <c r="F809" s="48"/>
      <c r="G809" s="49"/>
      <c r="H809" s="50">
        <v>19200</v>
      </c>
      <c r="I809" s="51">
        <v>0.13</v>
      </c>
      <c r="J809" s="51"/>
      <c r="K809" s="52">
        <f t="shared" si="409"/>
        <v>1202688</v>
      </c>
      <c r="L809" s="36"/>
    </row>
    <row r="810" spans="1:12" s="10" customFormat="1" ht="14.1" customHeight="1" x14ac:dyDescent="0.25">
      <c r="A810" s="45">
        <v>3</v>
      </c>
      <c r="B810" s="46">
        <v>12</v>
      </c>
      <c r="C810" s="46" t="s">
        <v>41</v>
      </c>
      <c r="D810" s="94"/>
      <c r="E810" s="114" t="s">
        <v>64</v>
      </c>
      <c r="F810" s="48"/>
      <c r="G810" s="49"/>
      <c r="H810" s="50">
        <v>39600</v>
      </c>
      <c r="I810" s="51">
        <v>0.13</v>
      </c>
      <c r="J810" s="51"/>
      <c r="K810" s="52">
        <f t="shared" si="409"/>
        <v>413424</v>
      </c>
      <c r="L810" s="36"/>
    </row>
    <row r="811" spans="1:12" s="10" customFormat="1" ht="14.1" customHeight="1" x14ac:dyDescent="0.25">
      <c r="A811" s="45">
        <v>4</v>
      </c>
      <c r="B811" s="46">
        <v>50</v>
      </c>
      <c r="C811" s="46" t="s">
        <v>65</v>
      </c>
      <c r="D811" s="94">
        <v>1</v>
      </c>
      <c r="E811" s="114" t="s">
        <v>66</v>
      </c>
      <c r="F811" s="48"/>
      <c r="G811" s="49"/>
      <c r="H811" s="50">
        <v>28800</v>
      </c>
      <c r="I811" s="51">
        <v>0.13</v>
      </c>
      <c r="J811" s="51"/>
      <c r="K811" s="52">
        <f t="shared" si="409"/>
        <v>1252800</v>
      </c>
      <c r="L811" s="36"/>
    </row>
    <row r="812" spans="1:12" s="10" customFormat="1" ht="14.1" customHeight="1" x14ac:dyDescent="0.25">
      <c r="A812" s="45">
        <v>5</v>
      </c>
      <c r="B812" s="46">
        <v>96</v>
      </c>
      <c r="C812" s="46" t="s">
        <v>31</v>
      </c>
      <c r="D812" s="94">
        <v>2</v>
      </c>
      <c r="E812" s="114" t="s">
        <v>67</v>
      </c>
      <c r="F812" s="48"/>
      <c r="G812" s="49"/>
      <c r="H812" s="50">
        <v>29600</v>
      </c>
      <c r="I812" s="51">
        <v>0.13</v>
      </c>
      <c r="J812" s="51"/>
      <c r="K812" s="52">
        <f t="shared" si="409"/>
        <v>2472192</v>
      </c>
      <c r="L812" s="36"/>
    </row>
    <row r="813" spans="1:12" s="10" customFormat="1" ht="14.1" customHeight="1" x14ac:dyDescent="0.25">
      <c r="A813" s="45">
        <v>6</v>
      </c>
      <c r="B813" s="46">
        <v>432</v>
      </c>
      <c r="C813" s="46" t="s">
        <v>31</v>
      </c>
      <c r="D813" s="94">
        <v>3</v>
      </c>
      <c r="E813" s="114" t="s">
        <v>68</v>
      </c>
      <c r="F813" s="48"/>
      <c r="G813" s="49"/>
      <c r="H813" s="50">
        <v>11900</v>
      </c>
      <c r="I813" s="51">
        <v>0.13</v>
      </c>
      <c r="J813" s="51"/>
      <c r="K813" s="52">
        <f t="shared" si="409"/>
        <v>4472496</v>
      </c>
      <c r="L813" s="36"/>
    </row>
    <row r="814" spans="1:12" s="10" customFormat="1" ht="14.1" customHeight="1" x14ac:dyDescent="0.25">
      <c r="A814" s="45">
        <v>7</v>
      </c>
      <c r="B814" s="46">
        <v>432</v>
      </c>
      <c r="C814" s="46" t="s">
        <v>31</v>
      </c>
      <c r="D814" s="94">
        <v>3</v>
      </c>
      <c r="E814" s="114" t="s">
        <v>69</v>
      </c>
      <c r="F814" s="48"/>
      <c r="G814" s="49"/>
      <c r="H814" s="50">
        <v>11000</v>
      </c>
      <c r="I814" s="51">
        <v>0.13</v>
      </c>
      <c r="J814" s="51"/>
      <c r="K814" s="52">
        <f t="shared" si="409"/>
        <v>4134240</v>
      </c>
      <c r="L814" s="36"/>
    </row>
    <row r="815" spans="1:12" s="10" customFormat="1" ht="14.1" customHeight="1" x14ac:dyDescent="0.25">
      <c r="A815" s="45">
        <v>8</v>
      </c>
      <c r="B815" s="46">
        <v>216</v>
      </c>
      <c r="C815" s="46" t="s">
        <v>31</v>
      </c>
      <c r="D815" s="94">
        <v>3</v>
      </c>
      <c r="E815" s="115" t="s">
        <v>70</v>
      </c>
      <c r="F815" s="48"/>
      <c r="G815" s="49"/>
      <c r="H815" s="50">
        <v>23000</v>
      </c>
      <c r="I815" s="51">
        <v>0.13</v>
      </c>
      <c r="J815" s="51"/>
      <c r="K815" s="52">
        <f t="shared" si="409"/>
        <v>4322160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55"/>
      <c r="K825" s="35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57">
        <f>SUM(K808:K823)</f>
        <v>19053000</v>
      </c>
      <c r="K826" s="35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59"/>
      <c r="K827" s="35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56"/>
      <c r="K829" s="35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60">
        <f>((J826/1.11)+(K828/1.11))*11%</f>
        <v>1888135.1351351349</v>
      </c>
      <c r="K830" s="36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56"/>
      <c r="K831" s="35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19053000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62" t="s">
        <v>32</v>
      </c>
      <c r="K834" s="363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62"/>
      <c r="K835" s="363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22120008</v>
      </c>
      <c r="F838" s="127"/>
      <c r="G838" s="128" t="s">
        <v>2</v>
      </c>
      <c r="H838" s="364" t="str">
        <f>H800</f>
        <v>CV TRINITY CENTRAAL</v>
      </c>
      <c r="I838" s="364"/>
      <c r="J838" s="364"/>
      <c r="K838" s="365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40" t="s">
        <v>3</v>
      </c>
      <c r="G839" s="134"/>
      <c r="H839" s="366"/>
      <c r="I839" s="366"/>
      <c r="J839" s="366"/>
      <c r="K839" s="367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41">
        <f>D802</f>
        <v>44902</v>
      </c>
      <c r="E840" s="342"/>
      <c r="F840" s="340"/>
      <c r="G840" s="135"/>
      <c r="H840" s="343" t="str">
        <f>H802</f>
        <v xml:space="preserve"> </v>
      </c>
      <c r="I840" s="343"/>
      <c r="J840" s="343"/>
      <c r="K840" s="344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40"/>
      <c r="G841" s="135"/>
      <c r="H841" s="345" t="str">
        <f>H803</f>
        <v>PURWOKERTO</v>
      </c>
      <c r="I841" s="345"/>
      <c r="J841" s="345"/>
      <c r="K841" s="346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2740</v>
      </c>
      <c r="E842" s="126"/>
      <c r="F842" s="137"/>
      <c r="G842" s="138"/>
      <c r="H842" s="347"/>
      <c r="I842" s="347"/>
      <c r="J842" s="347"/>
      <c r="K842" s="348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20</v>
      </c>
      <c r="C846" s="291" t="str">
        <f t="shared" si="410"/>
        <v>PCS</v>
      </c>
      <c r="D846" s="292">
        <f t="shared" si="410"/>
        <v>0</v>
      </c>
      <c r="E846" s="293" t="str">
        <f t="shared" si="410"/>
        <v>MESIN LABEL HARGA KENKO MX-5500 (8 DIGITS, 1 LINE)</v>
      </c>
      <c r="F846" s="162"/>
      <c r="G846" s="163"/>
      <c r="H846" s="164">
        <f t="shared" ref="H846:J846" si="411">H808</f>
        <v>45000</v>
      </c>
      <c r="I846" s="165">
        <f t="shared" si="411"/>
        <v>0.13</v>
      </c>
      <c r="J846" s="165">
        <f t="shared" si="411"/>
        <v>0</v>
      </c>
      <c r="K846" s="166">
        <f t="shared" ref="K846:K861" si="412">(B846*H846-((B846*H846)*I846))-((B846*H846-((B846*H846)*I846))*J846)</f>
        <v>783000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72</v>
      </c>
      <c r="C847" s="291" t="str">
        <f t="shared" si="413"/>
        <v>LSN</v>
      </c>
      <c r="D847" s="292">
        <f t="shared" si="413"/>
        <v>0</v>
      </c>
      <c r="E847" s="293" t="str">
        <f t="shared" si="413"/>
        <v>GEL PEN KENKO KE-100</v>
      </c>
      <c r="F847" s="162"/>
      <c r="G847" s="163"/>
      <c r="H847" s="164">
        <f t="shared" ref="H847:J847" si="414">H809</f>
        <v>19200</v>
      </c>
      <c r="I847" s="165">
        <f t="shared" si="414"/>
        <v>0.13</v>
      </c>
      <c r="J847" s="165">
        <f t="shared" si="414"/>
        <v>0</v>
      </c>
      <c r="K847" s="166">
        <f t="shared" si="412"/>
        <v>1202688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12</v>
      </c>
      <c r="C848" s="291" t="str">
        <f t="shared" si="415"/>
        <v>LSN</v>
      </c>
      <c r="D848" s="292">
        <f t="shared" si="415"/>
        <v>0</v>
      </c>
      <c r="E848" s="293" t="str">
        <f t="shared" si="415"/>
        <v>GEL PEN KENKO K-1 HITAM</v>
      </c>
      <c r="F848" s="162"/>
      <c r="G848" s="163"/>
      <c r="H848" s="164">
        <f t="shared" ref="H848:J848" si="416">H810</f>
        <v>39600</v>
      </c>
      <c r="I848" s="165">
        <f t="shared" si="416"/>
        <v>0.13</v>
      </c>
      <c r="J848" s="165">
        <f t="shared" si="416"/>
        <v>0</v>
      </c>
      <c r="K848" s="166">
        <f t="shared" si="412"/>
        <v>413424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50</v>
      </c>
      <c r="C849" s="291" t="str">
        <f t="shared" si="417"/>
        <v>GRS</v>
      </c>
      <c r="D849" s="305">
        <f t="shared" si="417"/>
        <v>1</v>
      </c>
      <c r="E849" s="293" t="str">
        <f t="shared" si="417"/>
        <v>BINDER CLIP KENKO NO. 105</v>
      </c>
      <c r="F849" s="162"/>
      <c r="G849" s="163"/>
      <c r="H849" s="164">
        <f t="shared" ref="H849:J849" si="418">H811</f>
        <v>28800</v>
      </c>
      <c r="I849" s="165">
        <f t="shared" si="418"/>
        <v>0.13</v>
      </c>
      <c r="J849" s="165">
        <f t="shared" si="418"/>
        <v>0</v>
      </c>
      <c r="K849" s="166">
        <f t="shared" si="412"/>
        <v>1252800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96</v>
      </c>
      <c r="C850" s="291" t="str">
        <f t="shared" si="419"/>
        <v>PCS</v>
      </c>
      <c r="D850" s="305">
        <f t="shared" si="419"/>
        <v>2</v>
      </c>
      <c r="E850" s="293" t="str">
        <f t="shared" si="419"/>
        <v>CRAYON / OIL PASTEL JOYKO OP-24S PP CASE SEA WORLD</v>
      </c>
      <c r="F850" s="162"/>
      <c r="G850" s="163"/>
      <c r="H850" s="164">
        <f t="shared" ref="H850:J850" si="420">H812</f>
        <v>29600</v>
      </c>
      <c r="I850" s="165">
        <f t="shared" si="420"/>
        <v>0.13</v>
      </c>
      <c r="J850" s="165">
        <f t="shared" si="420"/>
        <v>0</v>
      </c>
      <c r="K850" s="166">
        <f t="shared" si="412"/>
        <v>2472192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432</v>
      </c>
      <c r="C851" s="291" t="str">
        <f t="shared" si="421"/>
        <v>PCS</v>
      </c>
      <c r="D851" s="305">
        <f t="shared" si="421"/>
        <v>3</v>
      </c>
      <c r="E851" s="293" t="str">
        <f t="shared" si="421"/>
        <v>CRAYON / OIL PASTEL JOYKO OP-12S PP CASE SEA WORLD</v>
      </c>
      <c r="F851" s="162"/>
      <c r="G851" s="163"/>
      <c r="H851" s="164">
        <f t="shared" ref="H851:J851" si="422">H813</f>
        <v>11900</v>
      </c>
      <c r="I851" s="165">
        <f t="shared" si="422"/>
        <v>0.13</v>
      </c>
      <c r="J851" s="165">
        <f t="shared" si="422"/>
        <v>0</v>
      </c>
      <c r="K851" s="166">
        <f t="shared" si="412"/>
        <v>4472496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432</v>
      </c>
      <c r="C852" s="291" t="str">
        <f t="shared" si="423"/>
        <v>PCS</v>
      </c>
      <c r="D852" s="305">
        <f t="shared" si="423"/>
        <v>3</v>
      </c>
      <c r="E852" s="293" t="str">
        <f t="shared" si="423"/>
        <v>CRAYON / OIL PASTEL JOYKO OP-12CH HEXAGONAL</v>
      </c>
      <c r="F852" s="162"/>
      <c r="G852" s="163"/>
      <c r="H852" s="164">
        <f t="shared" ref="H852:J852" si="424">H814</f>
        <v>11000</v>
      </c>
      <c r="I852" s="165">
        <f t="shared" si="424"/>
        <v>0.13</v>
      </c>
      <c r="J852" s="165">
        <f t="shared" si="424"/>
        <v>0</v>
      </c>
      <c r="K852" s="166">
        <f t="shared" si="412"/>
        <v>4134240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216</v>
      </c>
      <c r="C853" s="291" t="str">
        <f t="shared" si="425"/>
        <v>PCS</v>
      </c>
      <c r="D853" s="305">
        <f t="shared" si="425"/>
        <v>3</v>
      </c>
      <c r="E853" s="294" t="str">
        <f t="shared" si="425"/>
        <v>CRAYON / OIL PASTEL JOYKO OP-18S PP CASE SEA WORLD</v>
      </c>
      <c r="F853" s="162"/>
      <c r="G853" s="163"/>
      <c r="H853" s="164">
        <f t="shared" ref="H853:J853" si="426">H815</f>
        <v>23000</v>
      </c>
      <c r="I853" s="165">
        <f t="shared" si="426"/>
        <v>0.13</v>
      </c>
      <c r="J853" s="165">
        <f t="shared" si="426"/>
        <v>0</v>
      </c>
      <c r="K853" s="166">
        <f t="shared" si="412"/>
        <v>4322160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49"/>
      <c r="K863" s="323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50">
        <f>SUM(K846:K861)</f>
        <v>19053000</v>
      </c>
      <c r="K864" s="351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52"/>
      <c r="K865" s="352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23"/>
      <c r="K867" s="323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53">
        <f>((J864/1.11)+(K866/1.11))*11%</f>
        <v>1888135.1351351349</v>
      </c>
      <c r="K868" s="354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23"/>
      <c r="K869" s="323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19053000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24" t="str">
        <f>J834</f>
        <v>NOVI / CONDRO</v>
      </c>
      <c r="K872" s="325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24">
        <f>J835</f>
        <v>0</v>
      </c>
      <c r="K873" s="325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22120008</v>
      </c>
      <c r="F876" s="204"/>
      <c r="G876" s="205" t="s">
        <v>2</v>
      </c>
      <c r="H876" s="326" t="str">
        <f>H838</f>
        <v>CV TRINITY CENTRAAL</v>
      </c>
      <c r="I876" s="326"/>
      <c r="J876" s="326"/>
      <c r="K876" s="327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30" t="s">
        <v>3</v>
      </c>
      <c r="G877" s="211"/>
      <c r="H877" s="328"/>
      <c r="I877" s="328"/>
      <c r="J877" s="328"/>
      <c r="K877" s="329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31">
        <f>D840</f>
        <v>44902</v>
      </c>
      <c r="E878" s="332"/>
      <c r="F878" s="330"/>
      <c r="G878" s="212"/>
      <c r="H878" s="333" t="str">
        <f>H840</f>
        <v xml:space="preserve"> </v>
      </c>
      <c r="I878" s="333"/>
      <c r="J878" s="333"/>
      <c r="K878" s="334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30"/>
      <c r="G879" s="212"/>
      <c r="H879" s="335" t="str">
        <f>H841</f>
        <v>PURWOKERTO</v>
      </c>
      <c r="I879" s="335"/>
      <c r="J879" s="335"/>
      <c r="K879" s="336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2740</v>
      </c>
      <c r="E880" s="203"/>
      <c r="F880" s="214"/>
      <c r="G880" s="215"/>
      <c r="H880" s="337"/>
      <c r="I880" s="337"/>
      <c r="J880" s="337"/>
      <c r="K880" s="338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20</v>
      </c>
      <c r="C884" s="296" t="str">
        <f t="shared" si="443"/>
        <v>PCS</v>
      </c>
      <c r="D884" s="297">
        <f t="shared" si="443"/>
        <v>0</v>
      </c>
      <c r="E884" s="298" t="str">
        <f t="shared" si="443"/>
        <v>MESIN LABEL HARGA KENKO MX-5500 (8 DIGITS, 1 LINE)</v>
      </c>
      <c r="F884" s="239"/>
      <c r="G884" s="240"/>
      <c r="H884" s="241">
        <f t="shared" ref="H884:J884" si="444">H846</f>
        <v>45000</v>
      </c>
      <c r="I884" s="242">
        <f t="shared" si="444"/>
        <v>0.13</v>
      </c>
      <c r="J884" s="242">
        <f t="shared" si="444"/>
        <v>0</v>
      </c>
      <c r="K884" s="243">
        <f t="shared" ref="K884:K899" si="445">(B884*H884-((B884*H884)*I884))-((B884*H884-((B884*H884)*I884))*J884)</f>
        <v>783000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72</v>
      </c>
      <c r="C885" s="296" t="str">
        <f t="shared" si="446"/>
        <v>LSN</v>
      </c>
      <c r="D885" s="297">
        <f t="shared" si="446"/>
        <v>0</v>
      </c>
      <c r="E885" s="298" t="str">
        <f t="shared" si="446"/>
        <v>GEL PEN KENKO KE-100</v>
      </c>
      <c r="F885" s="239"/>
      <c r="G885" s="240"/>
      <c r="H885" s="241">
        <f t="shared" ref="H885:J885" si="447">H847</f>
        <v>19200</v>
      </c>
      <c r="I885" s="242">
        <f t="shared" si="447"/>
        <v>0.13</v>
      </c>
      <c r="J885" s="242">
        <f t="shared" si="447"/>
        <v>0</v>
      </c>
      <c r="K885" s="243">
        <f t="shared" si="445"/>
        <v>1202688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12</v>
      </c>
      <c r="C886" s="296" t="str">
        <f t="shared" si="448"/>
        <v>LSN</v>
      </c>
      <c r="D886" s="297">
        <f t="shared" si="448"/>
        <v>0</v>
      </c>
      <c r="E886" s="298" t="str">
        <f t="shared" si="448"/>
        <v>GEL PEN KENKO K-1 HITAM</v>
      </c>
      <c r="F886" s="239"/>
      <c r="G886" s="240"/>
      <c r="H886" s="241">
        <f t="shared" ref="H886:J886" si="449">H848</f>
        <v>39600</v>
      </c>
      <c r="I886" s="242">
        <f t="shared" si="449"/>
        <v>0.13</v>
      </c>
      <c r="J886" s="242">
        <f t="shared" si="449"/>
        <v>0</v>
      </c>
      <c r="K886" s="243">
        <f t="shared" si="445"/>
        <v>413424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50</v>
      </c>
      <c r="C887" s="296" t="str">
        <f t="shared" si="450"/>
        <v>GRS</v>
      </c>
      <c r="D887" s="306">
        <f t="shared" si="450"/>
        <v>1</v>
      </c>
      <c r="E887" s="298" t="str">
        <f t="shared" si="450"/>
        <v>BINDER CLIP KENKO NO. 105</v>
      </c>
      <c r="F887" s="239"/>
      <c r="G887" s="240"/>
      <c r="H887" s="241">
        <f t="shared" ref="H887:J887" si="451">H849</f>
        <v>28800</v>
      </c>
      <c r="I887" s="242">
        <f t="shared" si="451"/>
        <v>0.13</v>
      </c>
      <c r="J887" s="242">
        <f t="shared" si="451"/>
        <v>0</v>
      </c>
      <c r="K887" s="243">
        <f t="shared" si="445"/>
        <v>1252800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96</v>
      </c>
      <c r="C888" s="296" t="str">
        <f t="shared" si="452"/>
        <v>PCS</v>
      </c>
      <c r="D888" s="306">
        <f t="shared" si="452"/>
        <v>2</v>
      </c>
      <c r="E888" s="298" t="str">
        <f t="shared" si="452"/>
        <v>CRAYON / OIL PASTEL JOYKO OP-24S PP CASE SEA WORLD</v>
      </c>
      <c r="F888" s="239"/>
      <c r="G888" s="240"/>
      <c r="H888" s="241">
        <f t="shared" ref="H888:J888" si="453">H850</f>
        <v>29600</v>
      </c>
      <c r="I888" s="242">
        <f t="shared" si="453"/>
        <v>0.13</v>
      </c>
      <c r="J888" s="242">
        <f t="shared" si="453"/>
        <v>0</v>
      </c>
      <c r="K888" s="243">
        <f t="shared" si="445"/>
        <v>2472192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432</v>
      </c>
      <c r="C889" s="296" t="str">
        <f t="shared" si="454"/>
        <v>PCS</v>
      </c>
      <c r="D889" s="306">
        <f t="shared" si="454"/>
        <v>3</v>
      </c>
      <c r="E889" s="298" t="str">
        <f t="shared" si="454"/>
        <v>CRAYON / OIL PASTEL JOYKO OP-12S PP CASE SEA WORLD</v>
      </c>
      <c r="F889" s="239"/>
      <c r="G889" s="240"/>
      <c r="H889" s="241">
        <f t="shared" ref="H889:J889" si="455">H851</f>
        <v>11900</v>
      </c>
      <c r="I889" s="242">
        <f t="shared" si="455"/>
        <v>0.13</v>
      </c>
      <c r="J889" s="242">
        <f t="shared" si="455"/>
        <v>0</v>
      </c>
      <c r="K889" s="243">
        <f t="shared" si="445"/>
        <v>4472496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432</v>
      </c>
      <c r="C890" s="296" t="str">
        <f t="shared" si="456"/>
        <v>PCS</v>
      </c>
      <c r="D890" s="306">
        <f t="shared" si="456"/>
        <v>3</v>
      </c>
      <c r="E890" s="298" t="str">
        <f t="shared" si="456"/>
        <v>CRAYON / OIL PASTEL JOYKO OP-12CH HEXAGONAL</v>
      </c>
      <c r="F890" s="239"/>
      <c r="G890" s="240"/>
      <c r="H890" s="241">
        <f t="shared" ref="H890:J890" si="457">H852</f>
        <v>11000</v>
      </c>
      <c r="I890" s="242">
        <f t="shared" si="457"/>
        <v>0.13</v>
      </c>
      <c r="J890" s="242">
        <f t="shared" si="457"/>
        <v>0</v>
      </c>
      <c r="K890" s="243">
        <f t="shared" si="445"/>
        <v>4134240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216</v>
      </c>
      <c r="C891" s="296" t="str">
        <f t="shared" si="458"/>
        <v>PCS</v>
      </c>
      <c r="D891" s="306">
        <f t="shared" si="458"/>
        <v>3</v>
      </c>
      <c r="E891" s="299" t="str">
        <f t="shared" si="458"/>
        <v>CRAYON / OIL PASTEL JOYKO OP-18S PP CASE SEA WORLD</v>
      </c>
      <c r="F891" s="239"/>
      <c r="G891" s="240"/>
      <c r="H891" s="241">
        <f t="shared" ref="H891:J891" si="459">H853</f>
        <v>23000</v>
      </c>
      <c r="I891" s="242">
        <f t="shared" si="459"/>
        <v>0.13</v>
      </c>
      <c r="J891" s="242">
        <f t="shared" si="459"/>
        <v>0</v>
      </c>
      <c r="K891" s="243">
        <f t="shared" si="445"/>
        <v>4322160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39"/>
      <c r="K901" s="318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15">
        <f>SUM(K884:K899)</f>
        <v>19053000</v>
      </c>
      <c r="K902" s="316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17"/>
      <c r="K903" s="317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18"/>
      <c r="K905" s="318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19">
        <f>((J902/1.11)+(K904/1.11))*11%</f>
        <v>1888135.1351351349</v>
      </c>
      <c r="K906" s="320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18"/>
      <c r="K907" s="318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19053000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21" t="str">
        <f>J872</f>
        <v>NOVI / CONDRO</v>
      </c>
      <c r="K910" s="322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21">
        <f>J873</f>
        <v>0</v>
      </c>
      <c r="K911" s="322"/>
      <c r="L911" s="254"/>
    </row>
    <row r="912" spans="1:12" s="10" customFormat="1" ht="7.5" customHeight="1" x14ac:dyDescent="0.25">
      <c r="A912" s="269" t="s">
        <v>71</v>
      </c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22120009</v>
      </c>
      <c r="G914" s="11" t="s">
        <v>2</v>
      </c>
      <c r="H914" s="368" t="s">
        <v>73</v>
      </c>
      <c r="I914" s="368"/>
      <c r="J914" s="368"/>
      <c r="K914" s="36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72" t="s">
        <v>3</v>
      </c>
      <c r="G915" s="17"/>
      <c r="H915" s="370"/>
      <c r="I915" s="370"/>
      <c r="J915" s="370"/>
      <c r="K915" s="37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73">
        <v>44903</v>
      </c>
      <c r="E916" s="374"/>
      <c r="F916" s="372"/>
      <c r="G916" s="18"/>
      <c r="H916" s="375"/>
      <c r="I916" s="375"/>
      <c r="J916" s="375"/>
      <c r="K916" s="37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72"/>
      <c r="G917" s="18"/>
      <c r="H917" s="377" t="s">
        <v>74</v>
      </c>
      <c r="I917" s="377"/>
      <c r="J917" s="377"/>
      <c r="K917" s="37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72</v>
      </c>
      <c r="E918" s="9"/>
      <c r="F918" s="21"/>
      <c r="G918" s="22"/>
      <c r="H918" s="379"/>
      <c r="I918" s="379"/>
      <c r="J918" s="379"/>
      <c r="K918" s="38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120</v>
      </c>
      <c r="C922" s="46" t="s">
        <v>76</v>
      </c>
      <c r="D922" s="94"/>
      <c r="E922" s="307" t="s">
        <v>75</v>
      </c>
      <c r="F922" s="48"/>
      <c r="G922" s="49"/>
      <c r="H922" s="50">
        <v>4500</v>
      </c>
      <c r="I922" s="51">
        <v>0.14499999999999999</v>
      </c>
      <c r="J922" s="51"/>
      <c r="K922" s="52">
        <f t="shared" ref="K922:K937" si="476">(B922*H922-((B922*H922)*I922))-((B922*H922-((B922*H922)*I922))*J922)</f>
        <v>461700</v>
      </c>
      <c r="L922" s="36"/>
    </row>
    <row r="923" spans="1:12" s="10" customFormat="1" ht="14.1" customHeight="1" x14ac:dyDescent="0.25">
      <c r="A923" s="45">
        <v>2</v>
      </c>
      <c r="B923" s="46">
        <v>24</v>
      </c>
      <c r="C923" s="46" t="s">
        <v>76</v>
      </c>
      <c r="D923" s="94"/>
      <c r="E923" s="115" t="s">
        <v>77</v>
      </c>
      <c r="F923" s="48"/>
      <c r="G923" s="49"/>
      <c r="H923" s="50">
        <v>19000</v>
      </c>
      <c r="I923" s="51">
        <v>0.14499999999999999</v>
      </c>
      <c r="J923" s="51"/>
      <c r="K923" s="52">
        <f t="shared" si="476"/>
        <v>389880</v>
      </c>
      <c r="L923" s="36"/>
    </row>
    <row r="924" spans="1:12" s="10" customFormat="1" ht="14.1" customHeight="1" x14ac:dyDescent="0.25">
      <c r="A924" s="45">
        <v>3</v>
      </c>
      <c r="B924" s="46">
        <v>24</v>
      </c>
      <c r="C924" s="46" t="s">
        <v>78</v>
      </c>
      <c r="D924" s="94"/>
      <c r="E924" s="308" t="s">
        <v>79</v>
      </c>
      <c r="F924" s="48"/>
      <c r="G924" s="49"/>
      <c r="H924" s="50">
        <v>46800</v>
      </c>
      <c r="I924" s="51">
        <v>0.14499999999999999</v>
      </c>
      <c r="J924" s="51"/>
      <c r="K924" s="52">
        <f t="shared" si="476"/>
        <v>960336</v>
      </c>
      <c r="L924" s="36"/>
    </row>
    <row r="925" spans="1:12" s="10" customFormat="1" ht="14.1" customHeight="1" x14ac:dyDescent="0.25">
      <c r="A925" s="45">
        <v>4</v>
      </c>
      <c r="B925" s="46">
        <v>24</v>
      </c>
      <c r="C925" s="46" t="s">
        <v>76</v>
      </c>
      <c r="D925" s="94"/>
      <c r="E925" s="309" t="s">
        <v>80</v>
      </c>
      <c r="F925" s="48"/>
      <c r="G925" s="49"/>
      <c r="H925" s="50">
        <v>7000</v>
      </c>
      <c r="I925" s="51">
        <v>0.14499999999999999</v>
      </c>
      <c r="J925" s="51"/>
      <c r="K925" s="52">
        <f t="shared" si="476"/>
        <v>143640</v>
      </c>
      <c r="L925" s="36"/>
    </row>
    <row r="926" spans="1:12" s="10" customFormat="1" ht="14.1" customHeight="1" x14ac:dyDescent="0.25">
      <c r="A926" s="45">
        <v>5</v>
      </c>
      <c r="B926" s="46">
        <v>12</v>
      </c>
      <c r="C926" s="46" t="s">
        <v>76</v>
      </c>
      <c r="D926" s="94"/>
      <c r="E926" s="309" t="s">
        <v>81</v>
      </c>
      <c r="F926" s="48"/>
      <c r="G926" s="49"/>
      <c r="H926" s="50">
        <v>8300</v>
      </c>
      <c r="I926" s="51">
        <v>0.14499999999999999</v>
      </c>
      <c r="J926" s="51"/>
      <c r="K926" s="52">
        <f t="shared" si="476"/>
        <v>85158</v>
      </c>
      <c r="L926" s="36"/>
    </row>
    <row r="927" spans="1:12" s="10" customFormat="1" ht="14.1" customHeight="1" x14ac:dyDescent="0.25">
      <c r="A927" s="45">
        <v>6</v>
      </c>
      <c r="B927" s="46">
        <v>60</v>
      </c>
      <c r="C927" s="46" t="s">
        <v>76</v>
      </c>
      <c r="D927" s="94"/>
      <c r="E927" s="309" t="s">
        <v>82</v>
      </c>
      <c r="F927" s="48"/>
      <c r="G927" s="49"/>
      <c r="H927" s="50">
        <v>6450</v>
      </c>
      <c r="I927" s="51">
        <v>0.14499999999999999</v>
      </c>
      <c r="J927" s="51"/>
      <c r="K927" s="52">
        <f t="shared" si="476"/>
        <v>330885</v>
      </c>
      <c r="L927" s="36"/>
    </row>
    <row r="928" spans="1:12" s="10" customFormat="1" ht="14.1" customHeight="1" x14ac:dyDescent="0.25">
      <c r="A928" s="45">
        <v>7</v>
      </c>
      <c r="B928" s="46">
        <v>36</v>
      </c>
      <c r="C928" s="46" t="s">
        <v>76</v>
      </c>
      <c r="D928" s="94"/>
      <c r="E928" s="309" t="s">
        <v>83</v>
      </c>
      <c r="F928" s="48"/>
      <c r="G928" s="49"/>
      <c r="H928" s="50">
        <v>6200</v>
      </c>
      <c r="I928" s="51">
        <v>0.14499999999999999</v>
      </c>
      <c r="J928" s="51"/>
      <c r="K928" s="52">
        <f t="shared" si="476"/>
        <v>190836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55"/>
      <c r="K939" s="35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57">
        <f>SUM(K922:K937)</f>
        <v>2562435</v>
      </c>
      <c r="K940" s="35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59"/>
      <c r="K941" s="35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56"/>
      <c r="K943" s="35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60">
        <f>((J940/1.11)+(K942/1.11))*11%</f>
        <v>253935</v>
      </c>
      <c r="K944" s="36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56"/>
      <c r="K945" s="35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2562435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62" t="s">
        <v>84</v>
      </c>
      <c r="K948" s="363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62"/>
      <c r="K949" s="363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22120009</v>
      </c>
      <c r="F952" s="127"/>
      <c r="G952" s="128" t="s">
        <v>2</v>
      </c>
      <c r="H952" s="364" t="str">
        <f>H914</f>
        <v>CV RAINBOW NUSANTARA</v>
      </c>
      <c r="I952" s="364"/>
      <c r="J952" s="364"/>
      <c r="K952" s="365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40" t="s">
        <v>3</v>
      </c>
      <c r="G953" s="134"/>
      <c r="H953" s="366"/>
      <c r="I953" s="366"/>
      <c r="J953" s="366"/>
      <c r="K953" s="367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41">
        <f>D916</f>
        <v>44903</v>
      </c>
      <c r="E954" s="342"/>
      <c r="F954" s="340"/>
      <c r="G954" s="135"/>
      <c r="H954" s="343">
        <f>H916</f>
        <v>0</v>
      </c>
      <c r="I954" s="343"/>
      <c r="J954" s="343"/>
      <c r="K954" s="344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40"/>
      <c r="G955" s="135"/>
      <c r="H955" s="345" t="str">
        <f>H917</f>
        <v>SIDOARJO</v>
      </c>
      <c r="I955" s="345"/>
      <c r="J955" s="345"/>
      <c r="K955" s="346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0731</v>
      </c>
      <c r="E956" s="126"/>
      <c r="F956" s="137"/>
      <c r="G956" s="138"/>
      <c r="H956" s="347"/>
      <c r="I956" s="347"/>
      <c r="J956" s="347"/>
      <c r="K956" s="348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120</v>
      </c>
      <c r="C960" s="291" t="str">
        <f t="shared" si="477"/>
        <v>PC</v>
      </c>
      <c r="D960" s="292">
        <f t="shared" si="477"/>
        <v>0</v>
      </c>
      <c r="E960" s="293" t="str">
        <f t="shared" si="477"/>
        <v>STAND PEN SPIRAL KENKO STP-100SG</v>
      </c>
      <c r="F960" s="162"/>
      <c r="G960" s="163"/>
      <c r="H960" s="164">
        <f t="shared" ref="H960:J960" si="478">H922</f>
        <v>4500</v>
      </c>
      <c r="I960" s="165">
        <f>I922</f>
        <v>0.14499999999999999</v>
      </c>
      <c r="J960" s="310">
        <f t="shared" si="478"/>
        <v>0</v>
      </c>
      <c r="K960" s="166">
        <f t="shared" ref="K960:K975" si="479">(B960*H960-((B960*H960)*I960))-((B960*H960-((B960*H960)*I960))*J960)</f>
        <v>461700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24</v>
      </c>
      <c r="C961" s="291" t="str">
        <f t="shared" si="480"/>
        <v>PC</v>
      </c>
      <c r="D961" s="292">
        <f t="shared" si="480"/>
        <v>0</v>
      </c>
      <c r="E961" s="293" t="str">
        <f t="shared" si="480"/>
        <v>HAND TALLY COUNTER KENKO HT-302</v>
      </c>
      <c r="F961" s="162"/>
      <c r="G961" s="163"/>
      <c r="H961" s="164">
        <f t="shared" ref="H961:J961" si="481">H923</f>
        <v>19000</v>
      </c>
      <c r="I961" s="165">
        <f t="shared" si="481"/>
        <v>0.14499999999999999</v>
      </c>
      <c r="J961" s="310">
        <f t="shared" si="481"/>
        <v>0</v>
      </c>
      <c r="K961" s="166">
        <f t="shared" si="479"/>
        <v>389880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24</v>
      </c>
      <c r="C962" s="291" t="str">
        <f t="shared" si="482"/>
        <v>LS</v>
      </c>
      <c r="D962" s="292">
        <f t="shared" si="482"/>
        <v>0</v>
      </c>
      <c r="E962" s="293" t="str">
        <f t="shared" si="482"/>
        <v>MECHANICAL PENCIL 0.5 MM KENKO MP-01</v>
      </c>
      <c r="F962" s="162"/>
      <c r="G962" s="163"/>
      <c r="H962" s="164">
        <f t="shared" ref="H962:J962" si="483">H924</f>
        <v>46800</v>
      </c>
      <c r="I962" s="165">
        <f t="shared" si="483"/>
        <v>0.14499999999999999</v>
      </c>
      <c r="J962" s="310">
        <f t="shared" si="483"/>
        <v>0</v>
      </c>
      <c r="K962" s="166">
        <f t="shared" si="479"/>
        <v>960336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24</v>
      </c>
      <c r="C963" s="291" t="str">
        <f t="shared" si="484"/>
        <v>PC</v>
      </c>
      <c r="D963" s="292">
        <f t="shared" si="484"/>
        <v>0</v>
      </c>
      <c r="E963" s="293" t="str">
        <f t="shared" si="484"/>
        <v>STAMP PLATE NUMBER KENKO N-38 (Cap Nomer)</v>
      </c>
      <c r="F963" s="162"/>
      <c r="G963" s="163"/>
      <c r="H963" s="164">
        <f t="shared" ref="H963:J963" si="485">H925</f>
        <v>7000</v>
      </c>
      <c r="I963" s="165">
        <f t="shared" si="485"/>
        <v>0.14499999999999999</v>
      </c>
      <c r="J963" s="310">
        <f t="shared" si="485"/>
        <v>0</v>
      </c>
      <c r="K963" s="166">
        <f t="shared" si="479"/>
        <v>143640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12</v>
      </c>
      <c r="C964" s="291" t="str">
        <f t="shared" si="486"/>
        <v>PC</v>
      </c>
      <c r="D964" s="292">
        <f t="shared" si="486"/>
        <v>0</v>
      </c>
      <c r="E964" s="293" t="str">
        <f t="shared" si="486"/>
        <v>STAMP PLATE DATER KENKO S-68 (Cap Lunas)</v>
      </c>
      <c r="F964" s="162"/>
      <c r="G964" s="163"/>
      <c r="H964" s="164">
        <f t="shared" ref="H964:J964" si="487">H926</f>
        <v>8300</v>
      </c>
      <c r="I964" s="165">
        <f t="shared" si="487"/>
        <v>0.14499999999999999</v>
      </c>
      <c r="J964" s="310">
        <f t="shared" si="487"/>
        <v>0</v>
      </c>
      <c r="K964" s="166">
        <f t="shared" si="479"/>
        <v>85158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60</v>
      </c>
      <c r="C965" s="291" t="str">
        <f t="shared" si="488"/>
        <v>PC</v>
      </c>
      <c r="D965" s="292">
        <f t="shared" si="488"/>
        <v>0</v>
      </c>
      <c r="E965" s="293" t="str">
        <f t="shared" si="488"/>
        <v>DATE STAMP KENKO D-3 (Cap Tanggal 5 Mm)</v>
      </c>
      <c r="F965" s="162"/>
      <c r="G965" s="163"/>
      <c r="H965" s="164">
        <f t="shared" ref="H965:J965" si="489">H927</f>
        <v>6450</v>
      </c>
      <c r="I965" s="165">
        <f t="shared" si="489"/>
        <v>0.14499999999999999</v>
      </c>
      <c r="J965" s="310">
        <f t="shared" si="489"/>
        <v>0</v>
      </c>
      <c r="K965" s="166">
        <f t="shared" si="479"/>
        <v>330885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36</v>
      </c>
      <c r="C966" s="291" t="str">
        <f t="shared" si="490"/>
        <v>PC</v>
      </c>
      <c r="D966" s="292">
        <f t="shared" si="490"/>
        <v>0</v>
      </c>
      <c r="E966" s="293" t="str">
        <f t="shared" si="490"/>
        <v>DATE STAMP KENKO D-4 (Cap Tanggal 4 Mm)</v>
      </c>
      <c r="F966" s="162"/>
      <c r="G966" s="163"/>
      <c r="H966" s="164">
        <f t="shared" ref="H966:J966" si="491">H928</f>
        <v>6200</v>
      </c>
      <c r="I966" s="165">
        <f t="shared" si="491"/>
        <v>0.14499999999999999</v>
      </c>
      <c r="J966" s="310">
        <f t="shared" si="491"/>
        <v>0</v>
      </c>
      <c r="K966" s="166">
        <f t="shared" si="479"/>
        <v>190836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/>
      <c r="J967" s="310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/>
      <c r="J968" s="310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/>
      <c r="J969" s="310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/>
      <c r="J970" s="310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/>
      <c r="J971" s="310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/>
      <c r="J972" s="310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/>
      <c r="J973" s="310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/>
      <c r="J974" s="310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/>
      <c r="J975" s="310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49"/>
      <c r="K977" s="323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50">
        <f>SUM(K960:K975)</f>
        <v>2562435</v>
      </c>
      <c r="K978" s="351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52"/>
      <c r="K979" s="352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23"/>
      <c r="K981" s="323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53">
        <f>((J978/1.11)+(K980/1.11))*11%</f>
        <v>253935</v>
      </c>
      <c r="K982" s="354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23"/>
      <c r="K983" s="323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2562435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24" t="str">
        <f>J948</f>
        <v>RISMA / YO</v>
      </c>
      <c r="K986" s="325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24">
        <f>J949</f>
        <v>0</v>
      </c>
      <c r="K987" s="325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22120009</v>
      </c>
      <c r="F990" s="204"/>
      <c r="G990" s="205" t="s">
        <v>2</v>
      </c>
      <c r="H990" s="326" t="str">
        <f>H952</f>
        <v>CV RAINBOW NUSANTARA</v>
      </c>
      <c r="I990" s="326"/>
      <c r="J990" s="326"/>
      <c r="K990" s="327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30" t="s">
        <v>3</v>
      </c>
      <c r="G991" s="211"/>
      <c r="H991" s="328"/>
      <c r="I991" s="328"/>
      <c r="J991" s="328"/>
      <c r="K991" s="329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31">
        <f>D954</f>
        <v>44903</v>
      </c>
      <c r="E992" s="332"/>
      <c r="F992" s="330"/>
      <c r="G992" s="212"/>
      <c r="H992" s="333">
        <f>H954</f>
        <v>0</v>
      </c>
      <c r="I992" s="333"/>
      <c r="J992" s="333"/>
      <c r="K992" s="334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30"/>
      <c r="G993" s="212"/>
      <c r="H993" s="335" t="str">
        <f>H955</f>
        <v>SIDOARJO</v>
      </c>
      <c r="I993" s="335"/>
      <c r="J993" s="335"/>
      <c r="K993" s="336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0731</v>
      </c>
      <c r="E994" s="203"/>
      <c r="F994" s="214"/>
      <c r="G994" s="215"/>
      <c r="H994" s="337"/>
      <c r="I994" s="337"/>
      <c r="J994" s="337"/>
      <c r="K994" s="338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120</v>
      </c>
      <c r="C998" s="296" t="str">
        <f t="shared" si="510"/>
        <v>PC</v>
      </c>
      <c r="D998" s="297">
        <f t="shared" si="510"/>
        <v>0</v>
      </c>
      <c r="E998" s="298" t="str">
        <f t="shared" si="510"/>
        <v>STAND PEN SPIRAL KENKO STP-100SG</v>
      </c>
      <c r="F998" s="239"/>
      <c r="G998" s="240"/>
      <c r="H998" s="241">
        <f t="shared" ref="H998:J998" si="511">H960</f>
        <v>4500</v>
      </c>
      <c r="I998" s="242">
        <f t="shared" si="511"/>
        <v>0.14499999999999999</v>
      </c>
      <c r="J998" s="311">
        <f t="shared" si="511"/>
        <v>0</v>
      </c>
      <c r="K998" s="243">
        <f t="shared" ref="K998:K1013" si="512">(B998*H998-((B998*H998)*I998))-((B998*H998-((B998*H998)*I998))*J998)</f>
        <v>461700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24</v>
      </c>
      <c r="C999" s="296" t="str">
        <f t="shared" si="513"/>
        <v>PC</v>
      </c>
      <c r="D999" s="297">
        <f t="shared" si="513"/>
        <v>0</v>
      </c>
      <c r="E999" s="298" t="str">
        <f t="shared" si="513"/>
        <v>HAND TALLY COUNTER KENKO HT-302</v>
      </c>
      <c r="F999" s="239"/>
      <c r="G999" s="240"/>
      <c r="H999" s="241">
        <f t="shared" ref="H999:J999" si="514">H961</f>
        <v>19000</v>
      </c>
      <c r="I999" s="242">
        <f t="shared" si="514"/>
        <v>0.14499999999999999</v>
      </c>
      <c r="J999" s="311">
        <f t="shared" si="514"/>
        <v>0</v>
      </c>
      <c r="K999" s="243">
        <f t="shared" si="512"/>
        <v>389880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24</v>
      </c>
      <c r="C1000" s="296" t="str">
        <f t="shared" si="515"/>
        <v>LS</v>
      </c>
      <c r="D1000" s="297">
        <f t="shared" si="515"/>
        <v>0</v>
      </c>
      <c r="E1000" s="298" t="str">
        <f t="shared" si="515"/>
        <v>MECHANICAL PENCIL 0.5 MM KENKO MP-01</v>
      </c>
      <c r="F1000" s="239"/>
      <c r="G1000" s="240"/>
      <c r="H1000" s="241">
        <f t="shared" ref="H1000:J1000" si="516">H962</f>
        <v>46800</v>
      </c>
      <c r="I1000" s="242">
        <f t="shared" si="516"/>
        <v>0.14499999999999999</v>
      </c>
      <c r="J1000" s="311">
        <f t="shared" si="516"/>
        <v>0</v>
      </c>
      <c r="K1000" s="243">
        <f t="shared" si="512"/>
        <v>960336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24</v>
      </c>
      <c r="C1001" s="296" t="str">
        <f t="shared" si="517"/>
        <v>PC</v>
      </c>
      <c r="D1001" s="297">
        <f t="shared" si="517"/>
        <v>0</v>
      </c>
      <c r="E1001" s="298" t="str">
        <f t="shared" si="517"/>
        <v>STAMP PLATE NUMBER KENKO N-38 (Cap Nomer)</v>
      </c>
      <c r="F1001" s="239"/>
      <c r="G1001" s="240"/>
      <c r="H1001" s="241">
        <f t="shared" ref="H1001:J1001" si="518">H963</f>
        <v>7000</v>
      </c>
      <c r="I1001" s="242">
        <f t="shared" si="518"/>
        <v>0.14499999999999999</v>
      </c>
      <c r="J1001" s="311">
        <f t="shared" si="518"/>
        <v>0</v>
      </c>
      <c r="K1001" s="243">
        <f t="shared" si="512"/>
        <v>143640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12</v>
      </c>
      <c r="C1002" s="296" t="str">
        <f t="shared" si="519"/>
        <v>PC</v>
      </c>
      <c r="D1002" s="297">
        <f t="shared" si="519"/>
        <v>0</v>
      </c>
      <c r="E1002" s="298" t="str">
        <f t="shared" si="519"/>
        <v>STAMP PLATE DATER KENKO S-68 (Cap Lunas)</v>
      </c>
      <c r="F1002" s="239"/>
      <c r="G1002" s="240"/>
      <c r="H1002" s="241">
        <f t="shared" ref="H1002:J1002" si="520">H964</f>
        <v>8300</v>
      </c>
      <c r="I1002" s="242">
        <f t="shared" si="520"/>
        <v>0.14499999999999999</v>
      </c>
      <c r="J1002" s="311">
        <f t="shared" si="520"/>
        <v>0</v>
      </c>
      <c r="K1002" s="243">
        <f t="shared" si="512"/>
        <v>85158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60</v>
      </c>
      <c r="C1003" s="296" t="str">
        <f t="shared" si="521"/>
        <v>PC</v>
      </c>
      <c r="D1003" s="297">
        <f t="shared" si="521"/>
        <v>0</v>
      </c>
      <c r="E1003" s="298" t="str">
        <f t="shared" si="521"/>
        <v>DATE STAMP KENKO D-3 (Cap Tanggal 5 Mm)</v>
      </c>
      <c r="F1003" s="239"/>
      <c r="G1003" s="240"/>
      <c r="H1003" s="241">
        <f t="shared" ref="H1003:J1003" si="522">H965</f>
        <v>6450</v>
      </c>
      <c r="I1003" s="242">
        <f t="shared" si="522"/>
        <v>0.14499999999999999</v>
      </c>
      <c r="J1003" s="311">
        <f t="shared" si="522"/>
        <v>0</v>
      </c>
      <c r="K1003" s="243">
        <f t="shared" si="512"/>
        <v>330885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36</v>
      </c>
      <c r="C1004" s="296" t="str">
        <f t="shared" si="523"/>
        <v>PC</v>
      </c>
      <c r="D1004" s="297">
        <f t="shared" si="523"/>
        <v>0</v>
      </c>
      <c r="E1004" s="298" t="str">
        <f t="shared" si="523"/>
        <v>DATE STAMP KENKO D-4 (Cap Tanggal 4 Mm)</v>
      </c>
      <c r="F1004" s="239"/>
      <c r="G1004" s="240"/>
      <c r="H1004" s="241">
        <f t="shared" ref="H1004:J1004" si="524">H966</f>
        <v>6200</v>
      </c>
      <c r="I1004" s="242">
        <f t="shared" si="524"/>
        <v>0.14499999999999999</v>
      </c>
      <c r="J1004" s="311">
        <f t="shared" si="524"/>
        <v>0</v>
      </c>
      <c r="K1004" s="243">
        <f t="shared" si="512"/>
        <v>190836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/>
      <c r="J1005" s="311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/>
      <c r="J1006" s="311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/>
      <c r="J1007" s="311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/>
      <c r="J1008" s="311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/>
      <c r="J1009" s="311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/>
      <c r="J1010" s="311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/>
      <c r="J1011" s="311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/>
      <c r="J1012" s="311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/>
      <c r="J1013" s="311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39"/>
      <c r="K1015" s="318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15">
        <f>SUM(K998:K1013)</f>
        <v>2562435</v>
      </c>
      <c r="K1016" s="316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17"/>
      <c r="K1017" s="317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18"/>
      <c r="K1019" s="318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19">
        <f>((J1016/1.11)+(K1018/1.11))*11%</f>
        <v>253935</v>
      </c>
      <c r="K1020" s="320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18"/>
      <c r="K1021" s="318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2562435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21" t="str">
        <f>J986</f>
        <v>RISMA / YO</v>
      </c>
      <c r="K1024" s="322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21">
        <f>J987</f>
        <v>0</v>
      </c>
      <c r="K1025" s="322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22120010</v>
      </c>
      <c r="G1028" s="11" t="s">
        <v>2</v>
      </c>
      <c r="H1028" s="386" t="s">
        <v>35</v>
      </c>
      <c r="I1028" s="386"/>
      <c r="J1028" s="386"/>
      <c r="K1028" s="387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72" t="s">
        <v>3</v>
      </c>
      <c r="G1029" s="17"/>
      <c r="H1029" s="388"/>
      <c r="I1029" s="388"/>
      <c r="J1029" s="388"/>
      <c r="K1029" s="389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73">
        <v>44907</v>
      </c>
      <c r="E1030" s="374"/>
      <c r="F1030" s="372"/>
      <c r="G1030" s="18"/>
      <c r="H1030" s="356" t="s">
        <v>36</v>
      </c>
      <c r="I1030" s="356"/>
      <c r="J1030" s="356"/>
      <c r="K1030" s="381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72"/>
      <c r="G1031" s="18"/>
      <c r="H1031" s="382" t="s">
        <v>37</v>
      </c>
      <c r="I1031" s="382"/>
      <c r="J1031" s="382"/>
      <c r="K1031" s="383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86</v>
      </c>
      <c r="E1032" s="9"/>
      <c r="F1032" s="21"/>
      <c r="G1032" s="22"/>
      <c r="H1032" s="384"/>
      <c r="I1032" s="384"/>
      <c r="J1032" s="384"/>
      <c r="K1032" s="385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41</v>
      </c>
      <c r="D1036" s="94"/>
      <c r="E1036" s="114" t="s">
        <v>85</v>
      </c>
      <c r="F1036" s="48"/>
      <c r="G1036" s="49"/>
      <c r="H1036" s="50">
        <v>147600</v>
      </c>
      <c r="I1036" s="51">
        <v>0.13</v>
      </c>
      <c r="J1036" s="51"/>
      <c r="K1036" s="52">
        <f t="shared" ref="K1036:K1051" si="543">(B1036*H1036-((B1036*H1036)*I1036))-((B1036*H1036-((B1036*H1036)*I1036))*J1036)</f>
        <v>2568240</v>
      </c>
      <c r="L1036" s="36"/>
    </row>
    <row r="1037" spans="1:12" s="10" customFormat="1" ht="14.1" customHeight="1" x14ac:dyDescent="0.25">
      <c r="A1037" s="45">
        <v>2</v>
      </c>
      <c r="B1037" s="46">
        <v>2</v>
      </c>
      <c r="C1037" s="46" t="s">
        <v>65</v>
      </c>
      <c r="D1037" s="94"/>
      <c r="E1037" s="114" t="s">
        <v>87</v>
      </c>
      <c r="F1037" s="48"/>
      <c r="G1037" s="49"/>
      <c r="H1037" s="50">
        <v>104400</v>
      </c>
      <c r="I1037" s="51">
        <v>0.13</v>
      </c>
      <c r="J1037" s="51"/>
      <c r="K1037" s="52">
        <f t="shared" si="543"/>
        <v>181656</v>
      </c>
      <c r="L1037" s="36"/>
    </row>
    <row r="1038" spans="1:12" s="10" customFormat="1" ht="14.1" customHeight="1" x14ac:dyDescent="0.25">
      <c r="A1038" s="45">
        <v>3</v>
      </c>
      <c r="B1038" s="46">
        <v>24</v>
      </c>
      <c r="C1038" s="46" t="s">
        <v>88</v>
      </c>
      <c r="D1038" s="94"/>
      <c r="E1038" s="114" t="s">
        <v>89</v>
      </c>
      <c r="F1038" s="48"/>
      <c r="G1038" s="49"/>
      <c r="H1038" s="50">
        <v>7800</v>
      </c>
      <c r="I1038" s="51">
        <v>0.13</v>
      </c>
      <c r="J1038" s="51"/>
      <c r="K1038" s="52">
        <f t="shared" si="543"/>
        <v>162864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55"/>
      <c r="K1053" s="35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57">
        <f>SUM(K1036:K1051)</f>
        <v>2912760</v>
      </c>
      <c r="K1054" s="35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59"/>
      <c r="K1055" s="35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56"/>
      <c r="K1057" s="35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60">
        <f>((J1054/1.11)+(K1056/1.11))*11%</f>
        <v>288651.89189189189</v>
      </c>
      <c r="K1058" s="36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56"/>
      <c r="K1059" s="35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2912760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62" t="s">
        <v>32</v>
      </c>
      <c r="K1062" s="363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62"/>
      <c r="K1063" s="363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22120010</v>
      </c>
      <c r="F1066" s="127"/>
      <c r="G1066" s="128" t="s">
        <v>2</v>
      </c>
      <c r="H1066" s="364" t="str">
        <f>H1028</f>
        <v>CV TRINITY CENTRAAL</v>
      </c>
      <c r="I1066" s="364"/>
      <c r="J1066" s="364"/>
      <c r="K1066" s="365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40" t="s">
        <v>3</v>
      </c>
      <c r="G1067" s="134"/>
      <c r="H1067" s="366"/>
      <c r="I1067" s="366"/>
      <c r="J1067" s="366"/>
      <c r="K1067" s="367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41">
        <f>D1030</f>
        <v>44907</v>
      </c>
      <c r="E1068" s="342"/>
      <c r="F1068" s="340"/>
      <c r="G1068" s="135"/>
      <c r="H1068" s="343" t="str">
        <f>H1030</f>
        <v xml:space="preserve"> </v>
      </c>
      <c r="I1068" s="343"/>
      <c r="J1068" s="343"/>
      <c r="K1068" s="344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40"/>
      <c r="G1069" s="135"/>
      <c r="H1069" s="345" t="str">
        <f>H1031</f>
        <v>PURWOKERTO</v>
      </c>
      <c r="I1069" s="345"/>
      <c r="J1069" s="345"/>
      <c r="K1069" s="346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KO 2825</v>
      </c>
      <c r="E1070" s="126"/>
      <c r="F1070" s="137"/>
      <c r="G1070" s="138"/>
      <c r="H1070" s="347"/>
      <c r="I1070" s="347"/>
      <c r="J1070" s="347"/>
      <c r="K1070" s="348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20</v>
      </c>
      <c r="C1074" s="291" t="str">
        <f t="shared" si="544"/>
        <v>LSN</v>
      </c>
      <c r="D1074" s="292">
        <f t="shared" si="544"/>
        <v>0</v>
      </c>
      <c r="E1074" s="293" t="str">
        <f t="shared" si="544"/>
        <v>KENKO CUTTER L-500 (18MM BLADE)</v>
      </c>
      <c r="F1074" s="162"/>
      <c r="G1074" s="163"/>
      <c r="H1074" s="164">
        <f t="shared" ref="H1074:J1074" si="545">H1036</f>
        <v>147600</v>
      </c>
      <c r="I1074" s="165">
        <f t="shared" si="545"/>
        <v>0.13</v>
      </c>
      <c r="J1074" s="165">
        <f t="shared" si="545"/>
        <v>0</v>
      </c>
      <c r="K1074" s="166">
        <f t="shared" ref="K1074:K1089" si="546">(B1074*H1074-((B1074*H1074)*I1074))-((B1074*H1074-((B1074*H1074)*I1074))*J1074)</f>
        <v>2568240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2</v>
      </c>
      <c r="C1075" s="291" t="str">
        <f t="shared" si="547"/>
        <v>GRS</v>
      </c>
      <c r="D1075" s="292">
        <f t="shared" si="547"/>
        <v>0</v>
      </c>
      <c r="E1075" s="293" t="str">
        <f t="shared" si="547"/>
        <v>PENSIL JOYKO 2B P-88</v>
      </c>
      <c r="F1075" s="162"/>
      <c r="G1075" s="163"/>
      <c r="H1075" s="164">
        <f t="shared" ref="H1075:J1075" si="548">H1037</f>
        <v>104400</v>
      </c>
      <c r="I1075" s="165">
        <f t="shared" si="548"/>
        <v>0.13</v>
      </c>
      <c r="J1075" s="165">
        <f t="shared" si="548"/>
        <v>0</v>
      </c>
      <c r="K1075" s="166">
        <f t="shared" si="546"/>
        <v>181656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24</v>
      </c>
      <c r="C1076" s="291" t="str">
        <f t="shared" si="549"/>
        <v>SET</v>
      </c>
      <c r="D1076" s="292">
        <f t="shared" si="549"/>
        <v>0</v>
      </c>
      <c r="E1076" s="293" t="str">
        <f t="shared" si="549"/>
        <v>KUAS SET JOYKO BR-8</v>
      </c>
      <c r="F1076" s="162"/>
      <c r="G1076" s="163"/>
      <c r="H1076" s="164">
        <f t="shared" ref="H1076:J1076" si="550">H1038</f>
        <v>7800</v>
      </c>
      <c r="I1076" s="165">
        <f t="shared" si="550"/>
        <v>0.13</v>
      </c>
      <c r="J1076" s="165">
        <f t="shared" si="550"/>
        <v>0</v>
      </c>
      <c r="K1076" s="166">
        <f t="shared" si="546"/>
        <v>162864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49"/>
      <c r="K1091" s="323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50">
        <f>SUM(K1074:K1089)</f>
        <v>2912760</v>
      </c>
      <c r="K1092" s="351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52"/>
      <c r="K1093" s="352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23"/>
      <c r="K1095" s="323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53">
        <f>((J1092/1.11)+(K1094/1.11))*11%</f>
        <v>288651.89189189189</v>
      </c>
      <c r="K1096" s="354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23"/>
      <c r="K1097" s="323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2912760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24" t="str">
        <f>J1062</f>
        <v>NOVI / CONDRO</v>
      </c>
      <c r="K1100" s="325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24">
        <f>J1063</f>
        <v>0</v>
      </c>
      <c r="K1101" s="325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22120010</v>
      </c>
      <c r="F1104" s="204"/>
      <c r="G1104" s="205" t="s">
        <v>2</v>
      </c>
      <c r="H1104" s="326" t="str">
        <f>H1066</f>
        <v>CV TRINITY CENTRAAL</v>
      </c>
      <c r="I1104" s="326"/>
      <c r="J1104" s="326"/>
      <c r="K1104" s="327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30" t="s">
        <v>3</v>
      </c>
      <c r="G1105" s="211"/>
      <c r="H1105" s="328"/>
      <c r="I1105" s="328"/>
      <c r="J1105" s="328"/>
      <c r="K1105" s="329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31">
        <f>D1068</f>
        <v>44907</v>
      </c>
      <c r="E1106" s="332"/>
      <c r="F1106" s="330"/>
      <c r="G1106" s="212"/>
      <c r="H1106" s="333" t="str">
        <f>H1068</f>
        <v xml:space="preserve"> </v>
      </c>
      <c r="I1106" s="333"/>
      <c r="J1106" s="333"/>
      <c r="K1106" s="334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30"/>
      <c r="G1107" s="212"/>
      <c r="H1107" s="335" t="str">
        <f>H1069</f>
        <v>PURWOKERTO</v>
      </c>
      <c r="I1107" s="335"/>
      <c r="J1107" s="335"/>
      <c r="K1107" s="336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KO 2825</v>
      </c>
      <c r="E1108" s="203"/>
      <c r="F1108" s="214"/>
      <c r="G1108" s="215"/>
      <c r="H1108" s="337"/>
      <c r="I1108" s="337"/>
      <c r="J1108" s="337"/>
      <c r="K1108" s="338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20</v>
      </c>
      <c r="C1112" s="296" t="str">
        <f t="shared" si="577"/>
        <v>LSN</v>
      </c>
      <c r="D1112" s="297">
        <f t="shared" si="577"/>
        <v>0</v>
      </c>
      <c r="E1112" s="298" t="str">
        <f t="shared" si="577"/>
        <v>KENKO CUTTER L-500 (18MM BLADE)</v>
      </c>
      <c r="F1112" s="239"/>
      <c r="G1112" s="240"/>
      <c r="H1112" s="241">
        <f t="shared" ref="H1112:J1112" si="578">H1074</f>
        <v>147600</v>
      </c>
      <c r="I1112" s="242">
        <f t="shared" si="578"/>
        <v>0.13</v>
      </c>
      <c r="J1112" s="242">
        <f t="shared" si="578"/>
        <v>0</v>
      </c>
      <c r="K1112" s="243">
        <f t="shared" ref="K1112:K1127" si="579">(B1112*H1112-((B1112*H1112)*I1112))-((B1112*H1112-((B1112*H1112)*I1112))*J1112)</f>
        <v>2568240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2</v>
      </c>
      <c r="C1113" s="296" t="str">
        <f t="shared" si="580"/>
        <v>GRS</v>
      </c>
      <c r="D1113" s="297">
        <f t="shared" si="580"/>
        <v>0</v>
      </c>
      <c r="E1113" s="298" t="str">
        <f t="shared" si="580"/>
        <v>PENSIL JOYKO 2B P-88</v>
      </c>
      <c r="F1113" s="239"/>
      <c r="G1113" s="240"/>
      <c r="H1113" s="241">
        <f t="shared" ref="H1113:J1113" si="581">H1075</f>
        <v>104400</v>
      </c>
      <c r="I1113" s="242">
        <f t="shared" si="581"/>
        <v>0.13</v>
      </c>
      <c r="J1113" s="242">
        <f t="shared" si="581"/>
        <v>0</v>
      </c>
      <c r="K1113" s="243">
        <f t="shared" si="579"/>
        <v>181656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24</v>
      </c>
      <c r="C1114" s="296" t="str">
        <f t="shared" si="582"/>
        <v>SET</v>
      </c>
      <c r="D1114" s="297">
        <f t="shared" si="582"/>
        <v>0</v>
      </c>
      <c r="E1114" s="298" t="str">
        <f t="shared" si="582"/>
        <v>KUAS SET JOYKO BR-8</v>
      </c>
      <c r="F1114" s="239"/>
      <c r="G1114" s="240"/>
      <c r="H1114" s="241">
        <f t="shared" ref="H1114:J1114" si="583">H1076</f>
        <v>7800</v>
      </c>
      <c r="I1114" s="242">
        <f t="shared" si="583"/>
        <v>0.13</v>
      </c>
      <c r="J1114" s="242">
        <f t="shared" si="583"/>
        <v>0</v>
      </c>
      <c r="K1114" s="243">
        <f t="shared" si="579"/>
        <v>162864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39"/>
      <c r="K1129" s="318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15">
        <f>SUM(K1112:K1127)</f>
        <v>2912760</v>
      </c>
      <c r="K1130" s="316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17"/>
      <c r="K1131" s="317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18"/>
      <c r="K1133" s="318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19">
        <f>((J1130/1.11)+(K1132/1.11))*11%</f>
        <v>288651.89189189189</v>
      </c>
      <c r="K1134" s="320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18"/>
      <c r="K1135" s="318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2912760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21" t="str">
        <f>J1100</f>
        <v>NOVI / CONDRO</v>
      </c>
      <c r="K1138" s="322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21">
        <f>J1101</f>
        <v>0</v>
      </c>
      <c r="K1139" s="322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22120011</v>
      </c>
      <c r="G1142" s="11" t="s">
        <v>2</v>
      </c>
      <c r="H1142" s="386" t="s">
        <v>96</v>
      </c>
      <c r="I1142" s="386"/>
      <c r="J1142" s="386"/>
      <c r="K1142" s="387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72" t="s">
        <v>3</v>
      </c>
      <c r="G1143" s="17"/>
      <c r="H1143" s="388"/>
      <c r="I1143" s="388"/>
      <c r="J1143" s="388"/>
      <c r="K1143" s="389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73">
        <v>44914</v>
      </c>
      <c r="E1144" s="374"/>
      <c r="F1144" s="372"/>
      <c r="G1144" s="18"/>
      <c r="H1144" s="356" t="s">
        <v>97</v>
      </c>
      <c r="I1144" s="356"/>
      <c r="J1144" s="356"/>
      <c r="K1144" s="381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72"/>
      <c r="G1145" s="18"/>
      <c r="H1145" s="382" t="s">
        <v>98</v>
      </c>
      <c r="I1145" s="382"/>
      <c r="J1145" s="382"/>
      <c r="K1145" s="383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99</v>
      </c>
      <c r="E1146" s="9"/>
      <c r="F1146" s="21"/>
      <c r="G1146" s="22"/>
      <c r="H1146" s="384"/>
      <c r="I1146" s="384"/>
      <c r="J1146" s="384"/>
      <c r="K1146" s="385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36</v>
      </c>
      <c r="C1150" s="46" t="s">
        <v>100</v>
      </c>
      <c r="D1150" s="94">
        <v>1</v>
      </c>
      <c r="E1150" s="114" t="s">
        <v>101</v>
      </c>
      <c r="F1150" s="48"/>
      <c r="G1150" s="49"/>
      <c r="H1150" s="50">
        <v>60000</v>
      </c>
      <c r="I1150" s="51">
        <v>0.14000000000000001</v>
      </c>
      <c r="J1150" s="51"/>
      <c r="K1150" s="52">
        <f t="shared" ref="K1150:K1165" si="610">(B1150*H1150-((B1150*H1150)*I1150))-((B1150*H1150-((B1150*H1150)*I1150))*J1150)</f>
        <v>1857600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55"/>
      <c r="K1167" s="35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57">
        <f>SUM(K1150:K1165)</f>
        <v>1857600</v>
      </c>
      <c r="K1168" s="35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59"/>
      <c r="K1169" s="35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56"/>
      <c r="K1171" s="35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60">
        <f>((J1168/1.11)+(K1170/1.11))*11%</f>
        <v>184086.48648648648</v>
      </c>
      <c r="K1172" s="36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56"/>
      <c r="K1173" s="35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1857600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62" t="s">
        <v>32</v>
      </c>
      <c r="K1176" s="363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62"/>
      <c r="K1177" s="363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22120011</v>
      </c>
      <c r="F1180" s="127"/>
      <c r="G1180" s="128" t="s">
        <v>2</v>
      </c>
      <c r="H1180" s="364" t="str">
        <f>H1142</f>
        <v>HARNOYO</v>
      </c>
      <c r="I1180" s="364"/>
      <c r="J1180" s="364"/>
      <c r="K1180" s="365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40" t="s">
        <v>3</v>
      </c>
      <c r="G1181" s="134"/>
      <c r="H1181" s="366"/>
      <c r="I1181" s="366"/>
      <c r="J1181" s="366"/>
      <c r="K1181" s="367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41">
        <f>D1144</f>
        <v>44914</v>
      </c>
      <c r="E1182" s="342"/>
      <c r="F1182" s="340"/>
      <c r="G1182" s="135"/>
      <c r="H1182" s="343" t="str">
        <f>H1144</f>
        <v>(  BENDAN  )</v>
      </c>
      <c r="I1182" s="343"/>
      <c r="J1182" s="343"/>
      <c r="K1182" s="344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40"/>
      <c r="G1183" s="135"/>
      <c r="H1183" s="345" t="str">
        <f>H1145</f>
        <v>PEKALONGAN</v>
      </c>
      <c r="I1183" s="345"/>
      <c r="J1183" s="345"/>
      <c r="K1183" s="346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 t="str">
        <f>D1146</f>
        <v>KO 2847</v>
      </c>
      <c r="E1184" s="126"/>
      <c r="F1184" s="137"/>
      <c r="G1184" s="138"/>
      <c r="H1184" s="347"/>
      <c r="I1184" s="347"/>
      <c r="J1184" s="347"/>
      <c r="K1184" s="348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36</v>
      </c>
      <c r="C1188" s="291" t="str">
        <f t="shared" si="611"/>
        <v xml:space="preserve">BOX </v>
      </c>
      <c r="D1188" s="305">
        <f t="shared" si="611"/>
        <v>1</v>
      </c>
      <c r="E1188" s="293" t="str">
        <f t="shared" si="611"/>
        <v>LEM STICK KENKO 25 GR (BESAR) isi 12 pc</v>
      </c>
      <c r="F1188" s="162"/>
      <c r="G1188" s="163"/>
      <c r="H1188" s="164">
        <f t="shared" ref="H1188:J1188" si="612">H1150</f>
        <v>60000</v>
      </c>
      <c r="I1188" s="165">
        <f t="shared" si="612"/>
        <v>0.14000000000000001</v>
      </c>
      <c r="J1188" s="165">
        <f t="shared" si="612"/>
        <v>0</v>
      </c>
      <c r="K1188" s="166">
        <f t="shared" ref="K1188:K1203" si="613">(B1188*H1188-((B1188*H1188)*I1188))-((B1188*H1188-((B1188*H1188)*I1188))*J1188)</f>
        <v>1857600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49"/>
      <c r="K1205" s="323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50">
        <f>SUM(K1188:K1203)</f>
        <v>1857600</v>
      </c>
      <c r="K1206" s="351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52"/>
      <c r="K1207" s="352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23"/>
      <c r="K1209" s="323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53">
        <f>((J1206/1.11)+(K1208/1.11))*11%</f>
        <v>184086.48648648648</v>
      </c>
      <c r="K1210" s="354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23"/>
      <c r="K1211" s="323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1857600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24" t="str">
        <f>J1176</f>
        <v>NOVI / CONDRO</v>
      </c>
      <c r="K1214" s="325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24">
        <f>J1177</f>
        <v>0</v>
      </c>
      <c r="K1215" s="325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22120011</v>
      </c>
      <c r="F1218" s="204"/>
      <c r="G1218" s="205" t="s">
        <v>2</v>
      </c>
      <c r="H1218" s="326" t="str">
        <f>H1180</f>
        <v>HARNOYO</v>
      </c>
      <c r="I1218" s="326"/>
      <c r="J1218" s="326"/>
      <c r="K1218" s="327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30" t="s">
        <v>3</v>
      </c>
      <c r="G1219" s="211"/>
      <c r="H1219" s="328"/>
      <c r="I1219" s="328"/>
      <c r="J1219" s="328"/>
      <c r="K1219" s="329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31">
        <f>D1182</f>
        <v>44914</v>
      </c>
      <c r="E1220" s="332"/>
      <c r="F1220" s="330"/>
      <c r="G1220" s="212"/>
      <c r="H1220" s="333" t="str">
        <f>H1182</f>
        <v>(  BENDAN  )</v>
      </c>
      <c r="I1220" s="333"/>
      <c r="J1220" s="333"/>
      <c r="K1220" s="334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30"/>
      <c r="G1221" s="212"/>
      <c r="H1221" s="335" t="str">
        <f>H1183</f>
        <v>PEKALONGAN</v>
      </c>
      <c r="I1221" s="335"/>
      <c r="J1221" s="335"/>
      <c r="K1221" s="336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 t="str">
        <f>D1184</f>
        <v>KO 2847</v>
      </c>
      <c r="E1222" s="203"/>
      <c r="F1222" s="214"/>
      <c r="G1222" s="215"/>
      <c r="H1222" s="337"/>
      <c r="I1222" s="337"/>
      <c r="J1222" s="337"/>
      <c r="K1222" s="338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36</v>
      </c>
      <c r="C1226" s="296" t="str">
        <f t="shared" si="644"/>
        <v xml:space="preserve">BOX </v>
      </c>
      <c r="D1226" s="306">
        <f t="shared" si="644"/>
        <v>1</v>
      </c>
      <c r="E1226" s="298" t="str">
        <f t="shared" si="644"/>
        <v>LEM STICK KENKO 25 GR (BESAR) isi 12 pc</v>
      </c>
      <c r="F1226" s="239"/>
      <c r="G1226" s="240"/>
      <c r="H1226" s="241">
        <f t="shared" ref="H1226:J1226" si="645">H1188</f>
        <v>60000</v>
      </c>
      <c r="I1226" s="242">
        <f t="shared" si="645"/>
        <v>0.14000000000000001</v>
      </c>
      <c r="J1226" s="242">
        <f t="shared" si="645"/>
        <v>0</v>
      </c>
      <c r="K1226" s="243">
        <f t="shared" ref="K1226:K1241" si="646">(B1226*H1226-((B1226*H1226)*I1226))-((B1226*H1226-((B1226*H1226)*I1226))*J1226)</f>
        <v>1857600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39"/>
      <c r="K1243" s="318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15">
        <f>SUM(K1226:K1241)</f>
        <v>1857600</v>
      </c>
      <c r="K1244" s="316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17"/>
      <c r="K1245" s="317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18"/>
      <c r="K1247" s="318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19">
        <f>((J1244/1.11)+(K1246/1.11))*11%</f>
        <v>184086.48648648648</v>
      </c>
      <c r="K1248" s="320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18"/>
      <c r="K1249" s="318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1857600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21" t="str">
        <f>J1214</f>
        <v>NOVI / CONDRO</v>
      </c>
      <c r="K1252" s="322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21">
        <f>J1215</f>
        <v>0</v>
      </c>
      <c r="K1253" s="322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22120012</v>
      </c>
      <c r="G1256" s="11" t="s">
        <v>2</v>
      </c>
      <c r="H1256" s="386" t="s">
        <v>35</v>
      </c>
      <c r="I1256" s="386"/>
      <c r="J1256" s="386"/>
      <c r="K1256" s="38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72" t="s">
        <v>3</v>
      </c>
      <c r="G1257" s="17"/>
      <c r="H1257" s="388"/>
      <c r="I1257" s="388"/>
      <c r="J1257" s="388"/>
      <c r="K1257" s="38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73">
        <v>44916</v>
      </c>
      <c r="E1258" s="374"/>
      <c r="F1258" s="372"/>
      <c r="G1258" s="18"/>
      <c r="H1258" s="356" t="s">
        <v>36</v>
      </c>
      <c r="I1258" s="356"/>
      <c r="J1258" s="356"/>
      <c r="K1258" s="381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72"/>
      <c r="G1259" s="18"/>
      <c r="H1259" s="382" t="s">
        <v>37</v>
      </c>
      <c r="I1259" s="382"/>
      <c r="J1259" s="382"/>
      <c r="K1259" s="383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102</v>
      </c>
      <c r="E1260" s="9"/>
      <c r="F1260" s="21"/>
      <c r="G1260" s="22"/>
      <c r="H1260" s="384"/>
      <c r="I1260" s="384"/>
      <c r="J1260" s="384"/>
      <c r="K1260" s="385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36</v>
      </c>
      <c r="C1264" s="46" t="s">
        <v>43</v>
      </c>
      <c r="D1264" s="94">
        <v>1</v>
      </c>
      <c r="E1264" s="114" t="s">
        <v>103</v>
      </c>
      <c r="F1264" s="48"/>
      <c r="G1264" s="49"/>
      <c r="H1264" s="50">
        <v>66000</v>
      </c>
      <c r="I1264" s="51">
        <v>0.13</v>
      </c>
      <c r="J1264" s="51"/>
      <c r="K1264" s="52">
        <f t="shared" ref="K1264:K1279" si="677">(B1264*H1264-((B1264*H1264)*I1264))-((B1264*H1264-((B1264*H1264)*I1264))*J1264)</f>
        <v>2067120</v>
      </c>
      <c r="L1264" s="36"/>
    </row>
    <row r="1265" spans="1:12" s="10" customFormat="1" ht="14.1" customHeight="1" x14ac:dyDescent="0.25">
      <c r="A1265" s="45">
        <v>2</v>
      </c>
      <c r="B1265" s="46">
        <v>36</v>
      </c>
      <c r="C1265" s="46" t="s">
        <v>43</v>
      </c>
      <c r="D1265" s="94">
        <v>1</v>
      </c>
      <c r="E1265" s="114" t="s">
        <v>104</v>
      </c>
      <c r="F1265" s="48"/>
      <c r="G1265" s="49"/>
      <c r="H1265" s="50">
        <v>72000</v>
      </c>
      <c r="I1265" s="51">
        <v>0.13</v>
      </c>
      <c r="J1265" s="51"/>
      <c r="K1265" s="52">
        <f t="shared" si="677"/>
        <v>2255040</v>
      </c>
      <c r="L1265" s="36"/>
    </row>
    <row r="1266" spans="1:12" s="10" customFormat="1" ht="14.1" customHeight="1" x14ac:dyDescent="0.25">
      <c r="A1266" s="45">
        <v>3</v>
      </c>
      <c r="B1266" s="46">
        <v>36</v>
      </c>
      <c r="C1266" s="46" t="s">
        <v>43</v>
      </c>
      <c r="D1266" s="94">
        <v>1</v>
      </c>
      <c r="E1266" s="114" t="s">
        <v>101</v>
      </c>
      <c r="F1266" s="48"/>
      <c r="G1266" s="49"/>
      <c r="H1266" s="50">
        <v>60000</v>
      </c>
      <c r="I1266" s="51">
        <v>0.13</v>
      </c>
      <c r="J1266" s="51"/>
      <c r="K1266" s="52">
        <f t="shared" si="677"/>
        <v>1879200</v>
      </c>
      <c r="L1266" s="36"/>
    </row>
    <row r="1267" spans="1:12" s="10" customFormat="1" ht="14.1" customHeight="1" x14ac:dyDescent="0.25">
      <c r="A1267" s="45">
        <v>4</v>
      </c>
      <c r="B1267" s="46">
        <v>60</v>
      </c>
      <c r="C1267" s="46" t="s">
        <v>41</v>
      </c>
      <c r="D1267" s="94">
        <v>1</v>
      </c>
      <c r="E1267" s="114" t="s">
        <v>105</v>
      </c>
      <c r="F1267" s="48"/>
      <c r="G1267" s="49"/>
      <c r="H1267" s="50">
        <v>64800</v>
      </c>
      <c r="I1267" s="51">
        <v>0.13</v>
      </c>
      <c r="J1267" s="51"/>
      <c r="K1267" s="52">
        <f t="shared" si="677"/>
        <v>3382560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55"/>
      <c r="K1281" s="35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57">
        <f>SUM(K1264:K1279)</f>
        <v>9583920</v>
      </c>
      <c r="K1282" s="35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59"/>
      <c r="K1283" s="35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56"/>
      <c r="K1285" s="35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60">
        <f>((J1282/1.11)+(K1284/1.11))*11%</f>
        <v>949757.83783783764</v>
      </c>
      <c r="K1286" s="36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56"/>
      <c r="K1287" s="35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9583920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62" t="s">
        <v>32</v>
      </c>
      <c r="K1290" s="363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62"/>
      <c r="K1291" s="363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22120012</v>
      </c>
      <c r="F1294" s="127"/>
      <c r="G1294" s="128" t="s">
        <v>2</v>
      </c>
      <c r="H1294" s="364" t="str">
        <f>H1256</f>
        <v>CV TRINITY CENTRAAL</v>
      </c>
      <c r="I1294" s="364"/>
      <c r="J1294" s="364"/>
      <c r="K1294" s="365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40" t="s">
        <v>3</v>
      </c>
      <c r="G1295" s="134"/>
      <c r="H1295" s="366"/>
      <c r="I1295" s="366"/>
      <c r="J1295" s="366"/>
      <c r="K1295" s="367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41">
        <f>D1258</f>
        <v>44916</v>
      </c>
      <c r="E1296" s="342"/>
      <c r="F1296" s="340"/>
      <c r="G1296" s="135"/>
      <c r="H1296" s="343" t="str">
        <f>H1258</f>
        <v xml:space="preserve"> </v>
      </c>
      <c r="I1296" s="343"/>
      <c r="J1296" s="343"/>
      <c r="K1296" s="344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40"/>
      <c r="G1297" s="135"/>
      <c r="H1297" s="345" t="str">
        <f>H1259</f>
        <v>PURWOKERTO</v>
      </c>
      <c r="I1297" s="345"/>
      <c r="J1297" s="345"/>
      <c r="K1297" s="346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2925</v>
      </c>
      <c r="E1298" s="126"/>
      <c r="F1298" s="137"/>
      <c r="G1298" s="138"/>
      <c r="H1298" s="347"/>
      <c r="I1298" s="347"/>
      <c r="J1298" s="347"/>
      <c r="K1298" s="348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36</v>
      </c>
      <c r="C1302" s="291" t="str">
        <f t="shared" si="678"/>
        <v>BOX</v>
      </c>
      <c r="D1302" s="305">
        <f t="shared" si="678"/>
        <v>1</v>
      </c>
      <c r="E1302" s="293" t="str">
        <f t="shared" si="678"/>
        <v>LEM STICK KENKO 8 GR (KECIL) isi 30 pc</v>
      </c>
      <c r="F1302" s="162"/>
      <c r="G1302" s="163"/>
      <c r="H1302" s="164">
        <f t="shared" ref="H1302:J1302" si="679">H1264</f>
        <v>66000</v>
      </c>
      <c r="I1302" s="165">
        <f t="shared" si="679"/>
        <v>0.13</v>
      </c>
      <c r="J1302" s="165">
        <f t="shared" si="679"/>
        <v>0</v>
      </c>
      <c r="K1302" s="166">
        <f t="shared" ref="K1302:K1317" si="680">(B1302*H1302-((B1302*H1302)*I1302))-((B1302*H1302-((B1302*H1302)*I1302))*J1302)</f>
        <v>2067120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36</v>
      </c>
      <c r="C1303" s="291" t="str">
        <f t="shared" si="681"/>
        <v>BOX</v>
      </c>
      <c r="D1303" s="305">
        <f t="shared" si="681"/>
        <v>1</v>
      </c>
      <c r="E1303" s="293" t="str">
        <f t="shared" si="681"/>
        <v>LEM STICK KENKO 15 GR (TANGGUNG) isi 20 pc</v>
      </c>
      <c r="F1303" s="162"/>
      <c r="G1303" s="163"/>
      <c r="H1303" s="164">
        <f t="shared" ref="H1303:J1303" si="682">H1265</f>
        <v>72000</v>
      </c>
      <c r="I1303" s="165">
        <f t="shared" si="682"/>
        <v>0.13</v>
      </c>
      <c r="J1303" s="165">
        <f t="shared" si="682"/>
        <v>0</v>
      </c>
      <c r="K1303" s="166">
        <f t="shared" si="680"/>
        <v>2255040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36</v>
      </c>
      <c r="C1304" s="291" t="str">
        <f t="shared" si="683"/>
        <v>BOX</v>
      </c>
      <c r="D1304" s="305">
        <f t="shared" si="683"/>
        <v>1</v>
      </c>
      <c r="E1304" s="293" t="str">
        <f t="shared" si="683"/>
        <v>LEM STICK KENKO 25 GR (BESAR) isi 12 pc</v>
      </c>
      <c r="F1304" s="162"/>
      <c r="G1304" s="163"/>
      <c r="H1304" s="164">
        <f t="shared" ref="H1304:J1304" si="684">H1266</f>
        <v>60000</v>
      </c>
      <c r="I1304" s="165">
        <f t="shared" si="684"/>
        <v>0.13</v>
      </c>
      <c r="J1304" s="165">
        <f t="shared" si="684"/>
        <v>0</v>
      </c>
      <c r="K1304" s="166">
        <f t="shared" si="680"/>
        <v>1879200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60</v>
      </c>
      <c r="C1305" s="291" t="str">
        <f t="shared" si="685"/>
        <v>LSN</v>
      </c>
      <c r="D1305" s="305">
        <f t="shared" si="685"/>
        <v>1</v>
      </c>
      <c r="E1305" s="293" t="str">
        <f t="shared" si="685"/>
        <v>ISI CUTTER 18 MM KENKO L-150 (BESAR)</v>
      </c>
      <c r="F1305" s="162"/>
      <c r="G1305" s="163"/>
      <c r="H1305" s="164">
        <f t="shared" ref="H1305:J1305" si="686">H1267</f>
        <v>64800</v>
      </c>
      <c r="I1305" s="165">
        <f t="shared" si="686"/>
        <v>0.13</v>
      </c>
      <c r="J1305" s="165">
        <f t="shared" si="686"/>
        <v>0</v>
      </c>
      <c r="K1305" s="166">
        <f t="shared" si="680"/>
        <v>3382560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49"/>
      <c r="K1319" s="323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50">
        <f>SUM(K1302:K1317)</f>
        <v>9583920</v>
      </c>
      <c r="K1320" s="351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52"/>
      <c r="K1321" s="352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23"/>
      <c r="K1323" s="323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53">
        <f>((J1320/1.11)+(K1322/1.11))*11%</f>
        <v>949757.83783783764</v>
      </c>
      <c r="K1324" s="354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23"/>
      <c r="K1325" s="323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9583920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24" t="str">
        <f>J1290</f>
        <v>NOVI / CONDRO</v>
      </c>
      <c r="K1328" s="325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24">
        <f>J1291</f>
        <v>0</v>
      </c>
      <c r="K1329" s="325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22120012</v>
      </c>
      <c r="F1332" s="204"/>
      <c r="G1332" s="205" t="s">
        <v>2</v>
      </c>
      <c r="H1332" s="326" t="str">
        <f>H1294</f>
        <v>CV TRINITY CENTRAAL</v>
      </c>
      <c r="I1332" s="326"/>
      <c r="J1332" s="326"/>
      <c r="K1332" s="327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30" t="s">
        <v>3</v>
      </c>
      <c r="G1333" s="211"/>
      <c r="H1333" s="328"/>
      <c r="I1333" s="328"/>
      <c r="J1333" s="328"/>
      <c r="K1333" s="329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31">
        <f>D1296</f>
        <v>44916</v>
      </c>
      <c r="E1334" s="332"/>
      <c r="F1334" s="330"/>
      <c r="G1334" s="212"/>
      <c r="H1334" s="333" t="str">
        <f>H1296</f>
        <v xml:space="preserve"> </v>
      </c>
      <c r="I1334" s="333"/>
      <c r="J1334" s="333"/>
      <c r="K1334" s="334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30"/>
      <c r="G1335" s="212"/>
      <c r="H1335" s="335" t="str">
        <f>H1297</f>
        <v>PURWOKERTO</v>
      </c>
      <c r="I1335" s="335"/>
      <c r="J1335" s="335"/>
      <c r="K1335" s="336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2925</v>
      </c>
      <c r="E1336" s="203"/>
      <c r="F1336" s="214"/>
      <c r="G1336" s="215"/>
      <c r="H1336" s="337"/>
      <c r="I1336" s="337"/>
      <c r="J1336" s="337"/>
      <c r="K1336" s="338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36</v>
      </c>
      <c r="C1340" s="296" t="str">
        <f t="shared" si="711"/>
        <v>BOX</v>
      </c>
      <c r="D1340" s="306">
        <f t="shared" si="711"/>
        <v>1</v>
      </c>
      <c r="E1340" s="298" t="str">
        <f t="shared" si="711"/>
        <v>LEM STICK KENKO 8 GR (KECIL) isi 30 pc</v>
      </c>
      <c r="F1340" s="239"/>
      <c r="G1340" s="240"/>
      <c r="H1340" s="241">
        <f t="shared" ref="H1340:J1340" si="712">H1302</f>
        <v>66000</v>
      </c>
      <c r="I1340" s="242">
        <f t="shared" si="712"/>
        <v>0.13</v>
      </c>
      <c r="J1340" s="242">
        <f t="shared" si="712"/>
        <v>0</v>
      </c>
      <c r="K1340" s="243">
        <f t="shared" ref="K1340:K1355" si="713">(B1340*H1340-((B1340*H1340)*I1340))-((B1340*H1340-((B1340*H1340)*I1340))*J1340)</f>
        <v>2067120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36</v>
      </c>
      <c r="C1341" s="296" t="str">
        <f t="shared" si="714"/>
        <v>BOX</v>
      </c>
      <c r="D1341" s="306">
        <f t="shared" si="714"/>
        <v>1</v>
      </c>
      <c r="E1341" s="298" t="str">
        <f t="shared" si="714"/>
        <v>LEM STICK KENKO 15 GR (TANGGUNG) isi 20 pc</v>
      </c>
      <c r="F1341" s="239"/>
      <c r="G1341" s="240"/>
      <c r="H1341" s="241">
        <f t="shared" ref="H1341:J1341" si="715">H1303</f>
        <v>72000</v>
      </c>
      <c r="I1341" s="242">
        <f t="shared" si="715"/>
        <v>0.13</v>
      </c>
      <c r="J1341" s="242">
        <f t="shared" si="715"/>
        <v>0</v>
      </c>
      <c r="K1341" s="243">
        <f t="shared" si="713"/>
        <v>2255040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36</v>
      </c>
      <c r="C1342" s="296" t="str">
        <f t="shared" si="716"/>
        <v>BOX</v>
      </c>
      <c r="D1342" s="306">
        <f t="shared" si="716"/>
        <v>1</v>
      </c>
      <c r="E1342" s="298" t="str">
        <f t="shared" si="716"/>
        <v>LEM STICK KENKO 25 GR (BESAR) isi 12 pc</v>
      </c>
      <c r="F1342" s="239"/>
      <c r="G1342" s="240"/>
      <c r="H1342" s="241">
        <f t="shared" ref="H1342:J1342" si="717">H1304</f>
        <v>60000</v>
      </c>
      <c r="I1342" s="242">
        <f t="shared" si="717"/>
        <v>0.13</v>
      </c>
      <c r="J1342" s="242">
        <f t="shared" si="717"/>
        <v>0</v>
      </c>
      <c r="K1342" s="243">
        <f t="shared" si="713"/>
        <v>1879200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60</v>
      </c>
      <c r="C1343" s="296" t="str">
        <f t="shared" si="718"/>
        <v>LSN</v>
      </c>
      <c r="D1343" s="306">
        <f t="shared" si="718"/>
        <v>1</v>
      </c>
      <c r="E1343" s="298" t="str">
        <f t="shared" si="718"/>
        <v>ISI CUTTER 18 MM KENKO L-150 (BESAR)</v>
      </c>
      <c r="F1343" s="239"/>
      <c r="G1343" s="240"/>
      <c r="H1343" s="241">
        <f t="shared" ref="H1343:J1343" si="719">H1305</f>
        <v>64800</v>
      </c>
      <c r="I1343" s="242">
        <f t="shared" si="719"/>
        <v>0.13</v>
      </c>
      <c r="J1343" s="242">
        <f t="shared" si="719"/>
        <v>0</v>
      </c>
      <c r="K1343" s="243">
        <f t="shared" si="713"/>
        <v>3382560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39"/>
      <c r="K1357" s="318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15">
        <f>SUM(K1340:K1355)</f>
        <v>9583920</v>
      </c>
      <c r="K1358" s="316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17"/>
      <c r="K1359" s="317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18"/>
      <c r="K1361" s="318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19">
        <f>((J1358/1.11)+(K1360/1.11))*11%</f>
        <v>949757.83783783764</v>
      </c>
      <c r="K1362" s="320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18"/>
      <c r="K1363" s="318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9583920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21" t="str">
        <f>J1328</f>
        <v>NOVI / CONDRO</v>
      </c>
      <c r="K1366" s="322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21">
        <f>J1329</f>
        <v>0</v>
      </c>
      <c r="K1367" s="322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22120013</v>
      </c>
      <c r="G1370" s="11" t="s">
        <v>2</v>
      </c>
      <c r="H1370" s="386" t="s">
        <v>38</v>
      </c>
      <c r="I1370" s="386"/>
      <c r="J1370" s="386"/>
      <c r="K1370" s="387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72" t="s">
        <v>3</v>
      </c>
      <c r="G1371" s="17"/>
      <c r="H1371" s="388"/>
      <c r="I1371" s="388"/>
      <c r="J1371" s="388"/>
      <c r="K1371" s="389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73">
        <v>44916</v>
      </c>
      <c r="E1372" s="374"/>
      <c r="F1372" s="372"/>
      <c r="G1372" s="18"/>
      <c r="H1372" s="356" t="s">
        <v>39</v>
      </c>
      <c r="I1372" s="356"/>
      <c r="J1372" s="356"/>
      <c r="K1372" s="381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72"/>
      <c r="G1373" s="18"/>
      <c r="H1373" s="382" t="s">
        <v>37</v>
      </c>
      <c r="I1373" s="382"/>
      <c r="J1373" s="382"/>
      <c r="K1373" s="383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106</v>
      </c>
      <c r="E1374" s="9"/>
      <c r="F1374" s="21"/>
      <c r="G1374" s="22"/>
      <c r="H1374" s="384"/>
      <c r="I1374" s="384"/>
      <c r="J1374" s="384"/>
      <c r="K1374" s="385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24</v>
      </c>
      <c r="C1378" s="46" t="s">
        <v>41</v>
      </c>
      <c r="D1378" s="94">
        <v>2</v>
      </c>
      <c r="E1378" s="114" t="s">
        <v>107</v>
      </c>
      <c r="F1378" s="48"/>
      <c r="G1378" s="49"/>
      <c r="H1378" s="50">
        <v>127200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2640672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55"/>
      <c r="K1395" s="35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57">
        <f>SUM(K1378:K1393)</f>
        <v>2640672</v>
      </c>
      <c r="K1396" s="35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59"/>
      <c r="K1397" s="35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56"/>
      <c r="K1399" s="35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60">
        <f>((J1396/1.11)+(K1398/1.11))*11%</f>
        <v>261688.21621621621</v>
      </c>
      <c r="K1400" s="36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56"/>
      <c r="K1401" s="35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2640672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62" t="s">
        <v>32</v>
      </c>
      <c r="K1404" s="363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62"/>
      <c r="K1405" s="363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22120013</v>
      </c>
      <c r="F1408" s="127"/>
      <c r="G1408" s="128" t="s">
        <v>2</v>
      </c>
      <c r="H1408" s="364" t="str">
        <f>H1370</f>
        <v>CV PELITA JAYA</v>
      </c>
      <c r="I1408" s="364"/>
      <c r="J1408" s="364"/>
      <c r="K1408" s="365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40" t="s">
        <v>3</v>
      </c>
      <c r="G1409" s="134"/>
      <c r="H1409" s="366"/>
      <c r="I1409" s="366"/>
      <c r="J1409" s="366"/>
      <c r="K1409" s="367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41">
        <f>D1372</f>
        <v>44916</v>
      </c>
      <c r="E1410" s="342"/>
      <c r="F1410" s="340"/>
      <c r="G1410" s="135"/>
      <c r="H1410" s="343" t="str">
        <f>H1372</f>
        <v>(  ANUGERAH SEJAHTERA  )</v>
      </c>
      <c r="I1410" s="343"/>
      <c r="J1410" s="343"/>
      <c r="K1410" s="344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40"/>
      <c r="G1411" s="135"/>
      <c r="H1411" s="345" t="str">
        <f>H1373</f>
        <v>PURWOKERTO</v>
      </c>
      <c r="I1411" s="345"/>
      <c r="J1411" s="345"/>
      <c r="K1411" s="346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2926</v>
      </c>
      <c r="E1412" s="126"/>
      <c r="F1412" s="137"/>
      <c r="G1412" s="138"/>
      <c r="H1412" s="347"/>
      <c r="I1412" s="347"/>
      <c r="J1412" s="347"/>
      <c r="K1412" s="348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24</v>
      </c>
      <c r="C1416" s="291" t="str">
        <f t="shared" si="745"/>
        <v>LSN</v>
      </c>
      <c r="D1416" s="305">
        <f t="shared" si="745"/>
        <v>2</v>
      </c>
      <c r="E1416" s="293" t="str">
        <f t="shared" si="745"/>
        <v>PENSIL WARNA JOYKO CP-12PB (PANJANG)</v>
      </c>
      <c r="F1416" s="162"/>
      <c r="G1416" s="163"/>
      <c r="H1416" s="164">
        <f t="shared" ref="H1416:J1416" si="746">H1378</f>
        <v>127200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2640672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49"/>
      <c r="K1433" s="323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50">
        <f>SUM(K1416:K1431)</f>
        <v>2640672</v>
      </c>
      <c r="K1434" s="351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52"/>
      <c r="K1435" s="352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23"/>
      <c r="K1437" s="323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53">
        <f>((J1434/1.11)+(K1436/1.11))*11%</f>
        <v>261688.21621621621</v>
      </c>
      <c r="K1438" s="354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23"/>
      <c r="K1439" s="323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2640672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24" t="str">
        <f>J1404</f>
        <v>NOVI / CONDRO</v>
      </c>
      <c r="K1442" s="325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24">
        <f>J1405</f>
        <v>0</v>
      </c>
      <c r="K1443" s="325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22120013</v>
      </c>
      <c r="F1446" s="204"/>
      <c r="G1446" s="205" t="s">
        <v>2</v>
      </c>
      <c r="H1446" s="326" t="str">
        <f>H1408</f>
        <v>CV PELITA JAYA</v>
      </c>
      <c r="I1446" s="326"/>
      <c r="J1446" s="326"/>
      <c r="K1446" s="327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30" t="s">
        <v>3</v>
      </c>
      <c r="G1447" s="211"/>
      <c r="H1447" s="328"/>
      <c r="I1447" s="328"/>
      <c r="J1447" s="328"/>
      <c r="K1447" s="329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31">
        <f>D1410</f>
        <v>44916</v>
      </c>
      <c r="E1448" s="332"/>
      <c r="F1448" s="330"/>
      <c r="G1448" s="212"/>
      <c r="H1448" s="333" t="str">
        <f>H1410</f>
        <v>(  ANUGERAH SEJAHTERA  )</v>
      </c>
      <c r="I1448" s="333"/>
      <c r="J1448" s="333"/>
      <c r="K1448" s="334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30"/>
      <c r="G1449" s="212"/>
      <c r="H1449" s="335" t="str">
        <f>H1411</f>
        <v>PURWOKERTO</v>
      </c>
      <c r="I1449" s="335"/>
      <c r="J1449" s="335"/>
      <c r="K1449" s="336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2926</v>
      </c>
      <c r="E1450" s="203"/>
      <c r="F1450" s="214"/>
      <c r="G1450" s="215"/>
      <c r="H1450" s="337"/>
      <c r="I1450" s="337"/>
      <c r="J1450" s="337"/>
      <c r="K1450" s="338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24</v>
      </c>
      <c r="C1454" s="296" t="str">
        <f t="shared" si="778"/>
        <v>LSN</v>
      </c>
      <c r="D1454" s="306">
        <f t="shared" si="778"/>
        <v>2</v>
      </c>
      <c r="E1454" s="298" t="str">
        <f t="shared" si="778"/>
        <v>PENSIL WARNA JOYKO CP-12PB (PANJANG)</v>
      </c>
      <c r="F1454" s="239"/>
      <c r="G1454" s="240"/>
      <c r="H1454" s="241">
        <f t="shared" ref="H1454:J1454" si="779">H1416</f>
        <v>127200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2640672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39"/>
      <c r="K1471" s="318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15">
        <f>SUM(K1454:K1469)</f>
        <v>2640672</v>
      </c>
      <c r="K1472" s="316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17"/>
      <c r="K1473" s="317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18"/>
      <c r="K1475" s="318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19">
        <f>((J1472/1.11)+(K1474/1.11))*11%</f>
        <v>261688.21621621621</v>
      </c>
      <c r="K1476" s="320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18"/>
      <c r="K1477" s="318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2640672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21" t="str">
        <f>J1442</f>
        <v>NOVI / CONDRO</v>
      </c>
      <c r="K1480" s="322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21">
        <f>J1443</f>
        <v>0</v>
      </c>
      <c r="K1481" s="322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22120014</v>
      </c>
      <c r="G1484" s="11" t="s">
        <v>2</v>
      </c>
      <c r="H1484" s="390" t="s">
        <v>108</v>
      </c>
      <c r="I1484" s="390"/>
      <c r="J1484" s="390"/>
      <c r="K1484" s="391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72" t="s">
        <v>3</v>
      </c>
      <c r="G1485" s="17"/>
      <c r="H1485" s="392"/>
      <c r="I1485" s="392"/>
      <c r="J1485" s="392"/>
      <c r="K1485" s="393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73">
        <v>44916</v>
      </c>
      <c r="E1486" s="374"/>
      <c r="F1486" s="372"/>
      <c r="G1486" s="18"/>
      <c r="H1486" s="356" t="s">
        <v>36</v>
      </c>
      <c r="I1486" s="356"/>
      <c r="J1486" s="356"/>
      <c r="K1486" s="381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72"/>
      <c r="G1487" s="18"/>
      <c r="H1487" s="382" t="s">
        <v>109</v>
      </c>
      <c r="I1487" s="382"/>
      <c r="J1487" s="382"/>
      <c r="K1487" s="383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110</v>
      </c>
      <c r="E1488" s="9"/>
      <c r="F1488" s="21"/>
      <c r="G1488" s="22"/>
      <c r="H1488" s="384"/>
      <c r="I1488" s="384"/>
      <c r="J1488" s="384"/>
      <c r="K1488" s="385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25</v>
      </c>
      <c r="C1492" s="46" t="s">
        <v>111</v>
      </c>
      <c r="D1492" s="94"/>
      <c r="E1492" s="114" t="s">
        <v>112</v>
      </c>
      <c r="F1492" s="48"/>
      <c r="G1492" s="49"/>
      <c r="H1492" s="50">
        <v>5700</v>
      </c>
      <c r="I1492" s="51">
        <v>0.1</v>
      </c>
      <c r="J1492" s="51"/>
      <c r="K1492" s="52">
        <f t="shared" ref="K1492:K1507" si="811">(B1492*H1492-((B1492*H1492)*I1492))-((B1492*H1492-((B1492*H1492)*I1492))*J1492)</f>
        <v>128250</v>
      </c>
      <c r="L1492" s="36"/>
    </row>
    <row r="1493" spans="1:12" s="10" customFormat="1" ht="14.1" customHeight="1" x14ac:dyDescent="0.25">
      <c r="A1493" s="45">
        <v>2</v>
      </c>
      <c r="B1493" s="46">
        <v>2</v>
      </c>
      <c r="C1493" s="46" t="s">
        <v>114</v>
      </c>
      <c r="D1493" s="94"/>
      <c r="E1493" s="114" t="s">
        <v>113</v>
      </c>
      <c r="F1493" s="48"/>
      <c r="G1493" s="49"/>
      <c r="H1493" s="50">
        <v>23600</v>
      </c>
      <c r="I1493" s="51">
        <v>0.1</v>
      </c>
      <c r="J1493" s="51"/>
      <c r="K1493" s="52">
        <f t="shared" si="811"/>
        <v>42480</v>
      </c>
      <c r="L1493" s="36"/>
    </row>
    <row r="1494" spans="1:12" s="10" customFormat="1" ht="14.1" customHeight="1" x14ac:dyDescent="0.25">
      <c r="A1494" s="45">
        <v>3</v>
      </c>
      <c r="B1494" s="46">
        <v>2</v>
      </c>
      <c r="C1494" s="46" t="s">
        <v>114</v>
      </c>
      <c r="D1494" s="94"/>
      <c r="E1494" s="114" t="s">
        <v>104</v>
      </c>
      <c r="F1494" s="48"/>
      <c r="G1494" s="49"/>
      <c r="H1494" s="50">
        <v>72000</v>
      </c>
      <c r="I1494" s="51">
        <v>0.1</v>
      </c>
      <c r="J1494" s="51"/>
      <c r="K1494" s="52">
        <f t="shared" si="811"/>
        <v>129600</v>
      </c>
      <c r="L1494" s="36"/>
    </row>
    <row r="1495" spans="1:12" s="10" customFormat="1" ht="14.1" customHeight="1" x14ac:dyDescent="0.25">
      <c r="A1495" s="45">
        <v>4</v>
      </c>
      <c r="B1495" s="46">
        <v>2</v>
      </c>
      <c r="C1495" s="46" t="s">
        <v>114</v>
      </c>
      <c r="D1495" s="94"/>
      <c r="E1495" s="114" t="s">
        <v>101</v>
      </c>
      <c r="F1495" s="48"/>
      <c r="G1495" s="49"/>
      <c r="H1495" s="50">
        <v>60000</v>
      </c>
      <c r="I1495" s="51">
        <v>0.1</v>
      </c>
      <c r="J1495" s="51"/>
      <c r="K1495" s="52">
        <f t="shared" si="811"/>
        <v>108000</v>
      </c>
      <c r="L1495" s="36"/>
    </row>
    <row r="1496" spans="1:12" s="10" customFormat="1" ht="14.1" customHeight="1" x14ac:dyDescent="0.25">
      <c r="A1496" s="45">
        <v>5</v>
      </c>
      <c r="B1496" s="46">
        <v>2</v>
      </c>
      <c r="C1496" s="46" t="s">
        <v>65</v>
      </c>
      <c r="D1496" s="94"/>
      <c r="E1496" s="114" t="s">
        <v>66</v>
      </c>
      <c r="F1496" s="48"/>
      <c r="G1496" s="49"/>
      <c r="H1496" s="50">
        <v>28800</v>
      </c>
      <c r="I1496" s="51">
        <v>0.1</v>
      </c>
      <c r="J1496" s="51"/>
      <c r="K1496" s="52">
        <f t="shared" si="811"/>
        <v>51840</v>
      </c>
      <c r="L1496" s="36"/>
    </row>
    <row r="1497" spans="1:12" s="10" customFormat="1" ht="14.1" customHeight="1" x14ac:dyDescent="0.25">
      <c r="A1497" s="45">
        <v>6</v>
      </c>
      <c r="B1497" s="46">
        <v>2</v>
      </c>
      <c r="C1497" s="46" t="s">
        <v>114</v>
      </c>
      <c r="D1497" s="94"/>
      <c r="E1497" s="114" t="s">
        <v>56</v>
      </c>
      <c r="F1497" s="48"/>
      <c r="G1497" s="49"/>
      <c r="H1497" s="50">
        <v>28300</v>
      </c>
      <c r="I1497" s="51">
        <v>0.1</v>
      </c>
      <c r="J1497" s="51"/>
      <c r="K1497" s="52">
        <f t="shared" si="811"/>
        <v>50940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55"/>
      <c r="K1509" s="35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57">
        <f>SUM(K1492:K1507)</f>
        <v>511110</v>
      </c>
      <c r="K1510" s="35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59"/>
      <c r="K1511" s="35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56"/>
      <c r="K1513" s="35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60">
        <f>((J1510/1.11)+(K1512/1.11))*11%</f>
        <v>50650.540540540533</v>
      </c>
      <c r="K1514" s="36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56"/>
      <c r="K1515" s="35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511110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62" t="s">
        <v>32</v>
      </c>
      <c r="K1518" s="363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62"/>
      <c r="K1519" s="363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22120014</v>
      </c>
      <c r="F1522" s="127"/>
      <c r="G1522" s="128" t="s">
        <v>2</v>
      </c>
      <c r="H1522" s="364" t="str">
        <f>H1484</f>
        <v>CV  SINAR  CAHAYA  NIRMALA</v>
      </c>
      <c r="I1522" s="364"/>
      <c r="J1522" s="364"/>
      <c r="K1522" s="365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40" t="s">
        <v>3</v>
      </c>
      <c r="G1523" s="134"/>
      <c r="H1523" s="366"/>
      <c r="I1523" s="366"/>
      <c r="J1523" s="366"/>
      <c r="K1523" s="367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41">
        <f>D1486</f>
        <v>44916</v>
      </c>
      <c r="E1524" s="342"/>
      <c r="F1524" s="340"/>
      <c r="G1524" s="135"/>
      <c r="H1524" s="343" t="str">
        <f>H1486</f>
        <v xml:space="preserve"> </v>
      </c>
      <c r="I1524" s="343"/>
      <c r="J1524" s="343"/>
      <c r="K1524" s="344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40"/>
      <c r="G1525" s="135"/>
      <c r="H1525" s="345" t="str">
        <f>H1487</f>
        <v>BREBES</v>
      </c>
      <c r="I1525" s="345"/>
      <c r="J1525" s="345"/>
      <c r="K1525" s="346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2924</v>
      </c>
      <c r="E1526" s="126"/>
      <c r="F1526" s="137"/>
      <c r="G1526" s="138"/>
      <c r="H1526" s="347"/>
      <c r="I1526" s="347"/>
      <c r="J1526" s="347"/>
      <c r="K1526" s="348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25</v>
      </c>
      <c r="C1530" s="291" t="str">
        <f t="shared" si="812"/>
        <v>PAK</v>
      </c>
      <c r="D1530" s="292">
        <f t="shared" si="812"/>
        <v>0</v>
      </c>
      <c r="E1530" s="293" t="str">
        <f t="shared" si="812"/>
        <v>LOOSE LEAF JOYART B5-2670 (50S)</v>
      </c>
      <c r="F1530" s="162"/>
      <c r="G1530" s="163"/>
      <c r="H1530" s="164">
        <f t="shared" ref="H1530:J1530" si="813">H1492</f>
        <v>5700</v>
      </c>
      <c r="I1530" s="165">
        <f t="shared" si="813"/>
        <v>0.1</v>
      </c>
      <c r="J1530" s="165">
        <f t="shared" si="813"/>
        <v>0</v>
      </c>
      <c r="K1530" s="166">
        <f t="shared" ref="K1530:K1545" si="814">(B1530*H1530-((B1530*H1530)*I1530))-((B1530*H1530-((B1530*H1530)*I1530))*J1530)</f>
        <v>128250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2</v>
      </c>
      <c r="C1531" s="291" t="str">
        <f t="shared" si="815"/>
        <v>DUS</v>
      </c>
      <c r="D1531" s="292">
        <f t="shared" si="815"/>
        <v>0</v>
      </c>
      <c r="E1531" s="293" t="str">
        <f t="shared" si="815"/>
        <v>STIP / PENGHAPUS JOYKO ER-103</v>
      </c>
      <c r="F1531" s="162"/>
      <c r="G1531" s="163"/>
      <c r="H1531" s="164">
        <f t="shared" ref="H1531:J1531" si="816">H1493</f>
        <v>23600</v>
      </c>
      <c r="I1531" s="165">
        <f t="shared" si="816"/>
        <v>0.1</v>
      </c>
      <c r="J1531" s="165">
        <f t="shared" si="816"/>
        <v>0</v>
      </c>
      <c r="K1531" s="166">
        <f t="shared" si="814"/>
        <v>42480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2</v>
      </c>
      <c r="C1532" s="291" t="str">
        <f t="shared" si="817"/>
        <v>DUS</v>
      </c>
      <c r="D1532" s="292">
        <f t="shared" si="817"/>
        <v>0</v>
      </c>
      <c r="E1532" s="293" t="str">
        <f t="shared" si="817"/>
        <v>LEM STICK KENKO 15 GR (TANGGUNG) isi 20 pc</v>
      </c>
      <c r="F1532" s="162"/>
      <c r="G1532" s="163"/>
      <c r="H1532" s="164">
        <f t="shared" ref="H1532:J1532" si="818">H1494</f>
        <v>72000</v>
      </c>
      <c r="I1532" s="165">
        <f t="shared" si="818"/>
        <v>0.1</v>
      </c>
      <c r="J1532" s="165">
        <f t="shared" si="818"/>
        <v>0</v>
      </c>
      <c r="K1532" s="166">
        <f t="shared" si="814"/>
        <v>129600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2</v>
      </c>
      <c r="C1533" s="291" t="str">
        <f t="shared" si="819"/>
        <v>DUS</v>
      </c>
      <c r="D1533" s="292">
        <f t="shared" si="819"/>
        <v>0</v>
      </c>
      <c r="E1533" s="293" t="str">
        <f t="shared" si="819"/>
        <v>LEM STICK KENKO 25 GR (BESAR) isi 12 pc</v>
      </c>
      <c r="F1533" s="162"/>
      <c r="G1533" s="163"/>
      <c r="H1533" s="164">
        <f t="shared" ref="H1533:J1533" si="820">H1495</f>
        <v>60000</v>
      </c>
      <c r="I1533" s="165">
        <f t="shared" si="820"/>
        <v>0.1</v>
      </c>
      <c r="J1533" s="165">
        <f t="shared" si="820"/>
        <v>0</v>
      </c>
      <c r="K1533" s="166">
        <f t="shared" si="814"/>
        <v>108000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2</v>
      </c>
      <c r="C1534" s="291" t="str">
        <f t="shared" si="821"/>
        <v>GRS</v>
      </c>
      <c r="D1534" s="292">
        <f t="shared" si="821"/>
        <v>0</v>
      </c>
      <c r="E1534" s="293" t="str">
        <f t="shared" si="821"/>
        <v>BINDER CLIP KENKO NO. 105</v>
      </c>
      <c r="F1534" s="162"/>
      <c r="G1534" s="163"/>
      <c r="H1534" s="164">
        <f t="shared" ref="H1534:J1534" si="822">H1496</f>
        <v>28800</v>
      </c>
      <c r="I1534" s="165">
        <f t="shared" si="822"/>
        <v>0.1</v>
      </c>
      <c r="J1534" s="165">
        <f t="shared" si="822"/>
        <v>0</v>
      </c>
      <c r="K1534" s="166">
        <f t="shared" si="814"/>
        <v>51840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2</v>
      </c>
      <c r="C1535" s="291" t="str">
        <f t="shared" si="823"/>
        <v>DUS</v>
      </c>
      <c r="D1535" s="292">
        <f t="shared" si="823"/>
        <v>0</v>
      </c>
      <c r="E1535" s="293" t="str">
        <f t="shared" si="823"/>
        <v>STIP / PENGHAPUS JOYKO 526-B40P PUTIH</v>
      </c>
      <c r="F1535" s="162"/>
      <c r="G1535" s="163"/>
      <c r="H1535" s="164">
        <f t="shared" ref="H1535:J1535" si="824">H1497</f>
        <v>28300</v>
      </c>
      <c r="I1535" s="165">
        <f t="shared" si="824"/>
        <v>0.1</v>
      </c>
      <c r="J1535" s="165">
        <f t="shared" si="824"/>
        <v>0</v>
      </c>
      <c r="K1535" s="166">
        <f t="shared" si="814"/>
        <v>50940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49"/>
      <c r="K1547" s="323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50">
        <f>SUM(K1530:K1545)</f>
        <v>511110</v>
      </c>
      <c r="K1548" s="351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52"/>
      <c r="K1549" s="352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23"/>
      <c r="K1551" s="323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53">
        <f>((J1548/1.11)+(K1550/1.11))*11%</f>
        <v>50650.540540540533</v>
      </c>
      <c r="K1552" s="354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23"/>
      <c r="K1553" s="323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511110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24" t="str">
        <f>J1518</f>
        <v>NOVI / CONDRO</v>
      </c>
      <c r="K1556" s="325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24">
        <f>J1519</f>
        <v>0</v>
      </c>
      <c r="K1557" s="325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22120014</v>
      </c>
      <c r="F1560" s="204"/>
      <c r="G1560" s="205" t="s">
        <v>2</v>
      </c>
      <c r="H1560" s="326" t="str">
        <f>H1522</f>
        <v>CV  SINAR  CAHAYA  NIRMALA</v>
      </c>
      <c r="I1560" s="326"/>
      <c r="J1560" s="326"/>
      <c r="K1560" s="327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30" t="s">
        <v>3</v>
      </c>
      <c r="G1561" s="211"/>
      <c r="H1561" s="328"/>
      <c r="I1561" s="328"/>
      <c r="J1561" s="328"/>
      <c r="K1561" s="329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31">
        <f>D1524</f>
        <v>44916</v>
      </c>
      <c r="E1562" s="332"/>
      <c r="F1562" s="330"/>
      <c r="G1562" s="212"/>
      <c r="H1562" s="333" t="str">
        <f>H1524</f>
        <v xml:space="preserve"> </v>
      </c>
      <c r="I1562" s="333"/>
      <c r="J1562" s="333"/>
      <c r="K1562" s="334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30"/>
      <c r="G1563" s="212"/>
      <c r="H1563" s="335" t="str">
        <f>H1525</f>
        <v>BREBES</v>
      </c>
      <c r="I1563" s="335"/>
      <c r="J1563" s="335"/>
      <c r="K1563" s="336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2924</v>
      </c>
      <c r="E1564" s="203"/>
      <c r="F1564" s="214"/>
      <c r="G1564" s="215"/>
      <c r="H1564" s="337"/>
      <c r="I1564" s="337"/>
      <c r="J1564" s="337"/>
      <c r="K1564" s="338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25</v>
      </c>
      <c r="C1568" s="296" t="str">
        <f t="shared" si="845"/>
        <v>PAK</v>
      </c>
      <c r="D1568" s="297">
        <f t="shared" si="845"/>
        <v>0</v>
      </c>
      <c r="E1568" s="298" t="str">
        <f t="shared" si="845"/>
        <v>LOOSE LEAF JOYART B5-2670 (50S)</v>
      </c>
      <c r="F1568" s="239"/>
      <c r="G1568" s="240"/>
      <c r="H1568" s="241">
        <f t="shared" ref="H1568:J1568" si="846">H1530</f>
        <v>5700</v>
      </c>
      <c r="I1568" s="242">
        <f t="shared" si="846"/>
        <v>0.1</v>
      </c>
      <c r="J1568" s="242">
        <f t="shared" si="846"/>
        <v>0</v>
      </c>
      <c r="K1568" s="243">
        <f t="shared" ref="K1568:K1583" si="847">(B1568*H1568-((B1568*H1568)*I1568))-((B1568*H1568-((B1568*H1568)*I1568))*J1568)</f>
        <v>128250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2</v>
      </c>
      <c r="C1569" s="296" t="str">
        <f t="shared" si="848"/>
        <v>DUS</v>
      </c>
      <c r="D1569" s="297">
        <f t="shared" si="848"/>
        <v>0</v>
      </c>
      <c r="E1569" s="298" t="str">
        <f t="shared" si="848"/>
        <v>STIP / PENGHAPUS JOYKO ER-103</v>
      </c>
      <c r="F1569" s="239"/>
      <c r="G1569" s="240"/>
      <c r="H1569" s="241">
        <f t="shared" ref="H1569:J1569" si="849">H1531</f>
        <v>23600</v>
      </c>
      <c r="I1569" s="242">
        <f t="shared" si="849"/>
        <v>0.1</v>
      </c>
      <c r="J1569" s="242">
        <f t="shared" si="849"/>
        <v>0</v>
      </c>
      <c r="K1569" s="243">
        <f t="shared" si="847"/>
        <v>42480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2</v>
      </c>
      <c r="C1570" s="296" t="str">
        <f t="shared" si="850"/>
        <v>DUS</v>
      </c>
      <c r="D1570" s="297">
        <f t="shared" si="850"/>
        <v>0</v>
      </c>
      <c r="E1570" s="298" t="str">
        <f t="shared" si="850"/>
        <v>LEM STICK KENKO 15 GR (TANGGUNG) isi 20 pc</v>
      </c>
      <c r="F1570" s="239"/>
      <c r="G1570" s="240"/>
      <c r="H1570" s="241">
        <f t="shared" ref="H1570:J1570" si="851">H1532</f>
        <v>72000</v>
      </c>
      <c r="I1570" s="242">
        <f t="shared" si="851"/>
        <v>0.1</v>
      </c>
      <c r="J1570" s="242">
        <f t="shared" si="851"/>
        <v>0</v>
      </c>
      <c r="K1570" s="243">
        <f t="shared" si="847"/>
        <v>129600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2</v>
      </c>
      <c r="C1571" s="296" t="str">
        <f t="shared" si="852"/>
        <v>DUS</v>
      </c>
      <c r="D1571" s="297">
        <f t="shared" si="852"/>
        <v>0</v>
      </c>
      <c r="E1571" s="298" t="str">
        <f t="shared" si="852"/>
        <v>LEM STICK KENKO 25 GR (BESAR) isi 12 pc</v>
      </c>
      <c r="F1571" s="239"/>
      <c r="G1571" s="240"/>
      <c r="H1571" s="241">
        <f t="shared" ref="H1571:J1571" si="853">H1533</f>
        <v>60000</v>
      </c>
      <c r="I1571" s="242">
        <f t="shared" si="853"/>
        <v>0.1</v>
      </c>
      <c r="J1571" s="242">
        <f t="shared" si="853"/>
        <v>0</v>
      </c>
      <c r="K1571" s="243">
        <f t="shared" si="847"/>
        <v>108000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2</v>
      </c>
      <c r="C1572" s="296" t="str">
        <f t="shared" si="854"/>
        <v>GRS</v>
      </c>
      <c r="D1572" s="297">
        <f t="shared" si="854"/>
        <v>0</v>
      </c>
      <c r="E1572" s="298" t="str">
        <f t="shared" si="854"/>
        <v>BINDER CLIP KENKO NO. 105</v>
      </c>
      <c r="F1572" s="239"/>
      <c r="G1572" s="240"/>
      <c r="H1572" s="241">
        <f t="shared" ref="H1572:J1572" si="855">H1534</f>
        <v>28800</v>
      </c>
      <c r="I1572" s="242">
        <f t="shared" si="855"/>
        <v>0.1</v>
      </c>
      <c r="J1572" s="242">
        <f t="shared" si="855"/>
        <v>0</v>
      </c>
      <c r="K1572" s="243">
        <f t="shared" si="847"/>
        <v>51840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2</v>
      </c>
      <c r="C1573" s="296" t="str">
        <f t="shared" si="856"/>
        <v>DUS</v>
      </c>
      <c r="D1573" s="297">
        <f t="shared" si="856"/>
        <v>0</v>
      </c>
      <c r="E1573" s="298" t="str">
        <f t="shared" si="856"/>
        <v>STIP / PENGHAPUS JOYKO 526-B40P PUTIH</v>
      </c>
      <c r="F1573" s="239"/>
      <c r="G1573" s="240"/>
      <c r="H1573" s="241">
        <f t="shared" ref="H1573:J1573" si="857">H1535</f>
        <v>28300</v>
      </c>
      <c r="I1573" s="242">
        <f t="shared" si="857"/>
        <v>0.1</v>
      </c>
      <c r="J1573" s="242">
        <f t="shared" si="857"/>
        <v>0</v>
      </c>
      <c r="K1573" s="243">
        <f t="shared" si="847"/>
        <v>50940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39"/>
      <c r="K1585" s="318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15">
        <f>SUM(K1568:K1583)</f>
        <v>511110</v>
      </c>
      <c r="K1586" s="316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17"/>
      <c r="K1587" s="317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18"/>
      <c r="K1589" s="318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19">
        <f>((J1586/1.11)+(K1588/1.11))*11%</f>
        <v>50650.540540540533</v>
      </c>
      <c r="K1590" s="320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18"/>
      <c r="K1591" s="318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511110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21" t="str">
        <f>J1556</f>
        <v>NOVI / CONDRO</v>
      </c>
      <c r="K1594" s="322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21">
        <f>J1557</f>
        <v>0</v>
      </c>
      <c r="K1595" s="322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22120015</v>
      </c>
      <c r="G1598" s="11" t="s">
        <v>2</v>
      </c>
      <c r="H1598" s="368" t="s">
        <v>115</v>
      </c>
      <c r="I1598" s="368"/>
      <c r="J1598" s="368"/>
      <c r="K1598" s="36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72" t="s">
        <v>3</v>
      </c>
      <c r="G1599" s="17"/>
      <c r="H1599" s="370"/>
      <c r="I1599" s="370"/>
      <c r="J1599" s="370"/>
      <c r="K1599" s="37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73">
        <v>44917</v>
      </c>
      <c r="E1600" s="374"/>
      <c r="F1600" s="372"/>
      <c r="G1600" s="18"/>
      <c r="H1600" s="375"/>
      <c r="I1600" s="375"/>
      <c r="J1600" s="375"/>
      <c r="K1600" s="37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72"/>
      <c r="G1601" s="18"/>
      <c r="H1601" s="377" t="s">
        <v>120</v>
      </c>
      <c r="I1601" s="377"/>
      <c r="J1601" s="377"/>
      <c r="K1601" s="37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116</v>
      </c>
      <c r="E1602" s="9"/>
      <c r="F1602" s="21"/>
      <c r="G1602" s="22"/>
      <c r="H1602" s="379"/>
      <c r="I1602" s="379"/>
      <c r="J1602" s="379"/>
      <c r="K1602" s="38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144</v>
      </c>
      <c r="C1606" s="46" t="s">
        <v>31</v>
      </c>
      <c r="D1606" s="94"/>
      <c r="E1606" s="114" t="s">
        <v>117</v>
      </c>
      <c r="F1606" s="48"/>
      <c r="G1606" s="49"/>
      <c r="H1606" s="50">
        <v>4100</v>
      </c>
      <c r="I1606" s="51">
        <v>0.14499999999999999</v>
      </c>
      <c r="J1606" s="51"/>
      <c r="K1606" s="52">
        <f t="shared" ref="K1606:K1621" si="878">(B1606*H1606-((B1606*H1606)*I1606))-((B1606*H1606-((B1606*H1606)*I1606))*J1606)</f>
        <v>504792</v>
      </c>
      <c r="L1606" s="36"/>
    </row>
    <row r="1607" spans="1:12" s="10" customFormat="1" ht="14.1" customHeight="1" x14ac:dyDescent="0.25">
      <c r="A1607" s="45">
        <v>2</v>
      </c>
      <c r="B1607" s="46">
        <v>192</v>
      </c>
      <c r="C1607" s="46" t="s">
        <v>31</v>
      </c>
      <c r="D1607" s="94"/>
      <c r="E1607" s="114" t="s">
        <v>118</v>
      </c>
      <c r="F1607" s="48"/>
      <c r="G1607" s="49"/>
      <c r="H1607" s="50">
        <v>6600</v>
      </c>
      <c r="I1607" s="51">
        <v>0.14499999999999999</v>
      </c>
      <c r="J1607" s="51"/>
      <c r="K1607" s="52">
        <f t="shared" si="878"/>
        <v>1083456</v>
      </c>
      <c r="L1607" s="36"/>
    </row>
    <row r="1608" spans="1:12" s="10" customFormat="1" ht="14.1" customHeight="1" x14ac:dyDescent="0.25">
      <c r="A1608" s="45">
        <v>3</v>
      </c>
      <c r="B1608" s="46">
        <v>36</v>
      </c>
      <c r="C1608" s="46" t="s">
        <v>31</v>
      </c>
      <c r="D1608" s="94"/>
      <c r="E1608" s="114" t="s">
        <v>119</v>
      </c>
      <c r="F1608" s="48"/>
      <c r="G1608" s="49"/>
      <c r="H1608" s="50">
        <v>8300</v>
      </c>
      <c r="I1608" s="51">
        <v>0.14499999999999999</v>
      </c>
      <c r="J1608" s="51"/>
      <c r="K1608" s="52">
        <f t="shared" si="878"/>
        <v>255474</v>
      </c>
      <c r="L1608" s="36"/>
    </row>
    <row r="1609" spans="1:12" s="10" customFormat="1" ht="14.1" customHeight="1" x14ac:dyDescent="0.25">
      <c r="A1609" s="45">
        <v>4</v>
      </c>
      <c r="B1609" s="46">
        <v>36</v>
      </c>
      <c r="C1609" s="46" t="s">
        <v>31</v>
      </c>
      <c r="D1609" s="94"/>
      <c r="E1609" s="114" t="s">
        <v>83</v>
      </c>
      <c r="F1609" s="48"/>
      <c r="G1609" s="49"/>
      <c r="H1609" s="50">
        <v>6200</v>
      </c>
      <c r="I1609" s="51">
        <v>0.14499999999999999</v>
      </c>
      <c r="J1609" s="51"/>
      <c r="K1609" s="52">
        <f t="shared" si="878"/>
        <v>190836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55"/>
      <c r="K1623" s="35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57">
        <f>SUM(K1606:K1621)</f>
        <v>2034558</v>
      </c>
      <c r="K1624" s="35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59"/>
      <c r="K1625" s="35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56"/>
      <c r="K1627" s="35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60">
        <f>((J1624/1.11)+(K1626/1.11))*11%</f>
        <v>201622.86486486485</v>
      </c>
      <c r="K1628" s="36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56"/>
      <c r="K1629" s="35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2034558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62" t="s">
        <v>32</v>
      </c>
      <c r="K1632" s="363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62"/>
      <c r="K1633" s="363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22120015</v>
      </c>
      <c r="F1636" s="127"/>
      <c r="G1636" s="128" t="s">
        <v>2</v>
      </c>
      <c r="H1636" s="364" t="str">
        <f>H1598</f>
        <v>CV SUPER FANCY NUSANTARA</v>
      </c>
      <c r="I1636" s="364"/>
      <c r="J1636" s="364"/>
      <c r="K1636" s="365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40" t="s">
        <v>3</v>
      </c>
      <c r="G1637" s="134"/>
      <c r="H1637" s="366"/>
      <c r="I1637" s="366"/>
      <c r="J1637" s="366"/>
      <c r="K1637" s="367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41">
        <f>D1600</f>
        <v>44917</v>
      </c>
      <c r="E1638" s="342"/>
      <c r="F1638" s="340"/>
      <c r="G1638" s="135"/>
      <c r="H1638" s="343">
        <f>H1600</f>
        <v>0</v>
      </c>
      <c r="I1638" s="343"/>
      <c r="J1638" s="343"/>
      <c r="K1638" s="344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40"/>
      <c r="G1639" s="135"/>
      <c r="H1639" s="345" t="str">
        <f>H1601</f>
        <v>KARANGJATI</v>
      </c>
      <c r="I1639" s="345"/>
      <c r="J1639" s="345"/>
      <c r="K1639" s="346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KO 2859</v>
      </c>
      <c r="E1640" s="126"/>
      <c r="F1640" s="137"/>
      <c r="G1640" s="138"/>
      <c r="H1640" s="347"/>
      <c r="I1640" s="347"/>
      <c r="J1640" s="347"/>
      <c r="K1640" s="348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144</v>
      </c>
      <c r="C1644" s="291" t="str">
        <f t="shared" si="879"/>
        <v>PCS</v>
      </c>
      <c r="D1644" s="292">
        <f t="shared" si="879"/>
        <v>0</v>
      </c>
      <c r="E1644" s="293" t="str">
        <f t="shared" si="879"/>
        <v>STAND PEN SPIRAL KENKO STP-300SG</v>
      </c>
      <c r="F1644" s="162"/>
      <c r="G1644" s="163"/>
      <c r="H1644" s="164">
        <f t="shared" ref="H1644:J1644" si="880">H1606</f>
        <v>4100</v>
      </c>
      <c r="I1644" s="165">
        <f t="shared" si="880"/>
        <v>0.14499999999999999</v>
      </c>
      <c r="J1644" s="165">
        <f t="shared" si="880"/>
        <v>0</v>
      </c>
      <c r="K1644" s="166">
        <f t="shared" ref="K1644:K1659" si="881">(B1644*H1644-((B1644*H1644)*I1644))-((B1644*H1644-((B1644*H1644)*I1644))*J1644)</f>
        <v>504792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192</v>
      </c>
      <c r="C1645" s="291" t="str">
        <f t="shared" si="882"/>
        <v>PCS</v>
      </c>
      <c r="D1645" s="292">
        <f t="shared" si="882"/>
        <v>0</v>
      </c>
      <c r="E1645" s="293" t="str">
        <f t="shared" si="882"/>
        <v>PENSIL WARNA KENKO CP-12HALF CLASSIC (PENDEK)</v>
      </c>
      <c r="F1645" s="162"/>
      <c r="G1645" s="163"/>
      <c r="H1645" s="164">
        <f t="shared" ref="H1645:J1645" si="883">H1607</f>
        <v>6600</v>
      </c>
      <c r="I1645" s="165">
        <f t="shared" si="883"/>
        <v>0.14499999999999999</v>
      </c>
      <c r="J1645" s="165">
        <f t="shared" si="883"/>
        <v>0</v>
      </c>
      <c r="K1645" s="166">
        <f t="shared" si="881"/>
        <v>1083456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36</v>
      </c>
      <c r="C1646" s="291" t="str">
        <f t="shared" si="884"/>
        <v>PCS</v>
      </c>
      <c r="D1646" s="292">
        <f t="shared" si="884"/>
        <v>0</v>
      </c>
      <c r="E1646" s="293" t="str">
        <f t="shared" si="884"/>
        <v>DATE STAMP JOYKO S-68 (Lunas)</v>
      </c>
      <c r="F1646" s="162"/>
      <c r="G1646" s="163"/>
      <c r="H1646" s="164">
        <f t="shared" ref="H1646:J1646" si="885">H1608</f>
        <v>8300</v>
      </c>
      <c r="I1646" s="165">
        <f t="shared" si="885"/>
        <v>0.14499999999999999</v>
      </c>
      <c r="J1646" s="165">
        <f t="shared" si="885"/>
        <v>0</v>
      </c>
      <c r="K1646" s="166">
        <f t="shared" si="881"/>
        <v>255474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36</v>
      </c>
      <c r="C1647" s="291" t="str">
        <f t="shared" si="886"/>
        <v>PCS</v>
      </c>
      <c r="D1647" s="292">
        <f t="shared" si="886"/>
        <v>0</v>
      </c>
      <c r="E1647" s="293" t="str">
        <f t="shared" si="886"/>
        <v>DATE STAMP KENKO D-4 (Cap Tanggal 4 Mm)</v>
      </c>
      <c r="F1647" s="162"/>
      <c r="G1647" s="163"/>
      <c r="H1647" s="164">
        <f t="shared" ref="H1647:J1647" si="887">H1609</f>
        <v>6200</v>
      </c>
      <c r="I1647" s="165">
        <f t="shared" si="887"/>
        <v>0.14499999999999999</v>
      </c>
      <c r="J1647" s="165">
        <f t="shared" si="887"/>
        <v>0</v>
      </c>
      <c r="K1647" s="166">
        <f t="shared" si="881"/>
        <v>190836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49"/>
      <c r="K1661" s="323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50">
        <f>SUM(K1644:K1659)</f>
        <v>2034558</v>
      </c>
      <c r="K1662" s="351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52"/>
      <c r="K1663" s="352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23"/>
      <c r="K1665" s="323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53">
        <f>((J1662/1.11)+(K1664/1.11))*11%</f>
        <v>201622.86486486485</v>
      </c>
      <c r="K1666" s="354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23"/>
      <c r="K1667" s="323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2034558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24" t="str">
        <f>J1632</f>
        <v>NOVI / CONDRO</v>
      </c>
      <c r="K1670" s="325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24">
        <f>J1633</f>
        <v>0</v>
      </c>
      <c r="K1671" s="325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22120015</v>
      </c>
      <c r="F1674" s="204"/>
      <c r="G1674" s="205" t="s">
        <v>2</v>
      </c>
      <c r="H1674" s="326" t="str">
        <f>H1636</f>
        <v>CV SUPER FANCY NUSANTARA</v>
      </c>
      <c r="I1674" s="326"/>
      <c r="J1674" s="326"/>
      <c r="K1674" s="327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30" t="s">
        <v>3</v>
      </c>
      <c r="G1675" s="211"/>
      <c r="H1675" s="328"/>
      <c r="I1675" s="328"/>
      <c r="J1675" s="328"/>
      <c r="K1675" s="329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31">
        <f>D1638</f>
        <v>44917</v>
      </c>
      <c r="E1676" s="332"/>
      <c r="F1676" s="330"/>
      <c r="G1676" s="212"/>
      <c r="H1676" s="333">
        <f>H1638</f>
        <v>0</v>
      </c>
      <c r="I1676" s="333"/>
      <c r="J1676" s="333"/>
      <c r="K1676" s="334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30"/>
      <c r="G1677" s="212"/>
      <c r="H1677" s="335" t="str">
        <f>H1639</f>
        <v>KARANGJATI</v>
      </c>
      <c r="I1677" s="335"/>
      <c r="J1677" s="335"/>
      <c r="K1677" s="336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KO 2859</v>
      </c>
      <c r="E1678" s="203"/>
      <c r="F1678" s="214"/>
      <c r="G1678" s="215"/>
      <c r="H1678" s="337"/>
      <c r="I1678" s="337"/>
      <c r="J1678" s="337"/>
      <c r="K1678" s="338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144</v>
      </c>
      <c r="C1682" s="296" t="str">
        <f t="shared" si="912"/>
        <v>PCS</v>
      </c>
      <c r="D1682" s="297">
        <f t="shared" si="912"/>
        <v>0</v>
      </c>
      <c r="E1682" s="298" t="str">
        <f t="shared" si="912"/>
        <v>STAND PEN SPIRAL KENKO STP-300SG</v>
      </c>
      <c r="F1682" s="239"/>
      <c r="G1682" s="240"/>
      <c r="H1682" s="241">
        <f t="shared" ref="H1682:J1682" si="913">H1644</f>
        <v>4100</v>
      </c>
      <c r="I1682" s="242">
        <f t="shared" si="913"/>
        <v>0.14499999999999999</v>
      </c>
      <c r="J1682" s="242">
        <f t="shared" si="913"/>
        <v>0</v>
      </c>
      <c r="K1682" s="243">
        <f t="shared" ref="K1682:K1697" si="914">(B1682*H1682-((B1682*H1682)*I1682))-((B1682*H1682-((B1682*H1682)*I1682))*J1682)</f>
        <v>504792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192</v>
      </c>
      <c r="C1683" s="296" t="str">
        <f t="shared" si="915"/>
        <v>PCS</v>
      </c>
      <c r="D1683" s="297">
        <f t="shared" si="915"/>
        <v>0</v>
      </c>
      <c r="E1683" s="298" t="str">
        <f t="shared" si="915"/>
        <v>PENSIL WARNA KENKO CP-12HALF CLASSIC (PENDEK)</v>
      </c>
      <c r="F1683" s="239"/>
      <c r="G1683" s="240"/>
      <c r="H1683" s="241">
        <f t="shared" ref="H1683:J1683" si="916">H1645</f>
        <v>6600</v>
      </c>
      <c r="I1683" s="242">
        <f t="shared" si="916"/>
        <v>0.14499999999999999</v>
      </c>
      <c r="J1683" s="242">
        <f t="shared" si="916"/>
        <v>0</v>
      </c>
      <c r="K1683" s="243">
        <f t="shared" si="914"/>
        <v>1083456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36</v>
      </c>
      <c r="C1684" s="296" t="str">
        <f t="shared" si="917"/>
        <v>PCS</v>
      </c>
      <c r="D1684" s="297">
        <f t="shared" si="917"/>
        <v>0</v>
      </c>
      <c r="E1684" s="298" t="str">
        <f t="shared" si="917"/>
        <v>DATE STAMP JOYKO S-68 (Lunas)</v>
      </c>
      <c r="F1684" s="239"/>
      <c r="G1684" s="240"/>
      <c r="H1684" s="241">
        <f t="shared" ref="H1684:J1684" si="918">H1646</f>
        <v>8300</v>
      </c>
      <c r="I1684" s="242">
        <f t="shared" si="918"/>
        <v>0.14499999999999999</v>
      </c>
      <c r="J1684" s="242">
        <f t="shared" si="918"/>
        <v>0</v>
      </c>
      <c r="K1684" s="243">
        <f t="shared" si="914"/>
        <v>255474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36</v>
      </c>
      <c r="C1685" s="296" t="str">
        <f t="shared" si="919"/>
        <v>PCS</v>
      </c>
      <c r="D1685" s="297">
        <f t="shared" si="919"/>
        <v>0</v>
      </c>
      <c r="E1685" s="298" t="str">
        <f t="shared" si="919"/>
        <v>DATE STAMP KENKO D-4 (Cap Tanggal 4 Mm)</v>
      </c>
      <c r="F1685" s="239"/>
      <c r="G1685" s="240"/>
      <c r="H1685" s="241">
        <f t="shared" ref="H1685:J1685" si="920">H1647</f>
        <v>6200</v>
      </c>
      <c r="I1685" s="242">
        <f t="shared" si="920"/>
        <v>0.14499999999999999</v>
      </c>
      <c r="J1685" s="242">
        <f t="shared" si="920"/>
        <v>0</v>
      </c>
      <c r="K1685" s="243">
        <f t="shared" si="914"/>
        <v>190836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39"/>
      <c r="K1699" s="318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15">
        <f>SUM(K1682:K1697)</f>
        <v>2034558</v>
      </c>
      <c r="K1700" s="316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17"/>
      <c r="K1701" s="317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18"/>
      <c r="K1703" s="318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19">
        <f>((J1700/1.11)+(K1702/1.11))*11%</f>
        <v>201622.86486486485</v>
      </c>
      <c r="K1704" s="320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18"/>
      <c r="K1705" s="318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2034558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21" t="str">
        <f>J1670</f>
        <v>NOVI / CONDRO</v>
      </c>
      <c r="K1708" s="322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21">
        <f>J1671</f>
        <v>0</v>
      </c>
      <c r="K1709" s="322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22120016</v>
      </c>
      <c r="G1712" s="11" t="s">
        <v>2</v>
      </c>
      <c r="H1712" s="386" t="s">
        <v>38</v>
      </c>
      <c r="I1712" s="386"/>
      <c r="J1712" s="386"/>
      <c r="K1712" s="387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72" t="s">
        <v>3</v>
      </c>
      <c r="G1713" s="17"/>
      <c r="H1713" s="388"/>
      <c r="I1713" s="388"/>
      <c r="J1713" s="388"/>
      <c r="K1713" s="389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73">
        <v>44917</v>
      </c>
      <c r="E1714" s="374"/>
      <c r="F1714" s="372"/>
      <c r="G1714" s="18"/>
      <c r="H1714" s="356" t="s">
        <v>39</v>
      </c>
      <c r="I1714" s="356"/>
      <c r="J1714" s="356"/>
      <c r="K1714" s="381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72"/>
      <c r="G1715" s="18"/>
      <c r="H1715" s="382" t="s">
        <v>37</v>
      </c>
      <c r="I1715" s="382"/>
      <c r="J1715" s="382"/>
      <c r="K1715" s="383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121</v>
      </c>
      <c r="E1716" s="9"/>
      <c r="F1716" s="21"/>
      <c r="G1716" s="22"/>
      <c r="H1716" s="384"/>
      <c r="I1716" s="384"/>
      <c r="J1716" s="384"/>
      <c r="K1716" s="385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48</v>
      </c>
      <c r="C1720" s="46" t="s">
        <v>41</v>
      </c>
      <c r="D1720" s="94">
        <v>1</v>
      </c>
      <c r="E1720" s="114" t="s">
        <v>122</v>
      </c>
      <c r="F1720" s="48"/>
      <c r="G1720" s="49"/>
      <c r="H1720" s="50">
        <v>79200</v>
      </c>
      <c r="I1720" s="51">
        <v>0.13500000000000001</v>
      </c>
      <c r="J1720" s="51"/>
      <c r="K1720" s="52">
        <f t="shared" ref="K1720:K1735" si="945">(B1720*H1720-((B1720*H1720)*I1720))-((B1720*H1720-((B1720*H1720)*I1720))*J1720)</f>
        <v>3288384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55"/>
      <c r="K1737" s="35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57">
        <f>SUM(K1720:K1735)</f>
        <v>3288384</v>
      </c>
      <c r="K1738" s="35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59"/>
      <c r="K1739" s="35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56"/>
      <c r="K1741" s="35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60">
        <f>((J1738/1.11)+(K1740/1.11))*11%</f>
        <v>325875.89189189189</v>
      </c>
      <c r="K1742" s="36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56"/>
      <c r="K1743" s="35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3288384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62" t="s">
        <v>32</v>
      </c>
      <c r="K1746" s="363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62"/>
      <c r="K1747" s="363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22120016</v>
      </c>
      <c r="F1750" s="127"/>
      <c r="G1750" s="128" t="s">
        <v>2</v>
      </c>
      <c r="H1750" s="364" t="str">
        <f>H1712</f>
        <v>CV PELITA JAYA</v>
      </c>
      <c r="I1750" s="364"/>
      <c r="J1750" s="364"/>
      <c r="K1750" s="365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40" t="s">
        <v>3</v>
      </c>
      <c r="G1751" s="134"/>
      <c r="H1751" s="366"/>
      <c r="I1751" s="366"/>
      <c r="J1751" s="366"/>
      <c r="K1751" s="367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41">
        <f>D1714</f>
        <v>44917</v>
      </c>
      <c r="E1752" s="342"/>
      <c r="F1752" s="340"/>
      <c r="G1752" s="135"/>
      <c r="H1752" s="343" t="str">
        <f>H1714</f>
        <v>(  ANUGERAH SEJAHTERA  )</v>
      </c>
      <c r="I1752" s="343"/>
      <c r="J1752" s="343"/>
      <c r="K1752" s="344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40"/>
      <c r="G1753" s="135"/>
      <c r="H1753" s="345" t="str">
        <f>H1715</f>
        <v>PURWOKERTO</v>
      </c>
      <c r="I1753" s="345"/>
      <c r="J1753" s="345"/>
      <c r="K1753" s="346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KO 2981</v>
      </c>
      <c r="E1754" s="126"/>
      <c r="F1754" s="137"/>
      <c r="G1754" s="138"/>
      <c r="H1754" s="347"/>
      <c r="I1754" s="347"/>
      <c r="J1754" s="347"/>
      <c r="K1754" s="348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48</v>
      </c>
      <c r="C1758" s="291" t="str">
        <f t="shared" si="946"/>
        <v>LSN</v>
      </c>
      <c r="D1758" s="292">
        <f t="shared" si="946"/>
        <v>1</v>
      </c>
      <c r="E1758" s="293" t="str">
        <f t="shared" si="946"/>
        <v>PW Kenko 12W CP-12HALF classic</v>
      </c>
      <c r="F1758" s="162"/>
      <c r="G1758" s="163"/>
      <c r="H1758" s="164">
        <f t="shared" ref="H1758:J1758" si="947">H1720</f>
        <v>79200</v>
      </c>
      <c r="I1758" s="165">
        <f t="shared" si="947"/>
        <v>0.13500000000000001</v>
      </c>
      <c r="J1758" s="165">
        <f t="shared" si="947"/>
        <v>0</v>
      </c>
      <c r="K1758" s="166">
        <f t="shared" ref="K1758:K1773" si="948">(B1758*H1758-((B1758*H1758)*I1758))-((B1758*H1758-((B1758*H1758)*I1758))*J1758)</f>
        <v>3288384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49"/>
      <c r="K1775" s="323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50">
        <f>SUM(K1758:K1773)</f>
        <v>3288384</v>
      </c>
      <c r="K1776" s="351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52"/>
      <c r="K1777" s="352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23"/>
      <c r="K1779" s="323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53">
        <f>((J1776/1.11)+(K1778/1.11))*11%</f>
        <v>325875.89189189189</v>
      </c>
      <c r="K1780" s="354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23"/>
      <c r="K1781" s="323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3288384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24" t="str">
        <f>J1746</f>
        <v>NOVI / CONDRO</v>
      </c>
      <c r="K1784" s="325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24">
        <f>J1747</f>
        <v>0</v>
      </c>
      <c r="K1785" s="325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22120016</v>
      </c>
      <c r="F1788" s="204"/>
      <c r="G1788" s="205" t="s">
        <v>2</v>
      </c>
      <c r="H1788" s="326" t="str">
        <f>H1750</f>
        <v>CV PELITA JAYA</v>
      </c>
      <c r="I1788" s="326"/>
      <c r="J1788" s="326"/>
      <c r="K1788" s="327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30" t="s">
        <v>3</v>
      </c>
      <c r="G1789" s="211"/>
      <c r="H1789" s="328"/>
      <c r="I1789" s="328"/>
      <c r="J1789" s="328"/>
      <c r="K1789" s="329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31">
        <f>D1752</f>
        <v>44917</v>
      </c>
      <c r="E1790" s="332"/>
      <c r="F1790" s="330"/>
      <c r="G1790" s="212"/>
      <c r="H1790" s="333" t="str">
        <f>H1752</f>
        <v>(  ANUGERAH SEJAHTERA  )</v>
      </c>
      <c r="I1790" s="333"/>
      <c r="J1790" s="333"/>
      <c r="K1790" s="334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30"/>
      <c r="G1791" s="212"/>
      <c r="H1791" s="335" t="str">
        <f>H1753</f>
        <v>PURWOKERTO</v>
      </c>
      <c r="I1791" s="335"/>
      <c r="J1791" s="335"/>
      <c r="K1791" s="336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KO 2981</v>
      </c>
      <c r="E1792" s="203"/>
      <c r="F1792" s="214"/>
      <c r="G1792" s="215"/>
      <c r="H1792" s="337"/>
      <c r="I1792" s="337"/>
      <c r="J1792" s="337"/>
      <c r="K1792" s="338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48</v>
      </c>
      <c r="C1796" s="296" t="str">
        <f t="shared" si="979"/>
        <v>LSN</v>
      </c>
      <c r="D1796" s="297">
        <f t="shared" si="979"/>
        <v>1</v>
      </c>
      <c r="E1796" s="298" t="str">
        <f t="shared" si="979"/>
        <v>PW Kenko 12W CP-12HALF classic</v>
      </c>
      <c r="F1796" s="239"/>
      <c r="G1796" s="240"/>
      <c r="H1796" s="241">
        <f t="shared" ref="H1796:J1796" si="980">H1758</f>
        <v>79200</v>
      </c>
      <c r="I1796" s="242">
        <f t="shared" si="980"/>
        <v>0.13500000000000001</v>
      </c>
      <c r="J1796" s="242">
        <f t="shared" si="980"/>
        <v>0</v>
      </c>
      <c r="K1796" s="243">
        <f t="shared" ref="K1796:K1811" si="981">(B1796*H1796-((B1796*H1796)*I1796))-((B1796*H1796-((B1796*H1796)*I1796))*J1796)</f>
        <v>3288384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39"/>
      <c r="K1813" s="318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15">
        <f>SUM(K1796:K1811)</f>
        <v>3288384</v>
      </c>
      <c r="K1814" s="316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17"/>
      <c r="K1815" s="317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18"/>
      <c r="K1817" s="318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19">
        <f>((J1814/1.11)+(K1816/1.11))*11%</f>
        <v>325875.89189189189</v>
      </c>
      <c r="K1818" s="320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18"/>
      <c r="K1819" s="318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3288384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21" t="str">
        <f>J1784</f>
        <v>NOVI / CONDRO</v>
      </c>
      <c r="K1822" s="322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21">
        <f>J1785</f>
        <v>0</v>
      </c>
      <c r="K1823" s="322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22120017</v>
      </c>
      <c r="G1826" s="11" t="s">
        <v>2</v>
      </c>
      <c r="H1826" s="386" t="s">
        <v>96</v>
      </c>
      <c r="I1826" s="386"/>
      <c r="J1826" s="386"/>
      <c r="K1826" s="387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72" t="s">
        <v>3</v>
      </c>
      <c r="G1827" s="17"/>
      <c r="H1827" s="388"/>
      <c r="I1827" s="388"/>
      <c r="J1827" s="388"/>
      <c r="K1827" s="389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73">
        <v>44918</v>
      </c>
      <c r="E1828" s="374"/>
      <c r="F1828" s="372"/>
      <c r="G1828" s="18"/>
      <c r="H1828" s="356" t="s">
        <v>97</v>
      </c>
      <c r="I1828" s="356"/>
      <c r="J1828" s="356"/>
      <c r="K1828" s="381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72"/>
      <c r="G1829" s="18"/>
      <c r="H1829" s="382" t="s">
        <v>98</v>
      </c>
      <c r="I1829" s="382"/>
      <c r="J1829" s="382"/>
      <c r="K1829" s="383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123</v>
      </c>
      <c r="E1830" s="9"/>
      <c r="F1830" s="21"/>
      <c r="G1830" s="22"/>
      <c r="H1830" s="384"/>
      <c r="I1830" s="384"/>
      <c r="J1830" s="384"/>
      <c r="K1830" s="385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400</v>
      </c>
      <c r="C1834" s="46" t="s">
        <v>43</v>
      </c>
      <c r="D1834" s="94">
        <v>2</v>
      </c>
      <c r="E1834" s="114" t="s">
        <v>124</v>
      </c>
      <c r="F1834" s="48"/>
      <c r="G1834" s="49"/>
      <c r="H1834" s="50">
        <v>4300</v>
      </c>
      <c r="I1834" s="51">
        <v>0.14000000000000001</v>
      </c>
      <c r="J1834" s="51"/>
      <c r="K1834" s="52">
        <f t="shared" ref="K1834:K1849" si="1012">(B1834*H1834-((B1834*H1834)*I1834))-((B1834*H1834-((B1834*H1834)*I1834))*J1834)</f>
        <v>1479200</v>
      </c>
      <c r="L1834" s="36"/>
    </row>
    <row r="1835" spans="1:12" s="10" customFormat="1" ht="14.1" customHeight="1" x14ac:dyDescent="0.25">
      <c r="A1835" s="45">
        <v>2</v>
      </c>
      <c r="B1835" s="46">
        <v>1000</v>
      </c>
      <c r="C1835" s="46" t="s">
        <v>43</v>
      </c>
      <c r="D1835" s="94">
        <v>2</v>
      </c>
      <c r="E1835" s="114" t="s">
        <v>125</v>
      </c>
      <c r="F1835" s="48"/>
      <c r="G1835" s="49"/>
      <c r="H1835" s="50">
        <v>1700</v>
      </c>
      <c r="I1835" s="51">
        <v>0.14000000000000001</v>
      </c>
      <c r="J1835" s="51"/>
      <c r="K1835" s="52">
        <f t="shared" si="1012"/>
        <v>1462000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55"/>
      <c r="K1851" s="35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57">
        <f>SUM(K1834:K1849)</f>
        <v>2941200</v>
      </c>
      <c r="K1852" s="35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59"/>
      <c r="K1853" s="35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56"/>
      <c r="K1855" s="35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60">
        <f>((J1852/1.11)+(K1854/1.11))*11%</f>
        <v>291470.2702702703</v>
      </c>
      <c r="K1856" s="36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56"/>
      <c r="K1857" s="35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2941200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62" t="s">
        <v>95</v>
      </c>
      <c r="K1860" s="363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62"/>
      <c r="K1861" s="363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22120017</v>
      </c>
      <c r="F1864" s="127"/>
      <c r="G1864" s="128" t="s">
        <v>2</v>
      </c>
      <c r="H1864" s="364" t="str">
        <f>H1826</f>
        <v>HARNOYO</v>
      </c>
      <c r="I1864" s="364"/>
      <c r="J1864" s="364"/>
      <c r="K1864" s="365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40" t="s">
        <v>3</v>
      </c>
      <c r="G1865" s="134"/>
      <c r="H1865" s="366"/>
      <c r="I1865" s="366"/>
      <c r="J1865" s="366"/>
      <c r="K1865" s="367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41">
        <f>D1828</f>
        <v>44918</v>
      </c>
      <c r="E1866" s="342"/>
      <c r="F1866" s="340"/>
      <c r="G1866" s="135"/>
      <c r="H1866" s="343" t="str">
        <f>H1828</f>
        <v>(  BENDAN  )</v>
      </c>
      <c r="I1866" s="343"/>
      <c r="J1866" s="343"/>
      <c r="K1866" s="344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40"/>
      <c r="G1867" s="135"/>
      <c r="H1867" s="345" t="str">
        <f>H1829</f>
        <v>PEKALONGAN</v>
      </c>
      <c r="I1867" s="345"/>
      <c r="J1867" s="345"/>
      <c r="K1867" s="346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2985</v>
      </c>
      <c r="E1868" s="126"/>
      <c r="F1868" s="137"/>
      <c r="G1868" s="138"/>
      <c r="H1868" s="347"/>
      <c r="I1868" s="347"/>
      <c r="J1868" s="347"/>
      <c r="K1868" s="348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400</v>
      </c>
      <c r="C1872" s="291" t="str">
        <f t="shared" si="1013"/>
        <v>BOX</v>
      </c>
      <c r="D1872" s="292">
        <f t="shared" si="1013"/>
        <v>2</v>
      </c>
      <c r="E1872" s="293" t="str">
        <f t="shared" si="1013"/>
        <v>PAPER JUMBO CLIP KENKO NO. 5</v>
      </c>
      <c r="F1872" s="162"/>
      <c r="G1872" s="163"/>
      <c r="H1872" s="164">
        <f t="shared" ref="H1872:J1872" si="1014">H1834</f>
        <v>4300</v>
      </c>
      <c r="I1872" s="165">
        <f t="shared" si="1014"/>
        <v>0.14000000000000001</v>
      </c>
      <c r="J1872" s="165">
        <f t="shared" si="1014"/>
        <v>0</v>
      </c>
      <c r="K1872" s="166">
        <f t="shared" ref="K1872:K1887" si="1015">(B1872*H1872-((B1872*H1872)*I1872))-((B1872*H1872-((B1872*H1872)*I1872))*J1872)</f>
        <v>1479200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1000</v>
      </c>
      <c r="C1873" s="291" t="str">
        <f t="shared" si="1016"/>
        <v>BOX</v>
      </c>
      <c r="D1873" s="292">
        <f t="shared" si="1016"/>
        <v>2</v>
      </c>
      <c r="E1873" s="293" t="str">
        <f t="shared" si="1016"/>
        <v>PAPER TRIGONAL CLIP KENKO NO. 1</v>
      </c>
      <c r="F1873" s="162"/>
      <c r="G1873" s="163"/>
      <c r="H1873" s="164">
        <f t="shared" ref="H1873:J1873" si="1017">H1835</f>
        <v>1700</v>
      </c>
      <c r="I1873" s="165">
        <f t="shared" si="1017"/>
        <v>0.14000000000000001</v>
      </c>
      <c r="J1873" s="165">
        <f t="shared" si="1017"/>
        <v>0</v>
      </c>
      <c r="K1873" s="166">
        <f t="shared" si="1015"/>
        <v>1462000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49"/>
      <c r="K1889" s="323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50">
        <f>SUM(K1872:K1887)</f>
        <v>2941200</v>
      </c>
      <c r="K1890" s="351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52"/>
      <c r="K1891" s="352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23"/>
      <c r="K1893" s="323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53">
        <f>((J1890/1.11)+(K1892/1.11))*11%</f>
        <v>291470.2702702703</v>
      </c>
      <c r="K1894" s="354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23"/>
      <c r="K1895" s="323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2941200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24" t="str">
        <f>J1860</f>
        <v>NOVI / YO</v>
      </c>
      <c r="K1898" s="325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24">
        <f>J1861</f>
        <v>0</v>
      </c>
      <c r="K1899" s="325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22120017</v>
      </c>
      <c r="F1902" s="204"/>
      <c r="G1902" s="205" t="s">
        <v>2</v>
      </c>
      <c r="H1902" s="326" t="str">
        <f>H1864</f>
        <v>HARNOYO</v>
      </c>
      <c r="I1902" s="326"/>
      <c r="J1902" s="326"/>
      <c r="K1902" s="327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30" t="s">
        <v>3</v>
      </c>
      <c r="G1903" s="211"/>
      <c r="H1903" s="328"/>
      <c r="I1903" s="328"/>
      <c r="J1903" s="328"/>
      <c r="K1903" s="329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31">
        <f>D1866</f>
        <v>44918</v>
      </c>
      <c r="E1904" s="332"/>
      <c r="F1904" s="330"/>
      <c r="G1904" s="212"/>
      <c r="H1904" s="333" t="str">
        <f>H1866</f>
        <v>(  BENDAN  )</v>
      </c>
      <c r="I1904" s="333"/>
      <c r="J1904" s="333"/>
      <c r="K1904" s="334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30"/>
      <c r="G1905" s="212"/>
      <c r="H1905" s="335" t="str">
        <f>H1867</f>
        <v>PEKALONGAN</v>
      </c>
      <c r="I1905" s="335"/>
      <c r="J1905" s="335"/>
      <c r="K1905" s="336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2985</v>
      </c>
      <c r="E1906" s="203"/>
      <c r="F1906" s="214"/>
      <c r="G1906" s="215"/>
      <c r="H1906" s="337"/>
      <c r="I1906" s="337"/>
      <c r="J1906" s="337"/>
      <c r="K1906" s="338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400</v>
      </c>
      <c r="C1910" s="296" t="str">
        <f t="shared" si="1046"/>
        <v>BOX</v>
      </c>
      <c r="D1910" s="297">
        <f t="shared" si="1046"/>
        <v>2</v>
      </c>
      <c r="E1910" s="298" t="str">
        <f t="shared" si="1046"/>
        <v>PAPER JUMBO CLIP KENKO NO. 5</v>
      </c>
      <c r="F1910" s="239"/>
      <c r="G1910" s="240"/>
      <c r="H1910" s="241">
        <f t="shared" ref="H1910:J1910" si="1047">H1872</f>
        <v>4300</v>
      </c>
      <c r="I1910" s="242">
        <f t="shared" si="1047"/>
        <v>0.14000000000000001</v>
      </c>
      <c r="J1910" s="242">
        <f t="shared" si="1047"/>
        <v>0</v>
      </c>
      <c r="K1910" s="243">
        <f t="shared" ref="K1910:K1925" si="1048">(B1910*H1910-((B1910*H1910)*I1910))-((B1910*H1910-((B1910*H1910)*I1910))*J1910)</f>
        <v>1479200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1000</v>
      </c>
      <c r="C1911" s="296" t="str">
        <f t="shared" si="1049"/>
        <v>BOX</v>
      </c>
      <c r="D1911" s="297">
        <f t="shared" si="1049"/>
        <v>2</v>
      </c>
      <c r="E1911" s="298" t="str">
        <f t="shared" si="1049"/>
        <v>PAPER TRIGONAL CLIP KENKO NO. 1</v>
      </c>
      <c r="F1911" s="239"/>
      <c r="G1911" s="240"/>
      <c r="H1911" s="241">
        <f t="shared" ref="H1911:J1911" si="1050">H1873</f>
        <v>1700</v>
      </c>
      <c r="I1911" s="242">
        <f t="shared" si="1050"/>
        <v>0.14000000000000001</v>
      </c>
      <c r="J1911" s="242">
        <f t="shared" si="1050"/>
        <v>0</v>
      </c>
      <c r="K1911" s="243">
        <f t="shared" si="1048"/>
        <v>1462000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39"/>
      <c r="K1927" s="318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15">
        <f>SUM(K1910:K1925)</f>
        <v>2941200</v>
      </c>
      <c r="K1928" s="316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17"/>
      <c r="K1929" s="317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18"/>
      <c r="K1931" s="318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19">
        <f>((J1928/1.11)+(K1930/1.11))*11%</f>
        <v>291470.2702702703</v>
      </c>
      <c r="K1932" s="320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18"/>
      <c r="K1933" s="318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2941200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21" t="str">
        <f>J1898</f>
        <v>NOVI / YO</v>
      </c>
      <c r="K1936" s="322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21">
        <f>J1899</f>
        <v>0</v>
      </c>
      <c r="K1937" s="322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22120018</v>
      </c>
      <c r="G1940" s="11" t="s">
        <v>2</v>
      </c>
      <c r="H1940" s="386" t="s">
        <v>38</v>
      </c>
      <c r="I1940" s="386"/>
      <c r="J1940" s="386"/>
      <c r="K1940" s="387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72" t="s">
        <v>3</v>
      </c>
      <c r="G1941" s="17"/>
      <c r="H1941" s="388"/>
      <c r="I1941" s="388"/>
      <c r="J1941" s="388"/>
      <c r="K1941" s="389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73">
        <v>44918</v>
      </c>
      <c r="E1942" s="374"/>
      <c r="F1942" s="372"/>
      <c r="G1942" s="18"/>
      <c r="H1942" s="356" t="s">
        <v>39</v>
      </c>
      <c r="I1942" s="356"/>
      <c r="J1942" s="356"/>
      <c r="K1942" s="381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72"/>
      <c r="G1943" s="18"/>
      <c r="H1943" s="382" t="s">
        <v>37</v>
      </c>
      <c r="I1943" s="382"/>
      <c r="J1943" s="382"/>
      <c r="K1943" s="383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126</v>
      </c>
      <c r="E1944" s="9"/>
      <c r="F1944" s="21"/>
      <c r="G1944" s="22"/>
      <c r="H1944" s="384"/>
      <c r="I1944" s="384"/>
      <c r="J1944" s="384"/>
      <c r="K1944" s="385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</v>
      </c>
      <c r="C1948" s="46" t="s">
        <v>78</v>
      </c>
      <c r="D1948" s="94">
        <v>3</v>
      </c>
      <c r="E1948" s="114" t="s">
        <v>127</v>
      </c>
      <c r="F1948" s="48"/>
      <c r="G1948" s="49"/>
      <c r="H1948" s="50">
        <v>88200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5493096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55"/>
      <c r="K1965" s="35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57">
        <f>SUM(K1948:K1963)</f>
        <v>5493096</v>
      </c>
      <c r="K1966" s="35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59"/>
      <c r="K1967" s="35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56"/>
      <c r="K1969" s="35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60">
        <f>((J1966/1.11)+(K1968/1.11))*11%</f>
        <v>544360.86486486485</v>
      </c>
      <c r="K1970" s="36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56"/>
      <c r="K1971" s="35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5493096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62"/>
      <c r="K1974" s="363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62"/>
      <c r="K1975" s="363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22120018</v>
      </c>
      <c r="F1978" s="127"/>
      <c r="G1978" s="128" t="s">
        <v>2</v>
      </c>
      <c r="H1978" s="364" t="str">
        <f>H1940</f>
        <v>CV PELITA JAYA</v>
      </c>
      <c r="I1978" s="364"/>
      <c r="J1978" s="364"/>
      <c r="K1978" s="365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40" t="s">
        <v>3</v>
      </c>
      <c r="G1979" s="134"/>
      <c r="H1979" s="366"/>
      <c r="I1979" s="366"/>
      <c r="J1979" s="366"/>
      <c r="K1979" s="367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41">
        <f>D1942</f>
        <v>44918</v>
      </c>
      <c r="E1980" s="342"/>
      <c r="F1980" s="340"/>
      <c r="G1980" s="135"/>
      <c r="H1980" s="343" t="str">
        <f>H1942</f>
        <v>(  ANUGERAH SEJAHTERA  )</v>
      </c>
      <c r="I1980" s="343"/>
      <c r="J1980" s="343"/>
      <c r="K1980" s="344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40"/>
      <c r="G1981" s="135"/>
      <c r="H1981" s="345" t="str">
        <f>H1943</f>
        <v>PURWOKERTO</v>
      </c>
      <c r="I1981" s="345"/>
      <c r="J1981" s="345"/>
      <c r="K1981" s="346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KO 2988</v>
      </c>
      <c r="E1982" s="126"/>
      <c r="F1982" s="137"/>
      <c r="G1982" s="138"/>
      <c r="H1982" s="347"/>
      <c r="I1982" s="347"/>
      <c r="J1982" s="347"/>
      <c r="K1982" s="348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72</v>
      </c>
      <c r="C1986" s="291" t="str">
        <f t="shared" si="1080"/>
        <v>LS</v>
      </c>
      <c r="D1986" s="312">
        <f t="shared" si="1080"/>
        <v>3</v>
      </c>
      <c r="E1986" s="293" t="str">
        <f t="shared" si="1080"/>
        <v>JANGKA (MATH SET) JOYKO MS-55</v>
      </c>
      <c r="F1986" s="162"/>
      <c r="G1986" s="163"/>
      <c r="H1986" s="164">
        <f t="shared" ref="H1986:J1986" si="1081">H1948</f>
        <v>88200</v>
      </c>
      <c r="I1986" s="165">
        <f t="shared" si="1081"/>
        <v>0.13500000000000001</v>
      </c>
      <c r="J1986" s="165">
        <f t="shared" si="1081"/>
        <v>0</v>
      </c>
      <c r="K1986" s="166">
        <f t="shared" ref="K1986:K2001" si="1082">(B1986*H1986-((B1986*H1986)*I1986))-((B1986*H1986-((B1986*H1986)*I1986))*J1986)</f>
        <v>5493096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49"/>
      <c r="K2003" s="323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50">
        <f>SUM(K1986:K2001)</f>
        <v>5493096</v>
      </c>
      <c r="K2004" s="351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52"/>
      <c r="K2005" s="352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23"/>
      <c r="K2007" s="323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53">
        <f>((J2004/1.11)+(K2006/1.11))*11%</f>
        <v>544360.86486486485</v>
      </c>
      <c r="K2008" s="354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23"/>
      <c r="K2009" s="323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5493096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24">
        <f>J1974</f>
        <v>0</v>
      </c>
      <c r="K2012" s="325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24">
        <f>J1975</f>
        <v>0</v>
      </c>
      <c r="K2013" s="325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22120018</v>
      </c>
      <c r="F2016" s="204"/>
      <c r="G2016" s="205" t="s">
        <v>2</v>
      </c>
      <c r="H2016" s="326" t="str">
        <f>H1978</f>
        <v>CV PELITA JAYA</v>
      </c>
      <c r="I2016" s="326"/>
      <c r="J2016" s="326"/>
      <c r="K2016" s="327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30" t="s">
        <v>3</v>
      </c>
      <c r="G2017" s="211"/>
      <c r="H2017" s="328"/>
      <c r="I2017" s="328"/>
      <c r="J2017" s="328"/>
      <c r="K2017" s="329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31">
        <f>D1980</f>
        <v>44918</v>
      </c>
      <c r="E2018" s="332"/>
      <c r="F2018" s="330"/>
      <c r="G2018" s="212"/>
      <c r="H2018" s="333" t="str">
        <f>H1980</f>
        <v>(  ANUGERAH SEJAHTERA  )</v>
      </c>
      <c r="I2018" s="333"/>
      <c r="J2018" s="333"/>
      <c r="K2018" s="334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30"/>
      <c r="G2019" s="212"/>
      <c r="H2019" s="335" t="str">
        <f>H1981</f>
        <v>PURWOKERTO</v>
      </c>
      <c r="I2019" s="335"/>
      <c r="J2019" s="335"/>
      <c r="K2019" s="336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KO 2988</v>
      </c>
      <c r="E2020" s="203"/>
      <c r="F2020" s="214"/>
      <c r="G2020" s="215"/>
      <c r="H2020" s="337"/>
      <c r="I2020" s="337"/>
      <c r="J2020" s="337"/>
      <c r="K2020" s="338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72</v>
      </c>
      <c r="C2024" s="296" t="str">
        <f t="shared" si="1113"/>
        <v>LS</v>
      </c>
      <c r="D2024" s="313">
        <f>D1948</f>
        <v>3</v>
      </c>
      <c r="E2024" s="298" t="str">
        <f t="shared" si="1113"/>
        <v>JANGKA (MATH SET) JOYKO MS-55</v>
      </c>
      <c r="F2024" s="239"/>
      <c r="G2024" s="240"/>
      <c r="H2024" s="241">
        <f t="shared" ref="H2024:J2024" si="1114">H1986</f>
        <v>88200</v>
      </c>
      <c r="I2024" s="242">
        <f t="shared" si="1114"/>
        <v>0.13500000000000001</v>
      </c>
      <c r="J2024" s="242">
        <f t="shared" si="1114"/>
        <v>0</v>
      </c>
      <c r="K2024" s="243">
        <f t="shared" ref="K2024:K2039" si="1115">(B2024*H2024-((B2024*H2024)*I2024))-((B2024*H2024-((B2024*H2024)*I2024))*J2024)</f>
        <v>5493096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39"/>
      <c r="K2041" s="318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15">
        <f>SUM(K2024:K2039)</f>
        <v>5493096</v>
      </c>
      <c r="K2042" s="316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17"/>
      <c r="K2043" s="317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18"/>
      <c r="K2045" s="318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19">
        <f>((J2042/1.11)+(K2044/1.11))*11%</f>
        <v>544360.86486486485</v>
      </c>
      <c r="K2046" s="320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18"/>
      <c r="K2047" s="318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5493096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21">
        <f>J2012</f>
        <v>0</v>
      </c>
      <c r="K2050" s="322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21">
        <f>J2013</f>
        <v>0</v>
      </c>
      <c r="K2051" s="322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22120019</v>
      </c>
      <c r="G2054" s="11" t="s">
        <v>2</v>
      </c>
      <c r="H2054" s="386" t="s">
        <v>35</v>
      </c>
      <c r="I2054" s="386"/>
      <c r="J2054" s="386"/>
      <c r="K2054" s="387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72" t="s">
        <v>3</v>
      </c>
      <c r="G2055" s="17"/>
      <c r="H2055" s="388"/>
      <c r="I2055" s="388"/>
      <c r="J2055" s="388"/>
      <c r="K2055" s="389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73">
        <v>44918</v>
      </c>
      <c r="E2056" s="374"/>
      <c r="F2056" s="372"/>
      <c r="G2056" s="18"/>
      <c r="H2056" s="356" t="s">
        <v>36</v>
      </c>
      <c r="I2056" s="356"/>
      <c r="J2056" s="356"/>
      <c r="K2056" s="381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72"/>
      <c r="G2057" s="18"/>
      <c r="H2057" s="382" t="s">
        <v>37</v>
      </c>
      <c r="I2057" s="382"/>
      <c r="J2057" s="382"/>
      <c r="K2057" s="383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128</v>
      </c>
      <c r="E2058" s="9"/>
      <c r="F2058" s="21"/>
      <c r="G2058" s="22"/>
      <c r="H2058" s="384"/>
      <c r="I2058" s="384"/>
      <c r="J2058" s="384"/>
      <c r="K2058" s="385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10</v>
      </c>
      <c r="C2062" s="46" t="s">
        <v>78</v>
      </c>
      <c r="D2062" s="94"/>
      <c r="E2062" s="314" t="s">
        <v>127</v>
      </c>
      <c r="F2062" s="48"/>
      <c r="G2062" s="49"/>
      <c r="H2062" s="50">
        <v>88200</v>
      </c>
      <c r="I2062" s="51">
        <v>0.13</v>
      </c>
      <c r="J2062" s="51"/>
      <c r="K2062" s="52">
        <f t="shared" ref="K2062:K2077" si="1146">(B2062*H2062-((B2062*H2062)*I2062))-((B2062*H2062-((B2062*H2062)*I2062))*J2062)</f>
        <v>767340</v>
      </c>
      <c r="L2062" s="36"/>
    </row>
    <row r="2063" spans="1:12" s="10" customFormat="1" ht="14.1" customHeight="1" x14ac:dyDescent="0.25">
      <c r="A2063" s="45">
        <v>2</v>
      </c>
      <c r="B2063" s="46">
        <v>10</v>
      </c>
      <c r="C2063" s="46" t="s">
        <v>78</v>
      </c>
      <c r="D2063" s="94"/>
      <c r="E2063" s="314" t="s">
        <v>129</v>
      </c>
      <c r="F2063" s="48"/>
      <c r="G2063" s="49"/>
      <c r="H2063" s="50">
        <v>89400</v>
      </c>
      <c r="I2063" s="51">
        <v>0.13</v>
      </c>
      <c r="J2063" s="51"/>
      <c r="K2063" s="52">
        <f t="shared" si="1146"/>
        <v>777780</v>
      </c>
      <c r="L2063" s="36"/>
    </row>
    <row r="2064" spans="1:12" s="10" customFormat="1" ht="14.1" customHeight="1" x14ac:dyDescent="0.25">
      <c r="A2064" s="45">
        <v>3</v>
      </c>
      <c r="B2064" s="46">
        <v>36</v>
      </c>
      <c r="C2064" s="46" t="s">
        <v>78</v>
      </c>
      <c r="D2064" s="94"/>
      <c r="E2064" s="314" t="s">
        <v>130</v>
      </c>
      <c r="F2064" s="48"/>
      <c r="G2064" s="49"/>
      <c r="H2064" s="50">
        <v>39600</v>
      </c>
      <c r="I2064" s="51">
        <v>0.13</v>
      </c>
      <c r="J2064" s="51"/>
      <c r="K2064" s="52">
        <f t="shared" si="1146"/>
        <v>1240272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55"/>
      <c r="K2079" s="35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57">
        <f>SUM(K2062:K2077)</f>
        <v>2785392</v>
      </c>
      <c r="K2080" s="35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59"/>
      <c r="K2081" s="35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56"/>
      <c r="K2083" s="35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60">
        <f>((J2080/1.11)+(K2082/1.11))*11%</f>
        <v>276029.83783783781</v>
      </c>
      <c r="K2084" s="36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56"/>
      <c r="K2085" s="35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2785392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62" t="s">
        <v>95</v>
      </c>
      <c r="K2088" s="363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62"/>
      <c r="K2089" s="363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22120019</v>
      </c>
      <c r="F2092" s="127"/>
      <c r="G2092" s="128" t="s">
        <v>2</v>
      </c>
      <c r="H2092" s="364" t="str">
        <f>H2054</f>
        <v>CV TRINITY CENTRAAL</v>
      </c>
      <c r="I2092" s="364"/>
      <c r="J2092" s="364"/>
      <c r="K2092" s="365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40" t="s">
        <v>3</v>
      </c>
      <c r="G2093" s="134"/>
      <c r="H2093" s="366"/>
      <c r="I2093" s="366"/>
      <c r="J2093" s="366"/>
      <c r="K2093" s="367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41">
        <f>D2056</f>
        <v>44918</v>
      </c>
      <c r="E2094" s="342"/>
      <c r="F2094" s="340"/>
      <c r="G2094" s="135"/>
      <c r="H2094" s="343" t="str">
        <f>H2056</f>
        <v xml:space="preserve"> </v>
      </c>
      <c r="I2094" s="343"/>
      <c r="J2094" s="343"/>
      <c r="K2094" s="344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40"/>
      <c r="G2095" s="135"/>
      <c r="H2095" s="345" t="str">
        <f>H2057</f>
        <v>PURWOKERTO</v>
      </c>
      <c r="I2095" s="345"/>
      <c r="J2095" s="345"/>
      <c r="K2095" s="346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KO 2991</v>
      </c>
      <c r="E2096" s="126"/>
      <c r="F2096" s="137"/>
      <c r="G2096" s="138"/>
      <c r="H2096" s="347"/>
      <c r="I2096" s="347"/>
      <c r="J2096" s="347"/>
      <c r="K2096" s="348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10</v>
      </c>
      <c r="C2100" s="291" t="str">
        <f t="shared" si="1147"/>
        <v>LS</v>
      </c>
      <c r="D2100" s="292">
        <f t="shared" si="1147"/>
        <v>0</v>
      </c>
      <c r="E2100" s="293" t="str">
        <f t="shared" si="1147"/>
        <v>JANGKA (MATH SET) JOYKO MS-55</v>
      </c>
      <c r="F2100" s="162"/>
      <c r="G2100" s="163"/>
      <c r="H2100" s="164">
        <f t="shared" ref="H2100:J2100" si="1148">H2062</f>
        <v>88200</v>
      </c>
      <c r="I2100" s="165">
        <f t="shared" si="1148"/>
        <v>0.13</v>
      </c>
      <c r="J2100" s="165">
        <f t="shared" si="1148"/>
        <v>0</v>
      </c>
      <c r="K2100" s="166">
        <f t="shared" ref="K2100:K2115" si="1149">(B2100*H2100-((B2100*H2100)*I2100))-((B2100*H2100-((B2100*H2100)*I2100))*J2100)</f>
        <v>767340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10</v>
      </c>
      <c r="C2101" s="291" t="str">
        <f t="shared" si="1150"/>
        <v>LS</v>
      </c>
      <c r="D2101" s="292">
        <f t="shared" si="1150"/>
        <v>0</v>
      </c>
      <c r="E2101" s="293" t="str">
        <f t="shared" si="1150"/>
        <v>JANGKA (MATH SET) JOYKO MS-75</v>
      </c>
      <c r="F2101" s="162"/>
      <c r="G2101" s="163"/>
      <c r="H2101" s="164">
        <f t="shared" ref="H2101:J2101" si="1151">H2063</f>
        <v>89400</v>
      </c>
      <c r="I2101" s="165">
        <f t="shared" si="1151"/>
        <v>0.13</v>
      </c>
      <c r="J2101" s="165">
        <f t="shared" si="1151"/>
        <v>0</v>
      </c>
      <c r="K2101" s="166">
        <f t="shared" si="1149"/>
        <v>777780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36</v>
      </c>
      <c r="C2102" s="291" t="str">
        <f t="shared" si="1152"/>
        <v>LS</v>
      </c>
      <c r="D2102" s="292">
        <f t="shared" si="1152"/>
        <v>0</v>
      </c>
      <c r="E2102" s="293" t="str">
        <f t="shared" si="1152"/>
        <v>GEL PEN KENKO K-1 BIRU</v>
      </c>
      <c r="F2102" s="162"/>
      <c r="G2102" s="163"/>
      <c r="H2102" s="164">
        <f t="shared" ref="H2102:J2102" si="1153">H2064</f>
        <v>39600</v>
      </c>
      <c r="I2102" s="165">
        <f t="shared" si="1153"/>
        <v>0.13</v>
      </c>
      <c r="J2102" s="165">
        <f t="shared" si="1153"/>
        <v>0</v>
      </c>
      <c r="K2102" s="166">
        <f t="shared" si="1149"/>
        <v>1240272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49"/>
      <c r="K2117" s="323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50">
        <f>SUM(K2100:K2115)</f>
        <v>2785392</v>
      </c>
      <c r="K2118" s="351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52"/>
      <c r="K2119" s="352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23"/>
      <c r="K2121" s="323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53">
        <f>((J2118/1.11)+(K2120/1.11))*11%</f>
        <v>276029.83783783781</v>
      </c>
      <c r="K2122" s="354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23"/>
      <c r="K2123" s="323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2785392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24" t="str">
        <f>J2088</f>
        <v>NOVI / YO</v>
      </c>
      <c r="K2126" s="325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24">
        <f>J2089</f>
        <v>0</v>
      </c>
      <c r="K2127" s="325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22120019</v>
      </c>
      <c r="F2130" s="204"/>
      <c r="G2130" s="205" t="s">
        <v>2</v>
      </c>
      <c r="H2130" s="326" t="str">
        <f>H2092</f>
        <v>CV TRINITY CENTRAAL</v>
      </c>
      <c r="I2130" s="326"/>
      <c r="J2130" s="326"/>
      <c r="K2130" s="327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30" t="s">
        <v>3</v>
      </c>
      <c r="G2131" s="211"/>
      <c r="H2131" s="328"/>
      <c r="I2131" s="328"/>
      <c r="J2131" s="328"/>
      <c r="K2131" s="329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31">
        <f>D2094</f>
        <v>44918</v>
      </c>
      <c r="E2132" s="332"/>
      <c r="F2132" s="330"/>
      <c r="G2132" s="212"/>
      <c r="H2132" s="333" t="str">
        <f>H2094</f>
        <v xml:space="preserve"> </v>
      </c>
      <c r="I2132" s="333"/>
      <c r="J2132" s="333"/>
      <c r="K2132" s="334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30"/>
      <c r="G2133" s="212"/>
      <c r="H2133" s="335" t="str">
        <f>H2095</f>
        <v>PURWOKERTO</v>
      </c>
      <c r="I2133" s="335"/>
      <c r="J2133" s="335"/>
      <c r="K2133" s="336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KO 2991</v>
      </c>
      <c r="E2134" s="203"/>
      <c r="F2134" s="214"/>
      <c r="G2134" s="215"/>
      <c r="H2134" s="337"/>
      <c r="I2134" s="337"/>
      <c r="J2134" s="337"/>
      <c r="K2134" s="338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10</v>
      </c>
      <c r="C2138" s="296" t="str">
        <f t="shared" si="1180"/>
        <v>LS</v>
      </c>
      <c r="D2138" s="297">
        <f t="shared" si="1180"/>
        <v>0</v>
      </c>
      <c r="E2138" s="298" t="str">
        <f t="shared" si="1180"/>
        <v>JANGKA (MATH SET) JOYKO MS-55</v>
      </c>
      <c r="F2138" s="239"/>
      <c r="G2138" s="240"/>
      <c r="H2138" s="241">
        <f t="shared" ref="H2138:J2138" si="1181">H2100</f>
        <v>88200</v>
      </c>
      <c r="I2138" s="242">
        <f t="shared" si="1181"/>
        <v>0.13</v>
      </c>
      <c r="J2138" s="242">
        <f t="shared" si="1181"/>
        <v>0</v>
      </c>
      <c r="K2138" s="243">
        <f t="shared" ref="K2138:K2153" si="1182">(B2138*H2138-((B2138*H2138)*I2138))-((B2138*H2138-((B2138*H2138)*I2138))*J2138)</f>
        <v>767340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10</v>
      </c>
      <c r="C2139" s="296" t="str">
        <f t="shared" si="1183"/>
        <v>LS</v>
      </c>
      <c r="D2139" s="297">
        <f t="shared" si="1183"/>
        <v>0</v>
      </c>
      <c r="E2139" s="298" t="str">
        <f t="shared" si="1183"/>
        <v>JANGKA (MATH SET) JOYKO MS-75</v>
      </c>
      <c r="F2139" s="239"/>
      <c r="G2139" s="240"/>
      <c r="H2139" s="241">
        <f t="shared" ref="H2139:J2139" si="1184">H2101</f>
        <v>89400</v>
      </c>
      <c r="I2139" s="242">
        <f t="shared" si="1184"/>
        <v>0.13</v>
      </c>
      <c r="J2139" s="242">
        <f t="shared" si="1184"/>
        <v>0</v>
      </c>
      <c r="K2139" s="243">
        <f t="shared" si="1182"/>
        <v>777780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36</v>
      </c>
      <c r="C2140" s="296" t="str">
        <f t="shared" si="1185"/>
        <v>LS</v>
      </c>
      <c r="D2140" s="297">
        <f t="shared" si="1185"/>
        <v>0</v>
      </c>
      <c r="E2140" s="298" t="str">
        <f t="shared" si="1185"/>
        <v>GEL PEN KENKO K-1 BIRU</v>
      </c>
      <c r="F2140" s="239"/>
      <c r="G2140" s="240"/>
      <c r="H2140" s="241">
        <f t="shared" ref="H2140:J2140" si="1186">H2102</f>
        <v>39600</v>
      </c>
      <c r="I2140" s="242">
        <f t="shared" si="1186"/>
        <v>0.13</v>
      </c>
      <c r="J2140" s="242">
        <f t="shared" si="1186"/>
        <v>0</v>
      </c>
      <c r="K2140" s="243">
        <f t="shared" si="1182"/>
        <v>1240272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39"/>
      <c r="K2155" s="318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15">
        <f>SUM(K2138:K2153)</f>
        <v>2785392</v>
      </c>
      <c r="K2156" s="316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17"/>
      <c r="K2157" s="317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18"/>
      <c r="K2159" s="318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19">
        <f>((J2156/1.11)+(K2158/1.11))*11%</f>
        <v>276029.83783783781</v>
      </c>
      <c r="K2160" s="320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18"/>
      <c r="K2161" s="318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2785392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21" t="str">
        <f>J2126</f>
        <v>NOVI / YO</v>
      </c>
      <c r="K2164" s="322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21">
        <f>J2127</f>
        <v>0</v>
      </c>
      <c r="K2165" s="322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22120020</v>
      </c>
      <c r="G2168" s="11" t="s">
        <v>2</v>
      </c>
      <c r="H2168" s="368" t="s">
        <v>132</v>
      </c>
      <c r="I2168" s="368"/>
      <c r="J2168" s="368"/>
      <c r="K2168" s="36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72" t="s">
        <v>3</v>
      </c>
      <c r="G2169" s="17"/>
      <c r="H2169" s="370"/>
      <c r="I2169" s="370"/>
      <c r="J2169" s="370"/>
      <c r="K2169" s="37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73">
        <v>44918</v>
      </c>
      <c r="E2170" s="374"/>
      <c r="F2170" s="372"/>
      <c r="G2170" s="18"/>
      <c r="H2170" s="375"/>
      <c r="I2170" s="375"/>
      <c r="J2170" s="375"/>
      <c r="K2170" s="37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72"/>
      <c r="G2171" s="18"/>
      <c r="H2171" s="377" t="s">
        <v>133</v>
      </c>
      <c r="I2171" s="377"/>
      <c r="J2171" s="377"/>
      <c r="K2171" s="37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131</v>
      </c>
      <c r="E2172" s="9"/>
      <c r="F2172" s="21"/>
      <c r="G2172" s="22"/>
      <c r="H2172" s="379"/>
      <c r="I2172" s="379"/>
      <c r="J2172" s="379"/>
      <c r="K2172" s="38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8</v>
      </c>
      <c r="C2176" s="46" t="s">
        <v>78</v>
      </c>
      <c r="D2176" s="94"/>
      <c r="E2176" s="114" t="s">
        <v>134</v>
      </c>
      <c r="F2176" s="48"/>
      <c r="G2176" s="49"/>
      <c r="H2176" s="50">
        <v>25800</v>
      </c>
      <c r="I2176" s="51">
        <v>0.1</v>
      </c>
      <c r="J2176" s="51"/>
      <c r="K2176" s="52">
        <f t="shared" ref="K2176:K2191" si="1213">(B2176*H2176-((B2176*H2176)*I2176))-((B2176*H2176-((B2176*H2176)*I2176))*J2176)</f>
        <v>185760</v>
      </c>
      <c r="L2176" s="36"/>
    </row>
    <row r="2177" spans="1:12" s="10" customFormat="1" ht="14.1" customHeight="1" x14ac:dyDescent="0.25">
      <c r="A2177" s="45">
        <v>2</v>
      </c>
      <c r="B2177" s="46">
        <v>2</v>
      </c>
      <c r="C2177" s="46" t="s">
        <v>78</v>
      </c>
      <c r="D2177" s="94"/>
      <c r="E2177" s="114" t="s">
        <v>83</v>
      </c>
      <c r="F2177" s="48"/>
      <c r="G2177" s="49"/>
      <c r="H2177" s="50">
        <v>74400</v>
      </c>
      <c r="I2177" s="51">
        <v>0.1</v>
      </c>
      <c r="J2177" s="51"/>
      <c r="K2177" s="52">
        <f t="shared" si="1213"/>
        <v>133920</v>
      </c>
      <c r="L2177" s="36"/>
    </row>
    <row r="2178" spans="1:12" s="10" customFormat="1" ht="14.1" customHeight="1" x14ac:dyDescent="0.25">
      <c r="A2178" s="45">
        <v>3</v>
      </c>
      <c r="B2178" s="46">
        <v>3</v>
      </c>
      <c r="C2178" s="46" t="s">
        <v>78</v>
      </c>
      <c r="D2178" s="94"/>
      <c r="E2178" s="114" t="s">
        <v>135</v>
      </c>
      <c r="F2178" s="48"/>
      <c r="G2178" s="49"/>
      <c r="H2178" s="50">
        <v>42300</v>
      </c>
      <c r="I2178" s="51">
        <v>0.1</v>
      </c>
      <c r="J2178" s="51"/>
      <c r="K2178" s="52">
        <f t="shared" si="1213"/>
        <v>114210</v>
      </c>
      <c r="L2178" s="36"/>
    </row>
    <row r="2179" spans="1:12" s="10" customFormat="1" ht="14.1" customHeight="1" x14ac:dyDescent="0.25">
      <c r="A2179" s="45">
        <v>4</v>
      </c>
      <c r="B2179" s="46">
        <v>19</v>
      </c>
      <c r="C2179" s="46" t="s">
        <v>76</v>
      </c>
      <c r="D2179" s="94"/>
      <c r="E2179" s="114" t="s">
        <v>94</v>
      </c>
      <c r="F2179" s="48"/>
      <c r="G2179" s="49"/>
      <c r="H2179" s="50">
        <f>14750/12</f>
        <v>1229.1666666666667</v>
      </c>
      <c r="I2179" s="51">
        <v>0.1</v>
      </c>
      <c r="J2179" s="51"/>
      <c r="K2179" s="52">
        <v>21019</v>
      </c>
      <c r="L2179" s="36"/>
    </row>
    <row r="2180" spans="1:12" s="10" customFormat="1" ht="14.1" customHeight="1" x14ac:dyDescent="0.25">
      <c r="A2180" s="45">
        <v>5</v>
      </c>
      <c r="B2180" s="46">
        <v>5</v>
      </c>
      <c r="C2180" s="46" t="s">
        <v>65</v>
      </c>
      <c r="D2180" s="94"/>
      <c r="E2180" s="314" t="s">
        <v>136</v>
      </c>
      <c r="F2180" s="48"/>
      <c r="G2180" s="49"/>
      <c r="H2180" s="50">
        <v>49200</v>
      </c>
      <c r="I2180" s="51">
        <v>0.1</v>
      </c>
      <c r="J2180" s="51"/>
      <c r="K2180" s="52">
        <f t="shared" si="1213"/>
        <v>221400</v>
      </c>
      <c r="L2180" s="36"/>
    </row>
    <row r="2181" spans="1:12" s="10" customFormat="1" ht="14.1" customHeight="1" x14ac:dyDescent="0.25">
      <c r="A2181" s="45">
        <v>6</v>
      </c>
      <c r="B2181" s="46">
        <v>100</v>
      </c>
      <c r="C2181" s="46" t="s">
        <v>76</v>
      </c>
      <c r="D2181" s="94"/>
      <c r="E2181" s="314" t="s">
        <v>137</v>
      </c>
      <c r="F2181" s="48"/>
      <c r="G2181" s="49"/>
      <c r="H2181" s="50">
        <v>3700</v>
      </c>
      <c r="I2181" s="51">
        <v>0.1</v>
      </c>
      <c r="J2181" s="51"/>
      <c r="K2181" s="52">
        <f t="shared" si="1213"/>
        <v>333000</v>
      </c>
      <c r="L2181" s="36"/>
    </row>
    <row r="2182" spans="1:12" s="10" customFormat="1" ht="14.1" customHeight="1" x14ac:dyDescent="0.25">
      <c r="A2182" s="45">
        <v>7</v>
      </c>
      <c r="B2182" s="46">
        <v>3</v>
      </c>
      <c r="C2182" s="46" t="s">
        <v>78</v>
      </c>
      <c r="D2182" s="94"/>
      <c r="E2182" s="314" t="s">
        <v>138</v>
      </c>
      <c r="F2182" s="48"/>
      <c r="G2182" s="49"/>
      <c r="H2182" s="50">
        <v>162000</v>
      </c>
      <c r="I2182" s="51">
        <v>0.1</v>
      </c>
      <c r="J2182" s="51"/>
      <c r="K2182" s="52">
        <f t="shared" si="1213"/>
        <v>437400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55"/>
      <c r="K2193" s="35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57">
        <f>SUM(K2176:K2191)</f>
        <v>1446709</v>
      </c>
      <c r="K2194" s="35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59"/>
      <c r="K2195" s="35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56"/>
      <c r="K2197" s="35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60">
        <f>((J2194/1.11)+(K2196/1.11))*11%</f>
        <v>143367.55855855855</v>
      </c>
      <c r="K2198" s="36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56"/>
      <c r="K2199" s="35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1446709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62" t="s">
        <v>95</v>
      </c>
      <c r="K2202" s="363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62"/>
      <c r="K2203" s="363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22120020</v>
      </c>
      <c r="F2206" s="127"/>
      <c r="G2206" s="128" t="s">
        <v>2</v>
      </c>
      <c r="H2206" s="364" t="str">
        <f>H2168</f>
        <v>CV  GANESHA</v>
      </c>
      <c r="I2206" s="364"/>
      <c r="J2206" s="364"/>
      <c r="K2206" s="365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40" t="s">
        <v>3</v>
      </c>
      <c r="G2207" s="134"/>
      <c r="H2207" s="366"/>
      <c r="I2207" s="366"/>
      <c r="J2207" s="366"/>
      <c r="K2207" s="367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41">
        <f>D2170</f>
        <v>44918</v>
      </c>
      <c r="E2208" s="342"/>
      <c r="F2208" s="340"/>
      <c r="G2208" s="135"/>
      <c r="H2208" s="343">
        <f>H2170</f>
        <v>0</v>
      </c>
      <c r="I2208" s="343"/>
      <c r="J2208" s="343"/>
      <c r="K2208" s="344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40"/>
      <c r="G2209" s="135"/>
      <c r="H2209" s="345" t="str">
        <f>H2171</f>
        <v>WONOSOBO</v>
      </c>
      <c r="I2209" s="345"/>
      <c r="J2209" s="345"/>
      <c r="K2209" s="346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KO 2935</v>
      </c>
      <c r="E2210" s="126"/>
      <c r="F2210" s="137"/>
      <c r="G2210" s="138"/>
      <c r="H2210" s="347"/>
      <c r="I2210" s="347"/>
      <c r="J2210" s="347"/>
      <c r="K2210" s="348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8</v>
      </c>
      <c r="C2214" s="291" t="str">
        <f t="shared" si="1214"/>
        <v>LS</v>
      </c>
      <c r="D2214" s="292">
        <f t="shared" si="1214"/>
        <v>0</v>
      </c>
      <c r="E2214" s="293" t="str">
        <f t="shared" si="1214"/>
        <v>LEM LIQUID (CAIR) JOYKO GL-R50 (50 ML)</v>
      </c>
      <c r="F2214" s="162"/>
      <c r="G2214" s="163"/>
      <c r="H2214" s="164">
        <f t="shared" ref="H2214:J2214" si="1215">H2176</f>
        <v>25800</v>
      </c>
      <c r="I2214" s="165">
        <f t="shared" si="1215"/>
        <v>0.1</v>
      </c>
      <c r="J2214" s="165">
        <f t="shared" si="1215"/>
        <v>0</v>
      </c>
      <c r="K2214" s="166">
        <f t="shared" ref="K2214:K2229" si="1216">(B2214*H2214-((B2214*H2214)*I2214))-((B2214*H2214-((B2214*H2214)*I2214))*J2214)</f>
        <v>185760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2</v>
      </c>
      <c r="C2215" s="291" t="str">
        <f t="shared" si="1217"/>
        <v>LS</v>
      </c>
      <c r="D2215" s="292">
        <f t="shared" si="1217"/>
        <v>0</v>
      </c>
      <c r="E2215" s="293" t="str">
        <f t="shared" si="1217"/>
        <v>DATE STAMP KENKO D-4 (Cap Tanggal 4 Mm)</v>
      </c>
      <c r="F2215" s="162"/>
      <c r="G2215" s="163"/>
      <c r="H2215" s="164">
        <f t="shared" ref="H2215:J2215" si="1218">H2177</f>
        <v>74400</v>
      </c>
      <c r="I2215" s="165">
        <f t="shared" si="1218"/>
        <v>0.1</v>
      </c>
      <c r="J2215" s="165">
        <f t="shared" si="1218"/>
        <v>0</v>
      </c>
      <c r="K2215" s="166">
        <f t="shared" si="1216"/>
        <v>133920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3</v>
      </c>
      <c r="C2216" s="291" t="str">
        <f t="shared" si="1219"/>
        <v>LS</v>
      </c>
      <c r="D2216" s="292">
        <f t="shared" si="1219"/>
        <v>0</v>
      </c>
      <c r="E2216" s="293" t="str">
        <f t="shared" si="1219"/>
        <v>BINDER CLIP JOYKO 280</v>
      </c>
      <c r="F2216" s="162"/>
      <c r="G2216" s="163"/>
      <c r="H2216" s="164">
        <f t="shared" ref="H2216:J2216" si="1220">H2178</f>
        <v>42300</v>
      </c>
      <c r="I2216" s="165">
        <f t="shared" si="1220"/>
        <v>0.1</v>
      </c>
      <c r="J2216" s="165">
        <f t="shared" si="1220"/>
        <v>0</v>
      </c>
      <c r="K2216" s="166">
        <f t="shared" si="1216"/>
        <v>114210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19</v>
      </c>
      <c r="C2217" s="291" t="str">
        <f t="shared" si="1221"/>
        <v>PC</v>
      </c>
      <c r="D2217" s="292">
        <f t="shared" si="1221"/>
        <v>0</v>
      </c>
      <c r="E2217" s="293" t="str">
        <f t="shared" si="1221"/>
        <v>BINDER CLIP JOYKO 260</v>
      </c>
      <c r="F2217" s="162"/>
      <c r="G2217" s="163"/>
      <c r="H2217" s="164">
        <f t="shared" ref="H2217:J2217" si="1222">H2179</f>
        <v>1229.1666666666667</v>
      </c>
      <c r="I2217" s="165">
        <f t="shared" si="1222"/>
        <v>0.1</v>
      </c>
      <c r="J2217" s="165">
        <f t="shared" si="1222"/>
        <v>0</v>
      </c>
      <c r="K2217" s="166">
        <f t="shared" si="1216"/>
        <v>21018.75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5</v>
      </c>
      <c r="C2218" s="291" t="str">
        <f t="shared" si="1223"/>
        <v>GRS</v>
      </c>
      <c r="D2218" s="292">
        <f t="shared" si="1223"/>
        <v>0</v>
      </c>
      <c r="E2218" s="293" t="str">
        <f t="shared" si="1223"/>
        <v>BINDER CLIP KENKO NO. 111</v>
      </c>
      <c r="F2218" s="162"/>
      <c r="G2218" s="163"/>
      <c r="H2218" s="164">
        <f t="shared" ref="H2218:J2218" si="1224">H2180</f>
        <v>49200</v>
      </c>
      <c r="I2218" s="165">
        <f t="shared" si="1224"/>
        <v>0.1</v>
      </c>
      <c r="J2218" s="165">
        <f t="shared" si="1224"/>
        <v>0</v>
      </c>
      <c r="K2218" s="166">
        <f t="shared" si="1216"/>
        <v>221400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100</v>
      </c>
      <c r="C2219" s="291" t="str">
        <f t="shared" si="1225"/>
        <v>PC</v>
      </c>
      <c r="D2219" s="292">
        <f t="shared" si="1225"/>
        <v>0</v>
      </c>
      <c r="E2219" s="293" t="str">
        <f t="shared" si="1225"/>
        <v>HIGHLIGHTER / STABILLO JOYKO HL-MIX (5 WARNA)</v>
      </c>
      <c r="F2219" s="162"/>
      <c r="G2219" s="163"/>
      <c r="H2219" s="164">
        <f t="shared" ref="H2219:J2219" si="1226">H2181</f>
        <v>3700</v>
      </c>
      <c r="I2219" s="165">
        <f t="shared" si="1226"/>
        <v>0.1</v>
      </c>
      <c r="J2219" s="165">
        <f t="shared" si="1226"/>
        <v>0</v>
      </c>
      <c r="K2219" s="166">
        <f t="shared" si="1216"/>
        <v>333000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3</v>
      </c>
      <c r="C2220" s="291" t="str">
        <f t="shared" si="1227"/>
        <v>LS</v>
      </c>
      <c r="D2220" s="292">
        <f t="shared" si="1227"/>
        <v>0</v>
      </c>
      <c r="E2220" s="293" t="str">
        <f t="shared" si="1227"/>
        <v>CUTTER 18 MM JOYKO L-500 + ISI (BESAR)</v>
      </c>
      <c r="F2220" s="162"/>
      <c r="G2220" s="163"/>
      <c r="H2220" s="164">
        <f t="shared" ref="H2220:J2220" si="1228">H2182</f>
        <v>162000</v>
      </c>
      <c r="I2220" s="165">
        <f t="shared" si="1228"/>
        <v>0.1</v>
      </c>
      <c r="J2220" s="165">
        <f t="shared" si="1228"/>
        <v>0</v>
      </c>
      <c r="K2220" s="166">
        <f t="shared" si="1216"/>
        <v>437400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49"/>
      <c r="K2231" s="323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50">
        <f>SUM(K2214:K2229)</f>
        <v>1446708.75</v>
      </c>
      <c r="K2232" s="351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52"/>
      <c r="K2233" s="352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23"/>
      <c r="K2235" s="323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53">
        <f>((J2232/1.11)+(K2234/1.11))*11%</f>
        <v>143367.53378378376</v>
      </c>
      <c r="K2236" s="354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23"/>
      <c r="K2237" s="323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1446708.75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24" t="str">
        <f>J2202</f>
        <v>NOVI / YO</v>
      </c>
      <c r="K2240" s="325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24">
        <f>J2203</f>
        <v>0</v>
      </c>
      <c r="K2241" s="325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22120020</v>
      </c>
      <c r="F2244" s="204"/>
      <c r="G2244" s="205" t="s">
        <v>2</v>
      </c>
      <c r="H2244" s="326" t="str">
        <f>H2206</f>
        <v>CV  GANESHA</v>
      </c>
      <c r="I2244" s="326"/>
      <c r="J2244" s="326"/>
      <c r="K2244" s="327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30" t="s">
        <v>3</v>
      </c>
      <c r="G2245" s="211"/>
      <c r="H2245" s="328"/>
      <c r="I2245" s="328"/>
      <c r="J2245" s="328"/>
      <c r="K2245" s="329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31">
        <f>D2208</f>
        <v>44918</v>
      </c>
      <c r="E2246" s="332"/>
      <c r="F2246" s="330"/>
      <c r="G2246" s="212"/>
      <c r="H2246" s="333">
        <f>H2208</f>
        <v>0</v>
      </c>
      <c r="I2246" s="333"/>
      <c r="J2246" s="333"/>
      <c r="K2246" s="334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30"/>
      <c r="G2247" s="212"/>
      <c r="H2247" s="335" t="str">
        <f>H2209</f>
        <v>WONOSOBO</v>
      </c>
      <c r="I2247" s="335"/>
      <c r="J2247" s="335"/>
      <c r="K2247" s="336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KO 2935</v>
      </c>
      <c r="E2248" s="203"/>
      <c r="F2248" s="214"/>
      <c r="G2248" s="215"/>
      <c r="H2248" s="337"/>
      <c r="I2248" s="337"/>
      <c r="J2248" s="337"/>
      <c r="K2248" s="338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8</v>
      </c>
      <c r="C2252" s="296" t="str">
        <f t="shared" si="1247"/>
        <v>LS</v>
      </c>
      <c r="D2252" s="297">
        <f t="shared" si="1247"/>
        <v>0</v>
      </c>
      <c r="E2252" s="298" t="str">
        <f t="shared" si="1247"/>
        <v>LEM LIQUID (CAIR) JOYKO GL-R50 (50 ML)</v>
      </c>
      <c r="F2252" s="239"/>
      <c r="G2252" s="240"/>
      <c r="H2252" s="241">
        <f t="shared" ref="H2252:J2252" si="1248">H2214</f>
        <v>25800</v>
      </c>
      <c r="I2252" s="242">
        <f t="shared" si="1248"/>
        <v>0.1</v>
      </c>
      <c r="J2252" s="242">
        <f t="shared" si="1248"/>
        <v>0</v>
      </c>
      <c r="K2252" s="243">
        <f t="shared" ref="K2252:K2267" si="1249">(B2252*H2252-((B2252*H2252)*I2252))-((B2252*H2252-((B2252*H2252)*I2252))*J2252)</f>
        <v>185760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2</v>
      </c>
      <c r="C2253" s="296" t="str">
        <f t="shared" si="1250"/>
        <v>LS</v>
      </c>
      <c r="D2253" s="297">
        <f t="shared" si="1250"/>
        <v>0</v>
      </c>
      <c r="E2253" s="298" t="str">
        <f t="shared" si="1250"/>
        <v>DATE STAMP KENKO D-4 (Cap Tanggal 4 Mm)</v>
      </c>
      <c r="F2253" s="239"/>
      <c r="G2253" s="240"/>
      <c r="H2253" s="241">
        <f t="shared" ref="H2253:J2253" si="1251">H2215</f>
        <v>74400</v>
      </c>
      <c r="I2253" s="242">
        <f t="shared" si="1251"/>
        <v>0.1</v>
      </c>
      <c r="J2253" s="242">
        <f t="shared" si="1251"/>
        <v>0</v>
      </c>
      <c r="K2253" s="243">
        <f t="shared" si="1249"/>
        <v>133920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3</v>
      </c>
      <c r="C2254" s="296" t="str">
        <f t="shared" si="1252"/>
        <v>LS</v>
      </c>
      <c r="D2254" s="297">
        <f t="shared" si="1252"/>
        <v>0</v>
      </c>
      <c r="E2254" s="298" t="str">
        <f t="shared" si="1252"/>
        <v>BINDER CLIP JOYKO 280</v>
      </c>
      <c r="F2254" s="239"/>
      <c r="G2254" s="240"/>
      <c r="H2254" s="241">
        <f t="shared" ref="H2254:J2254" si="1253">H2216</f>
        <v>42300</v>
      </c>
      <c r="I2254" s="242">
        <f t="shared" si="1253"/>
        <v>0.1</v>
      </c>
      <c r="J2254" s="242">
        <f t="shared" si="1253"/>
        <v>0</v>
      </c>
      <c r="K2254" s="243">
        <f t="shared" si="1249"/>
        <v>114210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19</v>
      </c>
      <c r="C2255" s="296" t="str">
        <f t="shared" si="1254"/>
        <v>PC</v>
      </c>
      <c r="D2255" s="297">
        <f t="shared" si="1254"/>
        <v>0</v>
      </c>
      <c r="E2255" s="298" t="str">
        <f t="shared" si="1254"/>
        <v>BINDER CLIP JOYKO 260</v>
      </c>
      <c r="F2255" s="239"/>
      <c r="G2255" s="240"/>
      <c r="H2255" s="241">
        <f t="shared" ref="H2255:J2255" si="1255">H2217</f>
        <v>1229.1666666666667</v>
      </c>
      <c r="I2255" s="242">
        <f t="shared" si="1255"/>
        <v>0.1</v>
      </c>
      <c r="J2255" s="242">
        <f t="shared" si="1255"/>
        <v>0</v>
      </c>
      <c r="K2255" s="243">
        <f t="shared" si="1249"/>
        <v>21018.75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5</v>
      </c>
      <c r="C2256" s="296" t="str">
        <f t="shared" si="1256"/>
        <v>GRS</v>
      </c>
      <c r="D2256" s="297">
        <f t="shared" si="1256"/>
        <v>0</v>
      </c>
      <c r="E2256" s="298" t="str">
        <f t="shared" si="1256"/>
        <v>BINDER CLIP KENKO NO. 111</v>
      </c>
      <c r="F2256" s="239"/>
      <c r="G2256" s="240"/>
      <c r="H2256" s="241">
        <f t="shared" ref="H2256:J2256" si="1257">H2218</f>
        <v>49200</v>
      </c>
      <c r="I2256" s="242">
        <f t="shared" si="1257"/>
        <v>0.1</v>
      </c>
      <c r="J2256" s="242">
        <f t="shared" si="1257"/>
        <v>0</v>
      </c>
      <c r="K2256" s="243">
        <f t="shared" si="1249"/>
        <v>221400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100</v>
      </c>
      <c r="C2257" s="296" t="str">
        <f t="shared" si="1258"/>
        <v>PC</v>
      </c>
      <c r="D2257" s="297">
        <f t="shared" si="1258"/>
        <v>0</v>
      </c>
      <c r="E2257" s="298" t="str">
        <f t="shared" si="1258"/>
        <v>HIGHLIGHTER / STABILLO JOYKO HL-MIX (5 WARNA)</v>
      </c>
      <c r="F2257" s="239"/>
      <c r="G2257" s="240"/>
      <c r="H2257" s="241">
        <f t="shared" ref="H2257:J2257" si="1259">H2219</f>
        <v>3700</v>
      </c>
      <c r="I2257" s="242">
        <f t="shared" si="1259"/>
        <v>0.1</v>
      </c>
      <c r="J2257" s="242">
        <f t="shared" si="1259"/>
        <v>0</v>
      </c>
      <c r="K2257" s="243">
        <f t="shared" si="1249"/>
        <v>333000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3</v>
      </c>
      <c r="C2258" s="296" t="str">
        <f t="shared" si="1260"/>
        <v>LS</v>
      </c>
      <c r="D2258" s="297">
        <f t="shared" si="1260"/>
        <v>0</v>
      </c>
      <c r="E2258" s="298" t="str">
        <f t="shared" si="1260"/>
        <v>CUTTER 18 MM JOYKO L-500 + ISI (BESAR)</v>
      </c>
      <c r="F2258" s="239"/>
      <c r="G2258" s="240"/>
      <c r="H2258" s="241">
        <f t="shared" ref="H2258:J2258" si="1261">H2220</f>
        <v>162000</v>
      </c>
      <c r="I2258" s="242">
        <f t="shared" si="1261"/>
        <v>0.1</v>
      </c>
      <c r="J2258" s="242">
        <f t="shared" si="1261"/>
        <v>0</v>
      </c>
      <c r="K2258" s="243">
        <f t="shared" si="1249"/>
        <v>437400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39"/>
      <c r="K2269" s="318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15">
        <f>SUM(K2252:K2267)</f>
        <v>1446708.75</v>
      </c>
      <c r="K2270" s="316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17"/>
      <c r="K2271" s="317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18"/>
      <c r="K2273" s="318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19">
        <f>((J2270/1.11)+(K2272/1.11))*11%</f>
        <v>143367.53378378376</v>
      </c>
      <c r="K2274" s="320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18"/>
      <c r="K2275" s="318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1446708.75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21" t="str">
        <f>J2240</f>
        <v>NOVI / YO</v>
      </c>
      <c r="K2278" s="322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21">
        <f>J2241</f>
        <v>0</v>
      </c>
      <c r="K2279" s="322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22120021</v>
      </c>
      <c r="G2282" s="11" t="s">
        <v>2</v>
      </c>
      <c r="H2282" s="386" t="s">
        <v>35</v>
      </c>
      <c r="I2282" s="386"/>
      <c r="J2282" s="386"/>
      <c r="K2282" s="387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72" t="s">
        <v>3</v>
      </c>
      <c r="G2283" s="17"/>
      <c r="H2283" s="388"/>
      <c r="I2283" s="388"/>
      <c r="J2283" s="388"/>
      <c r="K2283" s="389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73">
        <v>44919</v>
      </c>
      <c r="E2284" s="374"/>
      <c r="F2284" s="372"/>
      <c r="G2284" s="18"/>
      <c r="H2284" s="356" t="s">
        <v>36</v>
      </c>
      <c r="I2284" s="356"/>
      <c r="J2284" s="356"/>
      <c r="K2284" s="381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72"/>
      <c r="G2285" s="18"/>
      <c r="H2285" s="382" t="s">
        <v>37</v>
      </c>
      <c r="I2285" s="382"/>
      <c r="J2285" s="382"/>
      <c r="K2285" s="383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139</v>
      </c>
      <c r="E2286" s="9"/>
      <c r="F2286" s="21"/>
      <c r="G2286" s="22"/>
      <c r="H2286" s="384"/>
      <c r="I2286" s="384"/>
      <c r="J2286" s="384"/>
      <c r="K2286" s="385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720</v>
      </c>
      <c r="C2290" s="46" t="s">
        <v>88</v>
      </c>
      <c r="D2290" s="94">
        <v>5</v>
      </c>
      <c r="E2290" s="114" t="s">
        <v>68</v>
      </c>
      <c r="F2290" s="48"/>
      <c r="G2290" s="49"/>
      <c r="H2290" s="50">
        <v>11900</v>
      </c>
      <c r="I2290" s="51">
        <v>0.13</v>
      </c>
      <c r="J2290" s="51"/>
      <c r="K2290" s="52">
        <f t="shared" ref="K2290:K2305" si="1280">(B2290*H2290-((B2290*H2290)*I2290))-((B2290*H2290-((B2290*H2290)*I2290))*J2290)</f>
        <v>7454160</v>
      </c>
      <c r="L2290" s="36"/>
    </row>
    <row r="2291" spans="1:12" s="10" customFormat="1" ht="14.1" customHeight="1" x14ac:dyDescent="0.25">
      <c r="A2291" s="45">
        <v>2</v>
      </c>
      <c r="B2291" s="46">
        <v>96</v>
      </c>
      <c r="C2291" s="46" t="s">
        <v>88</v>
      </c>
      <c r="D2291" s="94">
        <v>2</v>
      </c>
      <c r="E2291" s="114" t="s">
        <v>67</v>
      </c>
      <c r="F2291" s="48"/>
      <c r="G2291" s="49"/>
      <c r="H2291" s="50">
        <v>29600</v>
      </c>
      <c r="I2291" s="51">
        <v>0.13</v>
      </c>
      <c r="J2291" s="51"/>
      <c r="K2291" s="52">
        <f t="shared" si="1280"/>
        <v>2472192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55"/>
      <c r="K2307" s="35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57">
        <f>SUM(K2290:K2305)</f>
        <v>9926352</v>
      </c>
      <c r="K2308" s="35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59"/>
      <c r="K2309" s="35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56"/>
      <c r="K2311" s="35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60">
        <f>((J2308/1.11)+(K2310/1.11))*11%</f>
        <v>983692.54054054059</v>
      </c>
      <c r="K2312" s="36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56"/>
      <c r="K2313" s="35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9926352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62" t="s">
        <v>84</v>
      </c>
      <c r="K2316" s="363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62"/>
      <c r="K2317" s="363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22120021</v>
      </c>
      <c r="F2320" s="127"/>
      <c r="G2320" s="128" t="s">
        <v>2</v>
      </c>
      <c r="H2320" s="364" t="str">
        <f>H2282</f>
        <v>CV TRINITY CENTRAAL</v>
      </c>
      <c r="I2320" s="364"/>
      <c r="J2320" s="364"/>
      <c r="K2320" s="365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40" t="s">
        <v>3</v>
      </c>
      <c r="G2321" s="134"/>
      <c r="H2321" s="366"/>
      <c r="I2321" s="366"/>
      <c r="J2321" s="366"/>
      <c r="K2321" s="367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41">
        <f>D2284</f>
        <v>44919</v>
      </c>
      <c r="E2322" s="342"/>
      <c r="F2322" s="340"/>
      <c r="G2322" s="135"/>
      <c r="H2322" s="343" t="str">
        <f>H2284</f>
        <v xml:space="preserve"> </v>
      </c>
      <c r="I2322" s="343"/>
      <c r="J2322" s="343"/>
      <c r="K2322" s="344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40"/>
      <c r="G2323" s="135"/>
      <c r="H2323" s="345" t="str">
        <f>H2285</f>
        <v>PURWOKERTO</v>
      </c>
      <c r="I2323" s="345"/>
      <c r="J2323" s="345"/>
      <c r="K2323" s="346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KO 2996</v>
      </c>
      <c r="E2324" s="126"/>
      <c r="F2324" s="137"/>
      <c r="G2324" s="138"/>
      <c r="H2324" s="347"/>
      <c r="I2324" s="347"/>
      <c r="J2324" s="347"/>
      <c r="K2324" s="348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720</v>
      </c>
      <c r="C2328" s="291" t="str">
        <f t="shared" si="1281"/>
        <v>SET</v>
      </c>
      <c r="D2328" s="292">
        <f t="shared" si="1281"/>
        <v>5</v>
      </c>
      <c r="E2328" s="293" t="str">
        <f t="shared" si="1281"/>
        <v>CRAYON / OIL PASTEL JOYKO OP-12S PP CASE SEA WORLD</v>
      </c>
      <c r="F2328" s="162"/>
      <c r="G2328" s="163"/>
      <c r="H2328" s="164">
        <f t="shared" ref="H2328:J2328" si="1282">H2290</f>
        <v>11900</v>
      </c>
      <c r="I2328" s="165">
        <f t="shared" si="1282"/>
        <v>0.13</v>
      </c>
      <c r="J2328" s="165">
        <f t="shared" si="1282"/>
        <v>0</v>
      </c>
      <c r="K2328" s="166">
        <f t="shared" ref="K2328:K2343" si="1283">(B2328*H2328-((B2328*H2328)*I2328))-((B2328*H2328-((B2328*H2328)*I2328))*J2328)</f>
        <v>7454160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96</v>
      </c>
      <c r="C2329" s="291" t="str">
        <f t="shared" si="1284"/>
        <v>SET</v>
      </c>
      <c r="D2329" s="292">
        <f t="shared" si="1284"/>
        <v>2</v>
      </c>
      <c r="E2329" s="293" t="str">
        <f t="shared" si="1284"/>
        <v>CRAYON / OIL PASTEL JOYKO OP-24S PP CASE SEA WORLD</v>
      </c>
      <c r="F2329" s="162"/>
      <c r="G2329" s="163"/>
      <c r="H2329" s="164">
        <f t="shared" ref="H2329:J2329" si="1285">H2291</f>
        <v>29600</v>
      </c>
      <c r="I2329" s="165">
        <f t="shared" si="1285"/>
        <v>0.13</v>
      </c>
      <c r="J2329" s="165">
        <f t="shared" si="1285"/>
        <v>0</v>
      </c>
      <c r="K2329" s="166">
        <f t="shared" si="1283"/>
        <v>2472192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49"/>
      <c r="K2345" s="323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50">
        <f>SUM(K2328:K2343)</f>
        <v>9926352</v>
      </c>
      <c r="K2346" s="351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52"/>
      <c r="K2347" s="352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23"/>
      <c r="K2349" s="323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53">
        <f>((J2346/1.11)+(K2348/1.11))*11%</f>
        <v>983692.54054054059</v>
      </c>
      <c r="K2350" s="354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23"/>
      <c r="K2351" s="323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9926352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24" t="str">
        <f>J2316</f>
        <v>RISMA / YO</v>
      </c>
      <c r="K2354" s="325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24">
        <f>J2317</f>
        <v>0</v>
      </c>
      <c r="K2355" s="325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22120021</v>
      </c>
      <c r="F2358" s="204"/>
      <c r="G2358" s="205" t="s">
        <v>2</v>
      </c>
      <c r="H2358" s="326" t="str">
        <f>H2320</f>
        <v>CV TRINITY CENTRAAL</v>
      </c>
      <c r="I2358" s="326"/>
      <c r="J2358" s="326"/>
      <c r="K2358" s="327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30" t="s">
        <v>3</v>
      </c>
      <c r="G2359" s="211"/>
      <c r="H2359" s="328"/>
      <c r="I2359" s="328"/>
      <c r="J2359" s="328"/>
      <c r="K2359" s="329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31">
        <f>D2322</f>
        <v>44919</v>
      </c>
      <c r="E2360" s="332"/>
      <c r="F2360" s="330"/>
      <c r="G2360" s="212"/>
      <c r="H2360" s="333" t="str">
        <f>H2322</f>
        <v xml:space="preserve"> </v>
      </c>
      <c r="I2360" s="333"/>
      <c r="J2360" s="333"/>
      <c r="K2360" s="334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30"/>
      <c r="G2361" s="212"/>
      <c r="H2361" s="335" t="str">
        <f>H2323</f>
        <v>PURWOKERTO</v>
      </c>
      <c r="I2361" s="335"/>
      <c r="J2361" s="335"/>
      <c r="K2361" s="336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KO 2996</v>
      </c>
      <c r="E2362" s="203"/>
      <c r="F2362" s="214"/>
      <c r="G2362" s="215"/>
      <c r="H2362" s="337"/>
      <c r="I2362" s="337"/>
      <c r="J2362" s="337"/>
      <c r="K2362" s="338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720</v>
      </c>
      <c r="C2366" s="296" t="str">
        <f t="shared" si="1314"/>
        <v>SET</v>
      </c>
      <c r="D2366" s="297">
        <f t="shared" si="1314"/>
        <v>5</v>
      </c>
      <c r="E2366" s="298" t="str">
        <f t="shared" si="1314"/>
        <v>CRAYON / OIL PASTEL JOYKO OP-12S PP CASE SEA WORLD</v>
      </c>
      <c r="F2366" s="239"/>
      <c r="G2366" s="240"/>
      <c r="H2366" s="241">
        <f t="shared" ref="H2366:J2366" si="1315">H2328</f>
        <v>11900</v>
      </c>
      <c r="I2366" s="242">
        <f t="shared" si="1315"/>
        <v>0.13</v>
      </c>
      <c r="J2366" s="242">
        <f t="shared" si="1315"/>
        <v>0</v>
      </c>
      <c r="K2366" s="243">
        <f t="shared" ref="K2366:K2381" si="1316">(B2366*H2366-((B2366*H2366)*I2366))-((B2366*H2366-((B2366*H2366)*I2366))*J2366)</f>
        <v>7454160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96</v>
      </c>
      <c r="C2367" s="296" t="str">
        <f t="shared" si="1317"/>
        <v>SET</v>
      </c>
      <c r="D2367" s="297">
        <f t="shared" si="1317"/>
        <v>2</v>
      </c>
      <c r="E2367" s="298" t="str">
        <f t="shared" si="1317"/>
        <v>CRAYON / OIL PASTEL JOYKO OP-24S PP CASE SEA WORLD</v>
      </c>
      <c r="F2367" s="239"/>
      <c r="G2367" s="240"/>
      <c r="H2367" s="241">
        <f t="shared" ref="H2367:J2367" si="1318">H2329</f>
        <v>29600</v>
      </c>
      <c r="I2367" s="242">
        <f t="shared" si="1318"/>
        <v>0.13</v>
      </c>
      <c r="J2367" s="242">
        <f t="shared" si="1318"/>
        <v>0</v>
      </c>
      <c r="K2367" s="243">
        <f t="shared" si="1316"/>
        <v>2472192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39"/>
      <c r="K2383" s="318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15">
        <f>SUM(K2366:K2381)</f>
        <v>9926352</v>
      </c>
      <c r="K2384" s="316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17"/>
      <c r="K2385" s="317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18"/>
      <c r="K2387" s="318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19">
        <f>((J2384/1.11)+(K2386/1.11))*11%</f>
        <v>983692.54054054059</v>
      </c>
      <c r="K2388" s="320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18"/>
      <c r="K2389" s="318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9926352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21" t="str">
        <f>J2354</f>
        <v>RISMA / YO</v>
      </c>
      <c r="K2392" s="322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21">
        <f>J2355</f>
        <v>0</v>
      </c>
      <c r="K2393" s="322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22120022</v>
      </c>
      <c r="G2396" s="11" t="s">
        <v>2</v>
      </c>
      <c r="H2396" s="368" t="s">
        <v>96</v>
      </c>
      <c r="I2396" s="368"/>
      <c r="J2396" s="368"/>
      <c r="K2396" s="36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72" t="s">
        <v>3</v>
      </c>
      <c r="G2397" s="17"/>
      <c r="H2397" s="370"/>
      <c r="I2397" s="370"/>
      <c r="J2397" s="370"/>
      <c r="K2397" s="37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73">
        <v>44923</v>
      </c>
      <c r="E2398" s="374"/>
      <c r="F2398" s="372"/>
      <c r="G2398" s="18"/>
      <c r="H2398" s="375" t="s">
        <v>140</v>
      </c>
      <c r="I2398" s="375"/>
      <c r="J2398" s="375"/>
      <c r="K2398" s="37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72"/>
      <c r="G2399" s="18"/>
      <c r="H2399" s="377" t="s">
        <v>98</v>
      </c>
      <c r="I2399" s="377"/>
      <c r="J2399" s="377"/>
      <c r="K2399" s="37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141</v>
      </c>
      <c r="E2400" s="9"/>
      <c r="F2400" s="21"/>
      <c r="G2400" s="22"/>
      <c r="H2400" s="379"/>
      <c r="I2400" s="379"/>
      <c r="J2400" s="379"/>
      <c r="K2400" s="38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2</v>
      </c>
      <c r="C2404" s="46" t="s">
        <v>31</v>
      </c>
      <c r="D2404" s="94" t="s">
        <v>142</v>
      </c>
      <c r="E2404" s="114" t="s">
        <v>143</v>
      </c>
      <c r="F2404" s="48"/>
      <c r="G2404" s="49"/>
      <c r="H2404" s="50">
        <v>360000</v>
      </c>
      <c r="I2404" s="51">
        <v>0.14000000000000001</v>
      </c>
      <c r="J2404" s="51"/>
      <c r="K2404" s="52">
        <f t="shared" ref="K2404:K2419" si="1347">(B2404*H2404-((B2404*H2404)*I2404))-((B2404*H2404-((B2404*H2404)*I2404))*J2404)</f>
        <v>619200</v>
      </c>
      <c r="L2404" s="36"/>
    </row>
    <row r="2405" spans="1:12" s="10" customFormat="1" ht="14.1" customHeight="1" x14ac:dyDescent="0.25">
      <c r="A2405" s="45">
        <v>2</v>
      </c>
      <c r="B2405" s="46">
        <v>12</v>
      </c>
      <c r="C2405" s="46" t="s">
        <v>31</v>
      </c>
      <c r="D2405" s="94" t="s">
        <v>142</v>
      </c>
      <c r="E2405" s="114" t="s">
        <v>144</v>
      </c>
      <c r="F2405" s="48"/>
      <c r="G2405" s="49"/>
      <c r="H2405" s="50">
        <v>84000</v>
      </c>
      <c r="I2405" s="51">
        <v>0.14000000000000001</v>
      </c>
      <c r="J2405" s="51"/>
      <c r="K2405" s="52">
        <f t="shared" si="1347"/>
        <v>866880</v>
      </c>
      <c r="L2405" s="36"/>
    </row>
    <row r="2406" spans="1:12" s="10" customFormat="1" ht="14.1" customHeight="1" x14ac:dyDescent="0.25">
      <c r="A2406" s="45">
        <v>3</v>
      </c>
      <c r="B2406" s="46">
        <v>9</v>
      </c>
      <c r="C2406" s="46" t="s">
        <v>31</v>
      </c>
      <c r="D2406" s="94" t="s">
        <v>142</v>
      </c>
      <c r="E2406" s="114" t="s">
        <v>143</v>
      </c>
      <c r="F2406" s="48"/>
      <c r="G2406" s="49"/>
      <c r="H2406" s="50">
        <v>155000</v>
      </c>
      <c r="I2406" s="51">
        <v>0.14000000000000001</v>
      </c>
      <c r="J2406" s="51"/>
      <c r="K2406" s="52">
        <f t="shared" si="1347"/>
        <v>1199700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55"/>
      <c r="K2421" s="35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57">
        <f>SUM(K2404:K2419)</f>
        <v>2685780</v>
      </c>
      <c r="K2422" s="35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59"/>
      <c r="K2423" s="35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56"/>
      <c r="K2425" s="35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60">
        <f>((J2422/1.11)+(K2424/1.11))*11%</f>
        <v>266158.37837837834</v>
      </c>
      <c r="K2426" s="36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56"/>
      <c r="K2427" s="35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2685780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62" t="s">
        <v>145</v>
      </c>
      <c r="K2430" s="363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62"/>
      <c r="K2431" s="363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22120022</v>
      </c>
      <c r="F2434" s="127"/>
      <c r="G2434" s="128" t="s">
        <v>2</v>
      </c>
      <c r="H2434" s="364" t="str">
        <f>H2396</f>
        <v>HARNOYO</v>
      </c>
      <c r="I2434" s="364"/>
      <c r="J2434" s="364"/>
      <c r="K2434" s="365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40" t="s">
        <v>3</v>
      </c>
      <c r="G2435" s="134"/>
      <c r="H2435" s="366"/>
      <c r="I2435" s="366"/>
      <c r="J2435" s="366"/>
      <c r="K2435" s="367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41">
        <f>D2398</f>
        <v>44923</v>
      </c>
      <c r="E2436" s="342"/>
      <c r="F2436" s="340"/>
      <c r="G2436" s="135"/>
      <c r="H2436" s="343" t="str">
        <f>H2398</f>
        <v>(BENDAN)</v>
      </c>
      <c r="I2436" s="343"/>
      <c r="J2436" s="343"/>
      <c r="K2436" s="344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40"/>
      <c r="G2437" s="135"/>
      <c r="H2437" s="345" t="str">
        <f>H2399</f>
        <v>PEKALONGAN</v>
      </c>
      <c r="I2437" s="345"/>
      <c r="J2437" s="345"/>
      <c r="K2437" s="346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KO 2944</v>
      </c>
      <c r="E2438" s="126"/>
      <c r="F2438" s="137"/>
      <c r="G2438" s="138"/>
      <c r="H2438" s="347"/>
      <c r="I2438" s="347"/>
      <c r="J2438" s="347"/>
      <c r="K2438" s="348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2</v>
      </c>
      <c r="C2442" s="291" t="str">
        <f t="shared" si="1348"/>
        <v>PCS</v>
      </c>
      <c r="D2442" s="292" t="str">
        <f t="shared" si="1348"/>
        <v/>
      </c>
      <c r="E2442" s="293" t="str">
        <f t="shared" si="1348"/>
        <v>STAPLER HEAVY DUTY KENKO HD-12L/24</v>
      </c>
      <c r="F2442" s="162"/>
      <c r="G2442" s="163"/>
      <c r="H2442" s="164">
        <f t="shared" ref="H2442:J2442" si="1349">H2404</f>
        <v>360000</v>
      </c>
      <c r="I2442" s="165">
        <f t="shared" si="1349"/>
        <v>0.14000000000000001</v>
      </c>
      <c r="J2442" s="165">
        <f t="shared" si="1349"/>
        <v>0</v>
      </c>
      <c r="K2442" s="166">
        <f t="shared" ref="K2442:K2457" si="1350">(B2442*H2442-((B2442*H2442)*I2442))-((B2442*H2442-((B2442*H2442)*I2442))*J2442)</f>
        <v>619200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12</v>
      </c>
      <c r="C2443" s="291" t="str">
        <f t="shared" si="1351"/>
        <v>PCS</v>
      </c>
      <c r="D2443" s="292" t="str">
        <f t="shared" si="1351"/>
        <v/>
      </c>
      <c r="E2443" s="293" t="str">
        <f t="shared" si="1351"/>
        <v>STAPLER HEAVY DUTY KENKO HD-12N/13</v>
      </c>
      <c r="F2443" s="162"/>
      <c r="G2443" s="163"/>
      <c r="H2443" s="164">
        <f t="shared" ref="H2443:J2443" si="1352">H2405</f>
        <v>84000</v>
      </c>
      <c r="I2443" s="165">
        <f t="shared" si="1352"/>
        <v>0.14000000000000001</v>
      </c>
      <c r="J2443" s="165">
        <f t="shared" si="1352"/>
        <v>0</v>
      </c>
      <c r="K2443" s="166">
        <f t="shared" si="1350"/>
        <v>866880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9</v>
      </c>
      <c r="C2444" s="291" t="str">
        <f t="shared" si="1353"/>
        <v>PCS</v>
      </c>
      <c r="D2444" s="292" t="str">
        <f t="shared" si="1353"/>
        <v/>
      </c>
      <c r="E2444" s="293" t="str">
        <f t="shared" si="1353"/>
        <v>STAPLER HEAVY DUTY KENKO HD-12L/24</v>
      </c>
      <c r="F2444" s="162"/>
      <c r="G2444" s="163"/>
      <c r="H2444" s="164">
        <f t="shared" ref="H2444:J2444" si="1354">H2406</f>
        <v>155000</v>
      </c>
      <c r="I2444" s="165">
        <f t="shared" si="1354"/>
        <v>0.14000000000000001</v>
      </c>
      <c r="J2444" s="165">
        <f t="shared" si="1354"/>
        <v>0</v>
      </c>
      <c r="K2444" s="166">
        <f t="shared" si="1350"/>
        <v>1199700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49"/>
      <c r="K2459" s="323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50">
        <f>SUM(K2442:K2457)</f>
        <v>2685780</v>
      </c>
      <c r="K2460" s="351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52"/>
      <c r="K2461" s="352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23"/>
      <c r="K2463" s="323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53">
        <f>((J2460/1.11)+(K2462/1.11))*11%</f>
        <v>266158.37837837834</v>
      </c>
      <c r="K2464" s="354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23"/>
      <c r="K2465" s="323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2685780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24" t="str">
        <f>J2430</f>
        <v>NOVI/ CONDRO</v>
      </c>
      <c r="K2468" s="325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24">
        <f>J2431</f>
        <v>0</v>
      </c>
      <c r="K2469" s="325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22120022</v>
      </c>
      <c r="F2472" s="204"/>
      <c r="G2472" s="205" t="s">
        <v>2</v>
      </c>
      <c r="H2472" s="326" t="str">
        <f>H2434</f>
        <v>HARNOYO</v>
      </c>
      <c r="I2472" s="326"/>
      <c r="J2472" s="326"/>
      <c r="K2472" s="327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30" t="s">
        <v>3</v>
      </c>
      <c r="G2473" s="211"/>
      <c r="H2473" s="328"/>
      <c r="I2473" s="328"/>
      <c r="J2473" s="328"/>
      <c r="K2473" s="329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31">
        <f>D2436</f>
        <v>44923</v>
      </c>
      <c r="E2474" s="332"/>
      <c r="F2474" s="330"/>
      <c r="G2474" s="212"/>
      <c r="H2474" s="333" t="str">
        <f>H2436</f>
        <v>(BENDAN)</v>
      </c>
      <c r="I2474" s="333"/>
      <c r="J2474" s="333"/>
      <c r="K2474" s="334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30"/>
      <c r="G2475" s="212"/>
      <c r="H2475" s="335" t="str">
        <f>H2437</f>
        <v>PEKALONGAN</v>
      </c>
      <c r="I2475" s="335"/>
      <c r="J2475" s="335"/>
      <c r="K2475" s="336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KO 2944</v>
      </c>
      <c r="E2476" s="203"/>
      <c r="F2476" s="214"/>
      <c r="G2476" s="215"/>
      <c r="H2476" s="337"/>
      <c r="I2476" s="337"/>
      <c r="J2476" s="337"/>
      <c r="K2476" s="338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2</v>
      </c>
      <c r="C2480" s="296" t="str">
        <f t="shared" si="1381"/>
        <v>PCS</v>
      </c>
      <c r="D2480" s="297" t="str">
        <f t="shared" si="1381"/>
        <v/>
      </c>
      <c r="E2480" s="298" t="str">
        <f t="shared" si="1381"/>
        <v>STAPLER HEAVY DUTY KENKO HD-12L/24</v>
      </c>
      <c r="F2480" s="239"/>
      <c r="G2480" s="240"/>
      <c r="H2480" s="241">
        <f t="shared" ref="H2480:J2480" si="1382">H2442</f>
        <v>360000</v>
      </c>
      <c r="I2480" s="242">
        <f t="shared" si="1382"/>
        <v>0.14000000000000001</v>
      </c>
      <c r="J2480" s="242">
        <f t="shared" si="1382"/>
        <v>0</v>
      </c>
      <c r="K2480" s="243">
        <f t="shared" ref="K2480:K2495" si="1383">(B2480*H2480-((B2480*H2480)*I2480))-((B2480*H2480-((B2480*H2480)*I2480))*J2480)</f>
        <v>619200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12</v>
      </c>
      <c r="C2481" s="296" t="str">
        <f t="shared" si="1384"/>
        <v>PCS</v>
      </c>
      <c r="D2481" s="297" t="str">
        <f t="shared" si="1384"/>
        <v/>
      </c>
      <c r="E2481" s="298" t="str">
        <f t="shared" si="1384"/>
        <v>STAPLER HEAVY DUTY KENKO HD-12N/13</v>
      </c>
      <c r="F2481" s="239"/>
      <c r="G2481" s="240"/>
      <c r="H2481" s="241">
        <f t="shared" ref="H2481:J2481" si="1385">H2443</f>
        <v>84000</v>
      </c>
      <c r="I2481" s="242">
        <f t="shared" si="1385"/>
        <v>0.14000000000000001</v>
      </c>
      <c r="J2481" s="242">
        <f t="shared" si="1385"/>
        <v>0</v>
      </c>
      <c r="K2481" s="243">
        <f t="shared" si="1383"/>
        <v>866880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9</v>
      </c>
      <c r="C2482" s="296" t="str">
        <f t="shared" si="1386"/>
        <v>PCS</v>
      </c>
      <c r="D2482" s="297" t="str">
        <f t="shared" si="1386"/>
        <v/>
      </c>
      <c r="E2482" s="298" t="str">
        <f t="shared" si="1386"/>
        <v>STAPLER HEAVY DUTY KENKO HD-12L/24</v>
      </c>
      <c r="F2482" s="239"/>
      <c r="G2482" s="240"/>
      <c r="H2482" s="241">
        <f t="shared" ref="H2482:J2482" si="1387">H2444</f>
        <v>155000</v>
      </c>
      <c r="I2482" s="242">
        <f t="shared" si="1387"/>
        <v>0.14000000000000001</v>
      </c>
      <c r="J2482" s="242">
        <f t="shared" si="1387"/>
        <v>0</v>
      </c>
      <c r="K2482" s="243">
        <f t="shared" si="1383"/>
        <v>1199700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39"/>
      <c r="K2497" s="318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15">
        <f>SUM(K2480:K2495)</f>
        <v>2685780</v>
      </c>
      <c r="K2498" s="316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17"/>
      <c r="K2499" s="317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18"/>
      <c r="K2501" s="318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19">
        <f>((J2498/1.11)+(K2500/1.11))*11%</f>
        <v>266158.37837837834</v>
      </c>
      <c r="K2502" s="320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18"/>
      <c r="K2503" s="318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2685780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21" t="str">
        <f>J2468</f>
        <v>NOVI/ CONDRO</v>
      </c>
      <c r="K2506" s="322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21">
        <f>J2469</f>
        <v>0</v>
      </c>
      <c r="K2507" s="322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22120023</v>
      </c>
      <c r="G2510" s="11" t="s">
        <v>2</v>
      </c>
      <c r="H2510" s="368"/>
      <c r="I2510" s="368"/>
      <c r="J2510" s="368"/>
      <c r="K2510" s="36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72" t="s">
        <v>3</v>
      </c>
      <c r="G2511" s="17"/>
      <c r="H2511" s="370"/>
      <c r="I2511" s="370"/>
      <c r="J2511" s="370"/>
      <c r="K2511" s="37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73"/>
      <c r="E2512" s="374"/>
      <c r="F2512" s="372"/>
      <c r="G2512" s="18"/>
      <c r="H2512" s="375"/>
      <c r="I2512" s="375"/>
      <c r="J2512" s="375"/>
      <c r="K2512" s="37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72"/>
      <c r="G2513" s="18"/>
      <c r="H2513" s="377"/>
      <c r="I2513" s="377"/>
      <c r="J2513" s="377"/>
      <c r="K2513" s="37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79"/>
      <c r="I2514" s="379"/>
      <c r="J2514" s="379"/>
      <c r="K2514" s="38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55"/>
      <c r="K2535" s="35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57">
        <f>SUM(K2518:K2533)</f>
        <v>0</v>
      </c>
      <c r="K2536" s="35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59"/>
      <c r="K2537" s="35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56"/>
      <c r="K2539" s="35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60">
        <f>((J2536/1.11)+(K2538/1.11))*11%</f>
        <v>0</v>
      </c>
      <c r="K2540" s="36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56"/>
      <c r="K2541" s="35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62"/>
      <c r="K2544" s="363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62"/>
      <c r="K2545" s="363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22120023</v>
      </c>
      <c r="F2548" s="127"/>
      <c r="G2548" s="128" t="s">
        <v>2</v>
      </c>
      <c r="H2548" s="364">
        <f>H2510</f>
        <v>0</v>
      </c>
      <c r="I2548" s="364"/>
      <c r="J2548" s="364"/>
      <c r="K2548" s="365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40" t="s">
        <v>3</v>
      </c>
      <c r="G2549" s="134"/>
      <c r="H2549" s="366"/>
      <c r="I2549" s="366"/>
      <c r="J2549" s="366"/>
      <c r="K2549" s="367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41">
        <f>D2512</f>
        <v>0</v>
      </c>
      <c r="E2550" s="342"/>
      <c r="F2550" s="340"/>
      <c r="G2550" s="135"/>
      <c r="H2550" s="343">
        <f>H2512</f>
        <v>0</v>
      </c>
      <c r="I2550" s="343"/>
      <c r="J2550" s="343"/>
      <c r="K2550" s="344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40"/>
      <c r="G2551" s="135"/>
      <c r="H2551" s="345">
        <f>H2513</f>
        <v>0</v>
      </c>
      <c r="I2551" s="345"/>
      <c r="J2551" s="345"/>
      <c r="K2551" s="346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47"/>
      <c r="I2552" s="347"/>
      <c r="J2552" s="347"/>
      <c r="K2552" s="348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49"/>
      <c r="K2573" s="323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50">
        <f>SUM(K2556:K2571)</f>
        <v>0</v>
      </c>
      <c r="K2574" s="351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52"/>
      <c r="K2575" s="352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23"/>
      <c r="K2577" s="323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53">
        <f>((J2574/1.11)+(K2576/1.11))*11%</f>
        <v>0</v>
      </c>
      <c r="K2578" s="354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23"/>
      <c r="K2579" s="323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24">
        <f>J2544</f>
        <v>0</v>
      </c>
      <c r="K2582" s="325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24">
        <f>J2545</f>
        <v>0</v>
      </c>
      <c r="K2583" s="325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22120023</v>
      </c>
      <c r="F2586" s="204"/>
      <c r="G2586" s="205" t="s">
        <v>2</v>
      </c>
      <c r="H2586" s="326">
        <f>H2548</f>
        <v>0</v>
      </c>
      <c r="I2586" s="326"/>
      <c r="J2586" s="326"/>
      <c r="K2586" s="327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30" t="s">
        <v>3</v>
      </c>
      <c r="G2587" s="211"/>
      <c r="H2587" s="328"/>
      <c r="I2587" s="328"/>
      <c r="J2587" s="328"/>
      <c r="K2587" s="329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31">
        <f>D2550</f>
        <v>0</v>
      </c>
      <c r="E2588" s="332"/>
      <c r="F2588" s="330"/>
      <c r="G2588" s="212"/>
      <c r="H2588" s="333">
        <f>H2550</f>
        <v>0</v>
      </c>
      <c r="I2588" s="333"/>
      <c r="J2588" s="333"/>
      <c r="K2588" s="334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30"/>
      <c r="G2589" s="212"/>
      <c r="H2589" s="335">
        <f>H2551</f>
        <v>0</v>
      </c>
      <c r="I2589" s="335"/>
      <c r="J2589" s="335"/>
      <c r="K2589" s="336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37"/>
      <c r="I2590" s="337"/>
      <c r="J2590" s="337"/>
      <c r="K2590" s="338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39"/>
      <c r="K2611" s="318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15">
        <f>SUM(K2594:K2609)</f>
        <v>0</v>
      </c>
      <c r="K2612" s="316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17"/>
      <c r="K2613" s="317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18"/>
      <c r="K2615" s="318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19">
        <f>((J2612/1.11)+(K2614/1.11))*11%</f>
        <v>0</v>
      </c>
      <c r="K2616" s="320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18"/>
      <c r="K2617" s="318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21">
        <f>J2582</f>
        <v>0</v>
      </c>
      <c r="K2620" s="322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21">
        <f>J2583</f>
        <v>0</v>
      </c>
      <c r="K2621" s="322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22120024</v>
      </c>
      <c r="G2624" s="11" t="s">
        <v>2</v>
      </c>
      <c r="H2624" s="368"/>
      <c r="I2624" s="368"/>
      <c r="J2624" s="368"/>
      <c r="K2624" s="36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72" t="s">
        <v>3</v>
      </c>
      <c r="G2625" s="17"/>
      <c r="H2625" s="370"/>
      <c r="I2625" s="370"/>
      <c r="J2625" s="370"/>
      <c r="K2625" s="37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73"/>
      <c r="E2626" s="374"/>
      <c r="F2626" s="372"/>
      <c r="G2626" s="18"/>
      <c r="H2626" s="375"/>
      <c r="I2626" s="375"/>
      <c r="J2626" s="375"/>
      <c r="K2626" s="37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72"/>
      <c r="G2627" s="18"/>
      <c r="H2627" s="377"/>
      <c r="I2627" s="377"/>
      <c r="J2627" s="377"/>
      <c r="K2627" s="37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79"/>
      <c r="I2628" s="379"/>
      <c r="J2628" s="379"/>
      <c r="K2628" s="38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55"/>
      <c r="K2649" s="35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57">
        <f>SUM(K2632:K2647)</f>
        <v>0</v>
      </c>
      <c r="K2650" s="35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59"/>
      <c r="K2651" s="35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56"/>
      <c r="K2653" s="35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60">
        <f>((J2650/1.11)+(K2652/1.11))*11%</f>
        <v>0</v>
      </c>
      <c r="K2654" s="36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56"/>
      <c r="K2655" s="35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62"/>
      <c r="K2658" s="363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62"/>
      <c r="K2659" s="363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22120024</v>
      </c>
      <c r="F2662" s="127"/>
      <c r="G2662" s="128" t="s">
        <v>2</v>
      </c>
      <c r="H2662" s="364">
        <f>H2624</f>
        <v>0</v>
      </c>
      <c r="I2662" s="364"/>
      <c r="J2662" s="364"/>
      <c r="K2662" s="365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40" t="s">
        <v>3</v>
      </c>
      <c r="G2663" s="134"/>
      <c r="H2663" s="366"/>
      <c r="I2663" s="366"/>
      <c r="J2663" s="366"/>
      <c r="K2663" s="367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41">
        <f>D2626</f>
        <v>0</v>
      </c>
      <c r="E2664" s="342"/>
      <c r="F2664" s="340"/>
      <c r="G2664" s="135"/>
      <c r="H2664" s="343">
        <f>H2626</f>
        <v>0</v>
      </c>
      <c r="I2664" s="343"/>
      <c r="J2664" s="343"/>
      <c r="K2664" s="344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40"/>
      <c r="G2665" s="135"/>
      <c r="H2665" s="345">
        <f>H2627</f>
        <v>0</v>
      </c>
      <c r="I2665" s="345"/>
      <c r="J2665" s="345"/>
      <c r="K2665" s="346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47"/>
      <c r="I2666" s="347"/>
      <c r="J2666" s="347"/>
      <c r="K2666" s="348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49"/>
      <c r="K2687" s="323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50">
        <f>SUM(K2670:K2685)</f>
        <v>0</v>
      </c>
      <c r="K2688" s="351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52"/>
      <c r="K2689" s="352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23"/>
      <c r="K2691" s="323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53">
        <f>((J2688/1.11)+(K2690/1.11))*11%</f>
        <v>0</v>
      </c>
      <c r="K2692" s="354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23"/>
      <c r="K2693" s="323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24">
        <f>J2658</f>
        <v>0</v>
      </c>
      <c r="K2696" s="325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24">
        <f>J2659</f>
        <v>0</v>
      </c>
      <c r="K2697" s="325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22120024</v>
      </c>
      <c r="F2700" s="204"/>
      <c r="G2700" s="205" t="s">
        <v>2</v>
      </c>
      <c r="H2700" s="326">
        <f>H2662</f>
        <v>0</v>
      </c>
      <c r="I2700" s="326"/>
      <c r="J2700" s="326"/>
      <c r="K2700" s="327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30" t="s">
        <v>3</v>
      </c>
      <c r="G2701" s="211"/>
      <c r="H2701" s="328"/>
      <c r="I2701" s="328"/>
      <c r="J2701" s="328"/>
      <c r="K2701" s="329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31">
        <f>D2664</f>
        <v>0</v>
      </c>
      <c r="E2702" s="332"/>
      <c r="F2702" s="330"/>
      <c r="G2702" s="212"/>
      <c r="H2702" s="333">
        <f>H2664</f>
        <v>0</v>
      </c>
      <c r="I2702" s="333"/>
      <c r="J2702" s="333"/>
      <c r="K2702" s="334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30"/>
      <c r="G2703" s="212"/>
      <c r="H2703" s="335">
        <f>H2665</f>
        <v>0</v>
      </c>
      <c r="I2703" s="335"/>
      <c r="J2703" s="335"/>
      <c r="K2703" s="336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37"/>
      <c r="I2704" s="337"/>
      <c r="J2704" s="337"/>
      <c r="K2704" s="338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39"/>
      <c r="K2725" s="318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15">
        <f>SUM(K2708:K2723)</f>
        <v>0</v>
      </c>
      <c r="K2726" s="316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17"/>
      <c r="K2727" s="317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18"/>
      <c r="K2729" s="318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19">
        <f>((J2726/1.11)+(K2728/1.11))*11%</f>
        <v>0</v>
      </c>
      <c r="K2730" s="320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18"/>
      <c r="K2731" s="318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21">
        <f>J2696</f>
        <v>0</v>
      </c>
      <c r="K2734" s="322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21">
        <f>J2697</f>
        <v>0</v>
      </c>
      <c r="K2735" s="322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22120025</v>
      </c>
      <c r="G2738" s="11" t="s">
        <v>2</v>
      </c>
      <c r="H2738" s="368"/>
      <c r="I2738" s="368"/>
      <c r="J2738" s="368"/>
      <c r="K2738" s="36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72" t="s">
        <v>3</v>
      </c>
      <c r="G2739" s="17"/>
      <c r="H2739" s="370"/>
      <c r="I2739" s="370"/>
      <c r="J2739" s="370"/>
      <c r="K2739" s="37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73"/>
      <c r="E2740" s="374"/>
      <c r="F2740" s="372"/>
      <c r="G2740" s="18"/>
      <c r="H2740" s="375"/>
      <c r="I2740" s="375"/>
      <c r="J2740" s="375"/>
      <c r="K2740" s="37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72"/>
      <c r="G2741" s="18"/>
      <c r="H2741" s="377"/>
      <c r="I2741" s="377"/>
      <c r="J2741" s="377"/>
      <c r="K2741" s="37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79"/>
      <c r="I2742" s="379"/>
      <c r="J2742" s="379"/>
      <c r="K2742" s="38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55"/>
      <c r="K2763" s="35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57">
        <f>SUM(K2746:K2761)</f>
        <v>0</v>
      </c>
      <c r="K2764" s="35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59"/>
      <c r="K2765" s="35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56"/>
      <c r="K2767" s="35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60">
        <f>((J2764/1.11)+(K2766/1.11))*11%</f>
        <v>0</v>
      </c>
      <c r="K2768" s="36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56"/>
      <c r="K2769" s="35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62"/>
      <c r="K2772" s="363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62"/>
      <c r="K2773" s="363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22120025</v>
      </c>
      <c r="F2776" s="127"/>
      <c r="G2776" s="128" t="s">
        <v>2</v>
      </c>
      <c r="H2776" s="364">
        <f>H2738</f>
        <v>0</v>
      </c>
      <c r="I2776" s="364"/>
      <c r="J2776" s="364"/>
      <c r="K2776" s="365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40" t="s">
        <v>3</v>
      </c>
      <c r="G2777" s="134"/>
      <c r="H2777" s="366"/>
      <c r="I2777" s="366"/>
      <c r="J2777" s="366"/>
      <c r="K2777" s="367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41">
        <f>D2740</f>
        <v>0</v>
      </c>
      <c r="E2778" s="342"/>
      <c r="F2778" s="340"/>
      <c r="G2778" s="135"/>
      <c r="H2778" s="343">
        <f>H2740</f>
        <v>0</v>
      </c>
      <c r="I2778" s="343"/>
      <c r="J2778" s="343"/>
      <c r="K2778" s="344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40"/>
      <c r="G2779" s="135"/>
      <c r="H2779" s="345">
        <f>H2741</f>
        <v>0</v>
      </c>
      <c r="I2779" s="345"/>
      <c r="J2779" s="345"/>
      <c r="K2779" s="346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47"/>
      <c r="I2780" s="347"/>
      <c r="J2780" s="347"/>
      <c r="K2780" s="348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49"/>
      <c r="K2801" s="323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50">
        <f>SUM(K2784:K2799)</f>
        <v>0</v>
      </c>
      <c r="K2802" s="351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52"/>
      <c r="K2803" s="352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23"/>
      <c r="K2805" s="323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53">
        <f>((J2802/1.11)+(K2804/1.11))*11%</f>
        <v>0</v>
      </c>
      <c r="K2806" s="354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23"/>
      <c r="K2807" s="323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24">
        <f>J2772</f>
        <v>0</v>
      </c>
      <c r="K2810" s="325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24">
        <f>J2773</f>
        <v>0</v>
      </c>
      <c r="K2811" s="325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22120025</v>
      </c>
      <c r="F2814" s="204"/>
      <c r="G2814" s="205" t="s">
        <v>2</v>
      </c>
      <c r="H2814" s="326">
        <f>H2776</f>
        <v>0</v>
      </c>
      <c r="I2814" s="326"/>
      <c r="J2814" s="326"/>
      <c r="K2814" s="327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30" t="s">
        <v>3</v>
      </c>
      <c r="G2815" s="211"/>
      <c r="H2815" s="328"/>
      <c r="I2815" s="328"/>
      <c r="J2815" s="328"/>
      <c r="K2815" s="329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31">
        <f>D2778</f>
        <v>0</v>
      </c>
      <c r="E2816" s="332"/>
      <c r="F2816" s="330"/>
      <c r="G2816" s="212"/>
      <c r="H2816" s="333">
        <f>H2778</f>
        <v>0</v>
      </c>
      <c r="I2816" s="333"/>
      <c r="J2816" s="333"/>
      <c r="K2816" s="334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30"/>
      <c r="G2817" s="212"/>
      <c r="H2817" s="335">
        <f>H2779</f>
        <v>0</v>
      </c>
      <c r="I2817" s="335"/>
      <c r="J2817" s="335"/>
      <c r="K2817" s="336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37"/>
      <c r="I2818" s="337"/>
      <c r="J2818" s="337"/>
      <c r="K2818" s="338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39"/>
      <c r="K2839" s="318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15">
        <f>SUM(K2822:K2837)</f>
        <v>0</v>
      </c>
      <c r="K2840" s="316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17"/>
      <c r="K2841" s="317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18"/>
      <c r="K2843" s="318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19">
        <f>((J2840/1.11)+(K2842/1.11))*11%</f>
        <v>0</v>
      </c>
      <c r="K2844" s="320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18"/>
      <c r="K2845" s="318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21">
        <f>J2810</f>
        <v>0</v>
      </c>
      <c r="K2848" s="322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21">
        <f>J2811</f>
        <v>0</v>
      </c>
      <c r="K2849" s="322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22120026</v>
      </c>
      <c r="G2852" s="11" t="s">
        <v>2</v>
      </c>
      <c r="H2852" s="368"/>
      <c r="I2852" s="368"/>
      <c r="J2852" s="368"/>
      <c r="K2852" s="36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72" t="s">
        <v>3</v>
      </c>
      <c r="G2853" s="17"/>
      <c r="H2853" s="370"/>
      <c r="I2853" s="370"/>
      <c r="J2853" s="370"/>
      <c r="K2853" s="37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73"/>
      <c r="E2854" s="374"/>
      <c r="F2854" s="372"/>
      <c r="G2854" s="18"/>
      <c r="H2854" s="375"/>
      <c r="I2854" s="375"/>
      <c r="J2854" s="375"/>
      <c r="K2854" s="37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72"/>
      <c r="G2855" s="18"/>
      <c r="H2855" s="377"/>
      <c r="I2855" s="377"/>
      <c r="J2855" s="377"/>
      <c r="K2855" s="37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79"/>
      <c r="I2856" s="379"/>
      <c r="J2856" s="379"/>
      <c r="K2856" s="38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55"/>
      <c r="K2877" s="35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57">
        <f>SUM(K2860:K2875)</f>
        <v>0</v>
      </c>
      <c r="K2878" s="35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59"/>
      <c r="K2879" s="35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56"/>
      <c r="K2881" s="35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60">
        <f>((J2878/1.11)+(K2880/1.11))*11%</f>
        <v>0</v>
      </c>
      <c r="K2882" s="36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56"/>
      <c r="K2883" s="35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62"/>
      <c r="K2886" s="363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62"/>
      <c r="K2887" s="363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22120026</v>
      </c>
      <c r="F2890" s="127"/>
      <c r="G2890" s="128" t="s">
        <v>2</v>
      </c>
      <c r="H2890" s="364">
        <f>H2852</f>
        <v>0</v>
      </c>
      <c r="I2890" s="364"/>
      <c r="J2890" s="364"/>
      <c r="K2890" s="365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40" t="s">
        <v>3</v>
      </c>
      <c r="G2891" s="134"/>
      <c r="H2891" s="366"/>
      <c r="I2891" s="366"/>
      <c r="J2891" s="366"/>
      <c r="K2891" s="367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41">
        <f>D2854</f>
        <v>0</v>
      </c>
      <c r="E2892" s="342"/>
      <c r="F2892" s="340"/>
      <c r="G2892" s="135"/>
      <c r="H2892" s="343">
        <f>H2854</f>
        <v>0</v>
      </c>
      <c r="I2892" s="343"/>
      <c r="J2892" s="343"/>
      <c r="K2892" s="344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40"/>
      <c r="G2893" s="135"/>
      <c r="H2893" s="345">
        <f>H2855</f>
        <v>0</v>
      </c>
      <c r="I2893" s="345"/>
      <c r="J2893" s="345"/>
      <c r="K2893" s="346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47"/>
      <c r="I2894" s="347"/>
      <c r="J2894" s="347"/>
      <c r="K2894" s="348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49"/>
      <c r="K2915" s="323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50">
        <f>SUM(K2898:K2913)</f>
        <v>0</v>
      </c>
      <c r="K2916" s="351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52"/>
      <c r="K2917" s="352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23"/>
      <c r="K2919" s="323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53">
        <f>((J2916/1.11)+(K2918/1.11))*11%</f>
        <v>0</v>
      </c>
      <c r="K2920" s="354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23"/>
      <c r="K2921" s="323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24">
        <f>J2886</f>
        <v>0</v>
      </c>
      <c r="K2924" s="325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24">
        <f>J2887</f>
        <v>0</v>
      </c>
      <c r="K2925" s="325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22120026</v>
      </c>
      <c r="F2928" s="204"/>
      <c r="G2928" s="205" t="s">
        <v>2</v>
      </c>
      <c r="H2928" s="326">
        <f>H2890</f>
        <v>0</v>
      </c>
      <c r="I2928" s="326"/>
      <c r="J2928" s="326"/>
      <c r="K2928" s="327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30" t="s">
        <v>3</v>
      </c>
      <c r="G2929" s="211"/>
      <c r="H2929" s="328"/>
      <c r="I2929" s="328"/>
      <c r="J2929" s="328"/>
      <c r="K2929" s="329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31">
        <f>D2892</f>
        <v>0</v>
      </c>
      <c r="E2930" s="332"/>
      <c r="F2930" s="330"/>
      <c r="G2930" s="212"/>
      <c r="H2930" s="333">
        <f>H2892</f>
        <v>0</v>
      </c>
      <c r="I2930" s="333"/>
      <c r="J2930" s="333"/>
      <c r="K2930" s="334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30"/>
      <c r="G2931" s="212"/>
      <c r="H2931" s="335">
        <f>H2893</f>
        <v>0</v>
      </c>
      <c r="I2931" s="335"/>
      <c r="J2931" s="335"/>
      <c r="K2931" s="336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37"/>
      <c r="I2932" s="337"/>
      <c r="J2932" s="337"/>
      <c r="K2932" s="338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39"/>
      <c r="K2953" s="318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15">
        <f>SUM(K2936:K2951)</f>
        <v>0</v>
      </c>
      <c r="K2954" s="316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17"/>
      <c r="K2955" s="317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18"/>
      <c r="K2957" s="318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19">
        <f>((J2954/1.11)+(K2956/1.11))*11%</f>
        <v>0</v>
      </c>
      <c r="K2958" s="320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18"/>
      <c r="K2959" s="318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21">
        <f>J2924</f>
        <v>0</v>
      </c>
      <c r="K2962" s="322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21">
        <f>J2925</f>
        <v>0</v>
      </c>
      <c r="K2963" s="322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22120027</v>
      </c>
      <c r="G2966" s="11" t="s">
        <v>2</v>
      </c>
      <c r="H2966" s="368"/>
      <c r="I2966" s="368"/>
      <c r="J2966" s="368"/>
      <c r="K2966" s="36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72" t="s">
        <v>3</v>
      </c>
      <c r="G2967" s="17"/>
      <c r="H2967" s="370"/>
      <c r="I2967" s="370"/>
      <c r="J2967" s="370"/>
      <c r="K2967" s="37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73"/>
      <c r="E2968" s="374"/>
      <c r="F2968" s="372"/>
      <c r="G2968" s="18"/>
      <c r="H2968" s="375"/>
      <c r="I2968" s="375"/>
      <c r="J2968" s="375"/>
      <c r="K2968" s="37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72"/>
      <c r="G2969" s="18"/>
      <c r="H2969" s="377"/>
      <c r="I2969" s="377"/>
      <c r="J2969" s="377"/>
      <c r="K2969" s="37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79"/>
      <c r="I2970" s="379"/>
      <c r="J2970" s="379"/>
      <c r="K2970" s="38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55"/>
      <c r="K2991" s="35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57">
        <f>SUM(K2974:K2989)</f>
        <v>0</v>
      </c>
      <c r="K2992" s="35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59"/>
      <c r="K2993" s="35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56"/>
      <c r="K2995" s="35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60">
        <f>((J2992/1.11)+(K2994/1.11))*11%</f>
        <v>0</v>
      </c>
      <c r="K2996" s="36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56"/>
      <c r="K2997" s="35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62"/>
      <c r="K3000" s="363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62"/>
      <c r="K3001" s="363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22120027</v>
      </c>
      <c r="F3004" s="127"/>
      <c r="G3004" s="128" t="s">
        <v>2</v>
      </c>
      <c r="H3004" s="364">
        <f>H2966</f>
        <v>0</v>
      </c>
      <c r="I3004" s="364"/>
      <c r="J3004" s="364"/>
      <c r="K3004" s="365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40" t="s">
        <v>3</v>
      </c>
      <c r="G3005" s="134"/>
      <c r="H3005" s="366"/>
      <c r="I3005" s="366"/>
      <c r="J3005" s="366"/>
      <c r="K3005" s="367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41">
        <f>D2968</f>
        <v>0</v>
      </c>
      <c r="E3006" s="342"/>
      <c r="F3006" s="340"/>
      <c r="G3006" s="135"/>
      <c r="H3006" s="343">
        <f>H2968</f>
        <v>0</v>
      </c>
      <c r="I3006" s="343"/>
      <c r="J3006" s="343"/>
      <c r="K3006" s="344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40"/>
      <c r="G3007" s="135"/>
      <c r="H3007" s="345">
        <f>H2969</f>
        <v>0</v>
      </c>
      <c r="I3007" s="345"/>
      <c r="J3007" s="345"/>
      <c r="K3007" s="346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47"/>
      <c r="I3008" s="347"/>
      <c r="J3008" s="347"/>
      <c r="K3008" s="348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49"/>
      <c r="K3029" s="323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50">
        <f>SUM(K3012:K3027)</f>
        <v>0</v>
      </c>
      <c r="K3030" s="351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52"/>
      <c r="K3031" s="352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23"/>
      <c r="K3033" s="323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53">
        <f>((J3030/1.11)+(K3032/1.11))*11%</f>
        <v>0</v>
      </c>
      <c r="K3034" s="354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23"/>
      <c r="K3035" s="323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24">
        <f>J3000</f>
        <v>0</v>
      </c>
      <c r="K3038" s="325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24">
        <f>J3001</f>
        <v>0</v>
      </c>
      <c r="K3039" s="325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22120027</v>
      </c>
      <c r="F3042" s="204"/>
      <c r="G3042" s="205" t="s">
        <v>2</v>
      </c>
      <c r="H3042" s="326">
        <f>H3004</f>
        <v>0</v>
      </c>
      <c r="I3042" s="326"/>
      <c r="J3042" s="326"/>
      <c r="K3042" s="327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30" t="s">
        <v>3</v>
      </c>
      <c r="G3043" s="211"/>
      <c r="H3043" s="328"/>
      <c r="I3043" s="328"/>
      <c r="J3043" s="328"/>
      <c r="K3043" s="329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31">
        <f>D3006</f>
        <v>0</v>
      </c>
      <c r="E3044" s="332"/>
      <c r="F3044" s="330"/>
      <c r="G3044" s="212"/>
      <c r="H3044" s="333">
        <f>H3006</f>
        <v>0</v>
      </c>
      <c r="I3044" s="333"/>
      <c r="J3044" s="333"/>
      <c r="K3044" s="334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30"/>
      <c r="G3045" s="212"/>
      <c r="H3045" s="335">
        <f>H3007</f>
        <v>0</v>
      </c>
      <c r="I3045" s="335"/>
      <c r="J3045" s="335"/>
      <c r="K3045" s="336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37"/>
      <c r="I3046" s="337"/>
      <c r="J3046" s="337"/>
      <c r="K3046" s="338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39"/>
      <c r="K3067" s="318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15">
        <f>SUM(K3050:K3065)</f>
        <v>0</v>
      </c>
      <c r="K3068" s="316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17"/>
      <c r="K3069" s="317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18"/>
      <c r="K3071" s="318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19">
        <f>((J3068/1.11)+(K3070/1.11))*11%</f>
        <v>0</v>
      </c>
      <c r="K3072" s="320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18"/>
      <c r="K3073" s="318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21">
        <f>J3038</f>
        <v>0</v>
      </c>
      <c r="K3076" s="322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21">
        <f>J3039</f>
        <v>0</v>
      </c>
      <c r="K3077" s="322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22120028</v>
      </c>
      <c r="G3080" s="11" t="s">
        <v>2</v>
      </c>
      <c r="H3080" s="368"/>
      <c r="I3080" s="368"/>
      <c r="J3080" s="368"/>
      <c r="K3080" s="36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72" t="s">
        <v>3</v>
      </c>
      <c r="G3081" s="17"/>
      <c r="H3081" s="370"/>
      <c r="I3081" s="370"/>
      <c r="J3081" s="370"/>
      <c r="K3081" s="37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73"/>
      <c r="E3082" s="374"/>
      <c r="F3082" s="372"/>
      <c r="G3082" s="18"/>
      <c r="H3082" s="375"/>
      <c r="I3082" s="375"/>
      <c r="J3082" s="375"/>
      <c r="K3082" s="37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72"/>
      <c r="G3083" s="18"/>
      <c r="H3083" s="377"/>
      <c r="I3083" s="377"/>
      <c r="J3083" s="377"/>
      <c r="K3083" s="37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79"/>
      <c r="I3084" s="379"/>
      <c r="J3084" s="379"/>
      <c r="K3084" s="38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55"/>
      <c r="K3105" s="35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57">
        <f>SUM(K3088:K3103)</f>
        <v>0</v>
      </c>
      <c r="K3106" s="35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59"/>
      <c r="K3107" s="35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56"/>
      <c r="K3109" s="35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60">
        <f>((J3106/1.11)+(K3108/1.11))*11%</f>
        <v>0</v>
      </c>
      <c r="K3110" s="36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56"/>
      <c r="K3111" s="35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62"/>
      <c r="K3114" s="363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62"/>
      <c r="K3115" s="363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22120028</v>
      </c>
      <c r="F3118" s="127"/>
      <c r="G3118" s="128" t="s">
        <v>2</v>
      </c>
      <c r="H3118" s="364">
        <f>H3080</f>
        <v>0</v>
      </c>
      <c r="I3118" s="364"/>
      <c r="J3118" s="364"/>
      <c r="K3118" s="365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40" t="s">
        <v>3</v>
      </c>
      <c r="G3119" s="134"/>
      <c r="H3119" s="366"/>
      <c r="I3119" s="366"/>
      <c r="J3119" s="366"/>
      <c r="K3119" s="367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41">
        <f>D3082</f>
        <v>0</v>
      </c>
      <c r="E3120" s="342"/>
      <c r="F3120" s="340"/>
      <c r="G3120" s="135"/>
      <c r="H3120" s="343">
        <f>H3082</f>
        <v>0</v>
      </c>
      <c r="I3120" s="343"/>
      <c r="J3120" s="343"/>
      <c r="K3120" s="344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40"/>
      <c r="G3121" s="135"/>
      <c r="H3121" s="345">
        <f>H3083</f>
        <v>0</v>
      </c>
      <c r="I3121" s="345"/>
      <c r="J3121" s="345"/>
      <c r="K3121" s="346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47"/>
      <c r="I3122" s="347"/>
      <c r="J3122" s="347"/>
      <c r="K3122" s="348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49"/>
      <c r="K3143" s="323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50">
        <f>SUM(K3126:K3141)</f>
        <v>0</v>
      </c>
      <c r="K3144" s="351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52"/>
      <c r="K3145" s="352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23"/>
      <c r="K3147" s="323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53">
        <f>((J3144/1.11)+(K3146/1.11))*11%</f>
        <v>0</v>
      </c>
      <c r="K3148" s="354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23"/>
      <c r="K3149" s="323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24">
        <f>J3114</f>
        <v>0</v>
      </c>
      <c r="K3152" s="325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24">
        <f>J3115</f>
        <v>0</v>
      </c>
      <c r="K3153" s="325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22120028</v>
      </c>
      <c r="F3156" s="204"/>
      <c r="G3156" s="205" t="s">
        <v>2</v>
      </c>
      <c r="H3156" s="326">
        <f>H3118</f>
        <v>0</v>
      </c>
      <c r="I3156" s="326"/>
      <c r="J3156" s="326"/>
      <c r="K3156" s="327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30" t="s">
        <v>3</v>
      </c>
      <c r="G3157" s="211"/>
      <c r="H3157" s="328"/>
      <c r="I3157" s="328"/>
      <c r="J3157" s="328"/>
      <c r="K3157" s="329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31">
        <f>D3120</f>
        <v>0</v>
      </c>
      <c r="E3158" s="332"/>
      <c r="F3158" s="330"/>
      <c r="G3158" s="212"/>
      <c r="H3158" s="333">
        <f>H3120</f>
        <v>0</v>
      </c>
      <c r="I3158" s="333"/>
      <c r="J3158" s="333"/>
      <c r="K3158" s="334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30"/>
      <c r="G3159" s="212"/>
      <c r="H3159" s="335">
        <f>H3121</f>
        <v>0</v>
      </c>
      <c r="I3159" s="335"/>
      <c r="J3159" s="335"/>
      <c r="K3159" s="336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37"/>
      <c r="I3160" s="337"/>
      <c r="J3160" s="337"/>
      <c r="K3160" s="338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39"/>
      <c r="K3181" s="318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15">
        <f>SUM(K3164:K3179)</f>
        <v>0</v>
      </c>
      <c r="K3182" s="316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17"/>
      <c r="K3183" s="317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18"/>
      <c r="K3185" s="318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19">
        <f>((J3182/1.11)+(K3184/1.11))*11%</f>
        <v>0</v>
      </c>
      <c r="K3186" s="320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18"/>
      <c r="K3187" s="318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21">
        <f>J3152</f>
        <v>0</v>
      </c>
      <c r="K3190" s="322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21">
        <f>J3153</f>
        <v>0</v>
      </c>
      <c r="K3191" s="322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22120029</v>
      </c>
      <c r="G3194" s="11" t="s">
        <v>2</v>
      </c>
      <c r="H3194" s="368"/>
      <c r="I3194" s="368"/>
      <c r="J3194" s="368"/>
      <c r="K3194" s="36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72" t="s">
        <v>3</v>
      </c>
      <c r="G3195" s="17"/>
      <c r="H3195" s="370"/>
      <c r="I3195" s="370"/>
      <c r="J3195" s="370"/>
      <c r="K3195" s="37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73"/>
      <c r="E3196" s="374"/>
      <c r="F3196" s="372"/>
      <c r="G3196" s="18"/>
      <c r="H3196" s="375"/>
      <c r="I3196" s="375"/>
      <c r="J3196" s="375"/>
      <c r="K3196" s="37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72"/>
      <c r="G3197" s="18"/>
      <c r="H3197" s="377"/>
      <c r="I3197" s="377"/>
      <c r="J3197" s="377"/>
      <c r="K3197" s="37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79"/>
      <c r="I3198" s="379"/>
      <c r="J3198" s="379"/>
      <c r="K3198" s="38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55"/>
      <c r="K3219" s="35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57">
        <f>SUM(K3202:K3217)</f>
        <v>0</v>
      </c>
      <c r="K3220" s="35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59"/>
      <c r="K3221" s="35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56"/>
      <c r="K3223" s="35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60">
        <f>((J3220/1.11)+(K3222/1.11))*11%</f>
        <v>0</v>
      </c>
      <c r="K3224" s="36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56"/>
      <c r="K3225" s="35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62"/>
      <c r="K3228" s="363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62"/>
      <c r="K3229" s="363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22120029</v>
      </c>
      <c r="F3232" s="127"/>
      <c r="G3232" s="128" t="s">
        <v>2</v>
      </c>
      <c r="H3232" s="364">
        <f>H3194</f>
        <v>0</v>
      </c>
      <c r="I3232" s="364"/>
      <c r="J3232" s="364"/>
      <c r="K3232" s="365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40" t="s">
        <v>3</v>
      </c>
      <c r="G3233" s="134"/>
      <c r="H3233" s="366"/>
      <c r="I3233" s="366"/>
      <c r="J3233" s="366"/>
      <c r="K3233" s="367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41">
        <f>D3196</f>
        <v>0</v>
      </c>
      <c r="E3234" s="342"/>
      <c r="F3234" s="340"/>
      <c r="G3234" s="135"/>
      <c r="H3234" s="343">
        <f>H3196</f>
        <v>0</v>
      </c>
      <c r="I3234" s="343"/>
      <c r="J3234" s="343"/>
      <c r="K3234" s="344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40"/>
      <c r="G3235" s="135"/>
      <c r="H3235" s="345">
        <f>H3197</f>
        <v>0</v>
      </c>
      <c r="I3235" s="345"/>
      <c r="J3235" s="345"/>
      <c r="K3235" s="346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47"/>
      <c r="I3236" s="347"/>
      <c r="J3236" s="347"/>
      <c r="K3236" s="348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49"/>
      <c r="K3257" s="323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50">
        <f>SUM(K3240:K3255)</f>
        <v>0</v>
      </c>
      <c r="K3258" s="351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52"/>
      <c r="K3259" s="352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23"/>
      <c r="K3261" s="323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53">
        <f>((J3258/1.11)+(K3260/1.11))*11%</f>
        <v>0</v>
      </c>
      <c r="K3262" s="354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23"/>
      <c r="K3263" s="323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24">
        <f>J3228</f>
        <v>0</v>
      </c>
      <c r="K3266" s="325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24">
        <f>J3229</f>
        <v>0</v>
      </c>
      <c r="K3267" s="325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22120029</v>
      </c>
      <c r="F3270" s="204"/>
      <c r="G3270" s="205" t="s">
        <v>2</v>
      </c>
      <c r="H3270" s="326">
        <f>H3232</f>
        <v>0</v>
      </c>
      <c r="I3270" s="326"/>
      <c r="J3270" s="326"/>
      <c r="K3270" s="327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30" t="s">
        <v>3</v>
      </c>
      <c r="G3271" s="211"/>
      <c r="H3271" s="328"/>
      <c r="I3271" s="328"/>
      <c r="J3271" s="328"/>
      <c r="K3271" s="329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31">
        <f>D3234</f>
        <v>0</v>
      </c>
      <c r="E3272" s="332"/>
      <c r="F3272" s="330"/>
      <c r="G3272" s="212"/>
      <c r="H3272" s="333">
        <f>H3234</f>
        <v>0</v>
      </c>
      <c r="I3272" s="333"/>
      <c r="J3272" s="333"/>
      <c r="K3272" s="334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30"/>
      <c r="G3273" s="212"/>
      <c r="H3273" s="335">
        <f>H3235</f>
        <v>0</v>
      </c>
      <c r="I3273" s="335"/>
      <c r="J3273" s="335"/>
      <c r="K3273" s="336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37"/>
      <c r="I3274" s="337"/>
      <c r="J3274" s="337"/>
      <c r="K3274" s="338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39"/>
      <c r="K3295" s="318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15">
        <f>SUM(K3278:K3293)</f>
        <v>0</v>
      </c>
      <c r="K3296" s="316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17"/>
      <c r="K3297" s="317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18"/>
      <c r="K3299" s="318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19">
        <f>((J3296/1.11)+(K3298/1.11))*11%</f>
        <v>0</v>
      </c>
      <c r="K3300" s="320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18"/>
      <c r="K3301" s="318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21">
        <f>J3266</f>
        <v>0</v>
      </c>
      <c r="K3304" s="322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21">
        <f>J3267</f>
        <v>0</v>
      </c>
      <c r="K3305" s="322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22120030</v>
      </c>
      <c r="G3308" s="11" t="s">
        <v>2</v>
      </c>
      <c r="H3308" s="368"/>
      <c r="I3308" s="368"/>
      <c r="J3308" s="368"/>
      <c r="K3308" s="36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72" t="s">
        <v>3</v>
      </c>
      <c r="G3309" s="17"/>
      <c r="H3309" s="370"/>
      <c r="I3309" s="370"/>
      <c r="J3309" s="370"/>
      <c r="K3309" s="37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73"/>
      <c r="E3310" s="374"/>
      <c r="F3310" s="372"/>
      <c r="G3310" s="18"/>
      <c r="H3310" s="375"/>
      <c r="I3310" s="375"/>
      <c r="J3310" s="375"/>
      <c r="K3310" s="37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72"/>
      <c r="G3311" s="18"/>
      <c r="H3311" s="377"/>
      <c r="I3311" s="377"/>
      <c r="J3311" s="377"/>
      <c r="K3311" s="37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79"/>
      <c r="I3312" s="379"/>
      <c r="J3312" s="379"/>
      <c r="K3312" s="38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55"/>
      <c r="K3333" s="35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57">
        <f>SUM(K3316:K3331)</f>
        <v>0</v>
      </c>
      <c r="K3334" s="35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59"/>
      <c r="K3335" s="35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56"/>
      <c r="K3337" s="35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60">
        <f>((J3334/1.11)+(K3336/1.11))*11%</f>
        <v>0</v>
      </c>
      <c r="K3338" s="36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56"/>
      <c r="K3339" s="35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62"/>
      <c r="K3342" s="363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62"/>
      <c r="K3343" s="363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22120030</v>
      </c>
      <c r="F3346" s="127"/>
      <c r="G3346" s="128" t="s">
        <v>2</v>
      </c>
      <c r="H3346" s="364">
        <f>H3308</f>
        <v>0</v>
      </c>
      <c r="I3346" s="364"/>
      <c r="J3346" s="364"/>
      <c r="K3346" s="365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40" t="s">
        <v>3</v>
      </c>
      <c r="G3347" s="134"/>
      <c r="H3347" s="366"/>
      <c r="I3347" s="366"/>
      <c r="J3347" s="366"/>
      <c r="K3347" s="367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41">
        <f>D3310</f>
        <v>0</v>
      </c>
      <c r="E3348" s="342"/>
      <c r="F3348" s="340"/>
      <c r="G3348" s="135"/>
      <c r="H3348" s="343">
        <f>H3310</f>
        <v>0</v>
      </c>
      <c r="I3348" s="343"/>
      <c r="J3348" s="343"/>
      <c r="K3348" s="344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40"/>
      <c r="G3349" s="135"/>
      <c r="H3349" s="345">
        <f>H3311</f>
        <v>0</v>
      </c>
      <c r="I3349" s="345"/>
      <c r="J3349" s="345"/>
      <c r="K3349" s="346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47"/>
      <c r="I3350" s="347"/>
      <c r="J3350" s="347"/>
      <c r="K3350" s="348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49"/>
      <c r="K3371" s="323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50">
        <f>SUM(K3354:K3369)</f>
        <v>0</v>
      </c>
      <c r="K3372" s="351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52"/>
      <c r="K3373" s="352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23"/>
      <c r="K3375" s="323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53">
        <f>((J3372/1.11)+(K3374/1.11))*11%</f>
        <v>0</v>
      </c>
      <c r="K3376" s="354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23"/>
      <c r="K3377" s="323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24">
        <f>J3342</f>
        <v>0</v>
      </c>
      <c r="K3380" s="325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24">
        <f>J3343</f>
        <v>0</v>
      </c>
      <c r="K3381" s="325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22120030</v>
      </c>
      <c r="F3384" s="204"/>
      <c r="G3384" s="205" t="s">
        <v>2</v>
      </c>
      <c r="H3384" s="326">
        <f>H3346</f>
        <v>0</v>
      </c>
      <c r="I3384" s="326"/>
      <c r="J3384" s="326"/>
      <c r="K3384" s="327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30" t="s">
        <v>3</v>
      </c>
      <c r="G3385" s="211"/>
      <c r="H3385" s="328"/>
      <c r="I3385" s="328"/>
      <c r="J3385" s="328"/>
      <c r="K3385" s="329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31">
        <f>D3348</f>
        <v>0</v>
      </c>
      <c r="E3386" s="332"/>
      <c r="F3386" s="330"/>
      <c r="G3386" s="212"/>
      <c r="H3386" s="333">
        <f>H3348</f>
        <v>0</v>
      </c>
      <c r="I3386" s="333"/>
      <c r="J3386" s="333"/>
      <c r="K3386" s="334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30"/>
      <c r="G3387" s="212"/>
      <c r="H3387" s="335">
        <f>H3349</f>
        <v>0</v>
      </c>
      <c r="I3387" s="335"/>
      <c r="J3387" s="335"/>
      <c r="K3387" s="336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37"/>
      <c r="I3388" s="337"/>
      <c r="J3388" s="337"/>
      <c r="K3388" s="338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39"/>
      <c r="K3409" s="318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15">
        <f>SUM(K3392:K3407)</f>
        <v>0</v>
      </c>
      <c r="K3410" s="316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17"/>
      <c r="K3411" s="317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18"/>
      <c r="K3413" s="318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19">
        <f>((J3410/1.11)+(K3412/1.11))*11%</f>
        <v>0</v>
      </c>
      <c r="K3414" s="320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18"/>
      <c r="K3415" s="318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21">
        <f>J3380</f>
        <v>0</v>
      </c>
      <c r="K3418" s="322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21">
        <f>J3381</f>
        <v>0</v>
      </c>
      <c r="K3419" s="322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22120031</v>
      </c>
      <c r="G3422" s="11" t="s">
        <v>2</v>
      </c>
      <c r="H3422" s="368"/>
      <c r="I3422" s="368"/>
      <c r="J3422" s="368"/>
      <c r="K3422" s="36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72" t="s">
        <v>3</v>
      </c>
      <c r="G3423" s="17"/>
      <c r="H3423" s="370"/>
      <c r="I3423" s="370"/>
      <c r="J3423" s="370"/>
      <c r="K3423" s="37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73"/>
      <c r="E3424" s="374"/>
      <c r="F3424" s="372"/>
      <c r="G3424" s="18"/>
      <c r="H3424" s="375"/>
      <c r="I3424" s="375"/>
      <c r="J3424" s="375"/>
      <c r="K3424" s="37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72"/>
      <c r="G3425" s="18"/>
      <c r="H3425" s="377"/>
      <c r="I3425" s="377"/>
      <c r="J3425" s="377"/>
      <c r="K3425" s="37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79"/>
      <c r="I3426" s="379"/>
      <c r="J3426" s="379"/>
      <c r="K3426" s="38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55"/>
      <c r="K3447" s="35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57">
        <f>SUM(K3430:K3445)</f>
        <v>0</v>
      </c>
      <c r="K3448" s="35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59"/>
      <c r="K3449" s="35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56"/>
      <c r="K3451" s="35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60">
        <f>((J3448/1.11)+(K3450/1.11))*11%</f>
        <v>0</v>
      </c>
      <c r="K3452" s="36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56"/>
      <c r="K3453" s="35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62"/>
      <c r="K3456" s="363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62"/>
      <c r="K3457" s="363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22120031</v>
      </c>
      <c r="F3460" s="127"/>
      <c r="G3460" s="128" t="s">
        <v>2</v>
      </c>
      <c r="H3460" s="364">
        <f>H3422</f>
        <v>0</v>
      </c>
      <c r="I3460" s="364"/>
      <c r="J3460" s="364"/>
      <c r="K3460" s="365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40" t="s">
        <v>3</v>
      </c>
      <c r="G3461" s="134"/>
      <c r="H3461" s="366"/>
      <c r="I3461" s="366"/>
      <c r="J3461" s="366"/>
      <c r="K3461" s="367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41">
        <f>D3424</f>
        <v>0</v>
      </c>
      <c r="E3462" s="342"/>
      <c r="F3462" s="340"/>
      <c r="G3462" s="135"/>
      <c r="H3462" s="343">
        <f>H3424</f>
        <v>0</v>
      </c>
      <c r="I3462" s="343"/>
      <c r="J3462" s="343"/>
      <c r="K3462" s="344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40"/>
      <c r="G3463" s="135"/>
      <c r="H3463" s="345">
        <f>H3425</f>
        <v>0</v>
      </c>
      <c r="I3463" s="345"/>
      <c r="J3463" s="345"/>
      <c r="K3463" s="346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47"/>
      <c r="I3464" s="347"/>
      <c r="J3464" s="347"/>
      <c r="K3464" s="348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49"/>
      <c r="K3485" s="323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50">
        <f>SUM(K3468:K3483)</f>
        <v>0</v>
      </c>
      <c r="K3486" s="351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52"/>
      <c r="K3487" s="352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23"/>
      <c r="K3489" s="323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53">
        <f>((J3486/1.11)+(K3488/1.11))*11%</f>
        <v>0</v>
      </c>
      <c r="K3490" s="354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23"/>
      <c r="K3491" s="323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24">
        <f>J3456</f>
        <v>0</v>
      </c>
      <c r="K3494" s="325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24">
        <f>J3457</f>
        <v>0</v>
      </c>
      <c r="K3495" s="325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22120031</v>
      </c>
      <c r="F3498" s="204"/>
      <c r="G3498" s="205" t="s">
        <v>2</v>
      </c>
      <c r="H3498" s="326">
        <f>H3460</f>
        <v>0</v>
      </c>
      <c r="I3498" s="326"/>
      <c r="J3498" s="326"/>
      <c r="K3498" s="327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30" t="s">
        <v>3</v>
      </c>
      <c r="G3499" s="211"/>
      <c r="H3499" s="328"/>
      <c r="I3499" s="328"/>
      <c r="J3499" s="328"/>
      <c r="K3499" s="329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31">
        <f>D3462</f>
        <v>0</v>
      </c>
      <c r="E3500" s="332"/>
      <c r="F3500" s="330"/>
      <c r="G3500" s="212"/>
      <c r="H3500" s="333">
        <f>H3462</f>
        <v>0</v>
      </c>
      <c r="I3500" s="333"/>
      <c r="J3500" s="333"/>
      <c r="K3500" s="334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30"/>
      <c r="G3501" s="212"/>
      <c r="H3501" s="335">
        <f>H3463</f>
        <v>0</v>
      </c>
      <c r="I3501" s="335"/>
      <c r="J3501" s="335"/>
      <c r="K3501" s="336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37"/>
      <c r="I3502" s="337"/>
      <c r="J3502" s="337"/>
      <c r="K3502" s="338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39"/>
      <c r="K3523" s="318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15">
        <f>SUM(K3506:K3521)</f>
        <v>0</v>
      </c>
      <c r="K3524" s="316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17"/>
      <c r="K3525" s="317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18"/>
      <c r="K3527" s="318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19">
        <f>((J3524/1.11)+(K3526/1.11))*11%</f>
        <v>0</v>
      </c>
      <c r="K3528" s="320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18"/>
      <c r="K3529" s="318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21">
        <f>J3494</f>
        <v>0</v>
      </c>
      <c r="K3532" s="322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21">
        <f>J3495</f>
        <v>0</v>
      </c>
      <c r="K3533" s="322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22120032</v>
      </c>
      <c r="G3536" s="11" t="s">
        <v>2</v>
      </c>
      <c r="H3536" s="368"/>
      <c r="I3536" s="368"/>
      <c r="J3536" s="368"/>
      <c r="K3536" s="36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72" t="s">
        <v>3</v>
      </c>
      <c r="G3537" s="17"/>
      <c r="H3537" s="370"/>
      <c r="I3537" s="370"/>
      <c r="J3537" s="370"/>
      <c r="K3537" s="37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73"/>
      <c r="E3538" s="374"/>
      <c r="F3538" s="372"/>
      <c r="G3538" s="18"/>
      <c r="H3538" s="375"/>
      <c r="I3538" s="375"/>
      <c r="J3538" s="375"/>
      <c r="K3538" s="37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72"/>
      <c r="G3539" s="18"/>
      <c r="H3539" s="377"/>
      <c r="I3539" s="377"/>
      <c r="J3539" s="377"/>
      <c r="K3539" s="37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79"/>
      <c r="I3540" s="379"/>
      <c r="J3540" s="379"/>
      <c r="K3540" s="38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55"/>
      <c r="K3561" s="35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57">
        <f>SUM(K3544:K3559)</f>
        <v>0</v>
      </c>
      <c r="K3562" s="35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59"/>
      <c r="K3563" s="35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56"/>
      <c r="K3565" s="35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60">
        <f>((J3562/1.11)+(K3564/1.11))*11%</f>
        <v>0</v>
      </c>
      <c r="K3566" s="36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56"/>
      <c r="K3567" s="35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62"/>
      <c r="K3570" s="363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62"/>
      <c r="K3571" s="363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22120032</v>
      </c>
      <c r="F3574" s="127"/>
      <c r="G3574" s="128" t="s">
        <v>2</v>
      </c>
      <c r="H3574" s="364">
        <f>H3536</f>
        <v>0</v>
      </c>
      <c r="I3574" s="364"/>
      <c r="J3574" s="364"/>
      <c r="K3574" s="365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40" t="s">
        <v>3</v>
      </c>
      <c r="G3575" s="134"/>
      <c r="H3575" s="366"/>
      <c r="I3575" s="366"/>
      <c r="J3575" s="366"/>
      <c r="K3575" s="367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41">
        <f>D3538</f>
        <v>0</v>
      </c>
      <c r="E3576" s="342"/>
      <c r="F3576" s="340"/>
      <c r="G3576" s="135"/>
      <c r="H3576" s="343">
        <f>H3538</f>
        <v>0</v>
      </c>
      <c r="I3576" s="343"/>
      <c r="J3576" s="343"/>
      <c r="K3576" s="344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40"/>
      <c r="G3577" s="135"/>
      <c r="H3577" s="345">
        <f>H3539</f>
        <v>0</v>
      </c>
      <c r="I3577" s="345"/>
      <c r="J3577" s="345"/>
      <c r="K3577" s="346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47"/>
      <c r="I3578" s="347"/>
      <c r="J3578" s="347"/>
      <c r="K3578" s="348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49"/>
      <c r="K3599" s="323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50">
        <f>SUM(K3582:K3597)</f>
        <v>0</v>
      </c>
      <c r="K3600" s="351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52"/>
      <c r="K3601" s="352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23"/>
      <c r="K3603" s="323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53">
        <f>((J3600/1.11)+(K3602/1.11))*11%</f>
        <v>0</v>
      </c>
      <c r="K3604" s="354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23"/>
      <c r="K3605" s="323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24">
        <f>J3570</f>
        <v>0</v>
      </c>
      <c r="K3608" s="325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24">
        <f>J3571</f>
        <v>0</v>
      </c>
      <c r="K3609" s="325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22120032</v>
      </c>
      <c r="F3612" s="204"/>
      <c r="G3612" s="205" t="s">
        <v>2</v>
      </c>
      <c r="H3612" s="326">
        <f>H3574</f>
        <v>0</v>
      </c>
      <c r="I3612" s="326"/>
      <c r="J3612" s="326"/>
      <c r="K3612" s="327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30" t="s">
        <v>3</v>
      </c>
      <c r="G3613" s="211"/>
      <c r="H3613" s="328"/>
      <c r="I3613" s="328"/>
      <c r="J3613" s="328"/>
      <c r="K3613" s="329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31">
        <f>D3576</f>
        <v>0</v>
      </c>
      <c r="E3614" s="332"/>
      <c r="F3614" s="330"/>
      <c r="G3614" s="212"/>
      <c r="H3614" s="333">
        <f>H3576</f>
        <v>0</v>
      </c>
      <c r="I3614" s="333"/>
      <c r="J3614" s="333"/>
      <c r="K3614" s="334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30"/>
      <c r="G3615" s="212"/>
      <c r="H3615" s="335">
        <f>H3577</f>
        <v>0</v>
      </c>
      <c r="I3615" s="335"/>
      <c r="J3615" s="335"/>
      <c r="K3615" s="336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37"/>
      <c r="I3616" s="337"/>
      <c r="J3616" s="337"/>
      <c r="K3616" s="338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39"/>
      <c r="K3637" s="318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15">
        <f>SUM(K3620:K3635)</f>
        <v>0</v>
      </c>
      <c r="K3638" s="316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17"/>
      <c r="K3639" s="317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18"/>
      <c r="K3641" s="318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19">
        <f>((J3638/1.11)+(K3640/1.11))*11%</f>
        <v>0</v>
      </c>
      <c r="K3642" s="320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18"/>
      <c r="K3643" s="318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21">
        <f>J3608</f>
        <v>0</v>
      </c>
      <c r="K3646" s="322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21">
        <f>J3609</f>
        <v>0</v>
      </c>
      <c r="K3647" s="322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22120033</v>
      </c>
      <c r="G3650" s="11" t="s">
        <v>2</v>
      </c>
      <c r="H3650" s="368"/>
      <c r="I3650" s="368"/>
      <c r="J3650" s="368"/>
      <c r="K3650" s="36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72" t="s">
        <v>3</v>
      </c>
      <c r="G3651" s="17"/>
      <c r="H3651" s="370"/>
      <c r="I3651" s="370"/>
      <c r="J3651" s="370"/>
      <c r="K3651" s="37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73"/>
      <c r="E3652" s="374"/>
      <c r="F3652" s="372"/>
      <c r="G3652" s="18"/>
      <c r="H3652" s="375"/>
      <c r="I3652" s="375"/>
      <c r="J3652" s="375"/>
      <c r="K3652" s="37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72"/>
      <c r="G3653" s="18"/>
      <c r="H3653" s="377"/>
      <c r="I3653" s="377"/>
      <c r="J3653" s="377"/>
      <c r="K3653" s="37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79"/>
      <c r="I3654" s="379"/>
      <c r="J3654" s="379"/>
      <c r="K3654" s="38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55"/>
      <c r="K3675" s="35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57">
        <f>SUM(K3658:K3673)</f>
        <v>0</v>
      </c>
      <c r="K3676" s="35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59"/>
      <c r="K3677" s="35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56"/>
      <c r="K3679" s="35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60">
        <f>((J3676/1.11)+(K3678/1.11))*11%</f>
        <v>0</v>
      </c>
      <c r="K3680" s="36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56"/>
      <c r="K3681" s="35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62"/>
      <c r="K3684" s="363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62"/>
      <c r="K3685" s="363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22120033</v>
      </c>
      <c r="F3688" s="127"/>
      <c r="G3688" s="128" t="s">
        <v>2</v>
      </c>
      <c r="H3688" s="364">
        <f>H3650</f>
        <v>0</v>
      </c>
      <c r="I3688" s="364"/>
      <c r="J3688" s="364"/>
      <c r="K3688" s="365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40" t="s">
        <v>3</v>
      </c>
      <c r="G3689" s="134"/>
      <c r="H3689" s="366"/>
      <c r="I3689" s="366"/>
      <c r="J3689" s="366"/>
      <c r="K3689" s="367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41">
        <f>D3652</f>
        <v>0</v>
      </c>
      <c r="E3690" s="342"/>
      <c r="F3690" s="340"/>
      <c r="G3690" s="135"/>
      <c r="H3690" s="343">
        <f>H3652</f>
        <v>0</v>
      </c>
      <c r="I3690" s="343"/>
      <c r="J3690" s="343"/>
      <c r="K3690" s="344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40"/>
      <c r="G3691" s="135"/>
      <c r="H3691" s="345">
        <f>H3653</f>
        <v>0</v>
      </c>
      <c r="I3691" s="345"/>
      <c r="J3691" s="345"/>
      <c r="K3691" s="346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47"/>
      <c r="I3692" s="347"/>
      <c r="J3692" s="347"/>
      <c r="K3692" s="348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49"/>
      <c r="K3713" s="323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50">
        <f>SUM(K3696:K3711)</f>
        <v>0</v>
      </c>
      <c r="K3714" s="351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52"/>
      <c r="K3715" s="352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23"/>
      <c r="K3717" s="323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53">
        <f>((J3714/1.11)+(K3716/1.11))*11%</f>
        <v>0</v>
      </c>
      <c r="K3718" s="354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23"/>
      <c r="K3719" s="323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24">
        <f>J3684</f>
        <v>0</v>
      </c>
      <c r="K3722" s="325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24">
        <f>J3685</f>
        <v>0</v>
      </c>
      <c r="K3723" s="325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22120033</v>
      </c>
      <c r="F3726" s="204"/>
      <c r="G3726" s="205" t="s">
        <v>2</v>
      </c>
      <c r="H3726" s="326">
        <f>H3688</f>
        <v>0</v>
      </c>
      <c r="I3726" s="326"/>
      <c r="J3726" s="326"/>
      <c r="K3726" s="327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30" t="s">
        <v>3</v>
      </c>
      <c r="G3727" s="211"/>
      <c r="H3727" s="328"/>
      <c r="I3727" s="328"/>
      <c r="J3727" s="328"/>
      <c r="K3727" s="329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31">
        <f>D3690</f>
        <v>0</v>
      </c>
      <c r="E3728" s="332"/>
      <c r="F3728" s="330"/>
      <c r="G3728" s="212"/>
      <c r="H3728" s="333">
        <f>H3690</f>
        <v>0</v>
      </c>
      <c r="I3728" s="333"/>
      <c r="J3728" s="333"/>
      <c r="K3728" s="334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30"/>
      <c r="G3729" s="212"/>
      <c r="H3729" s="335">
        <f>H3691</f>
        <v>0</v>
      </c>
      <c r="I3729" s="335"/>
      <c r="J3729" s="335"/>
      <c r="K3729" s="336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37"/>
      <c r="I3730" s="337"/>
      <c r="J3730" s="337"/>
      <c r="K3730" s="338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39"/>
      <c r="K3751" s="318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15">
        <f>SUM(K3734:K3749)</f>
        <v>0</v>
      </c>
      <c r="K3752" s="316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17"/>
      <c r="K3753" s="317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18"/>
      <c r="K3755" s="318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19">
        <f>((J3752/1.11)+(K3754/1.11))*11%</f>
        <v>0</v>
      </c>
      <c r="K3756" s="320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18"/>
      <c r="K3757" s="318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21">
        <f>J3722</f>
        <v>0</v>
      </c>
      <c r="K3760" s="322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21">
        <f>J3723</f>
        <v>0</v>
      </c>
      <c r="K3761" s="322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22120034</v>
      </c>
      <c r="G3764" s="11" t="s">
        <v>2</v>
      </c>
      <c r="H3764" s="368"/>
      <c r="I3764" s="368"/>
      <c r="J3764" s="368"/>
      <c r="K3764" s="36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72" t="s">
        <v>3</v>
      </c>
      <c r="G3765" s="17"/>
      <c r="H3765" s="370"/>
      <c r="I3765" s="370"/>
      <c r="J3765" s="370"/>
      <c r="K3765" s="37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73"/>
      <c r="E3766" s="374"/>
      <c r="F3766" s="372"/>
      <c r="G3766" s="18"/>
      <c r="H3766" s="375"/>
      <c r="I3766" s="375"/>
      <c r="J3766" s="375"/>
      <c r="K3766" s="37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72"/>
      <c r="G3767" s="18"/>
      <c r="H3767" s="377"/>
      <c r="I3767" s="377"/>
      <c r="J3767" s="377"/>
      <c r="K3767" s="37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79"/>
      <c r="I3768" s="379"/>
      <c r="J3768" s="379"/>
      <c r="K3768" s="38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55"/>
      <c r="K3789" s="35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57">
        <f>SUM(K3772:K3787)</f>
        <v>0</v>
      </c>
      <c r="K3790" s="35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59"/>
      <c r="K3791" s="35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56"/>
      <c r="K3793" s="35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60">
        <f>((J3790/1.11)+(K3792/1.11))*11%</f>
        <v>0</v>
      </c>
      <c r="K3794" s="36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56"/>
      <c r="K3795" s="35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62"/>
      <c r="K3798" s="363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62"/>
      <c r="K3799" s="363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22120034</v>
      </c>
      <c r="F3802" s="127"/>
      <c r="G3802" s="128" t="s">
        <v>2</v>
      </c>
      <c r="H3802" s="364">
        <f>H3764</f>
        <v>0</v>
      </c>
      <c r="I3802" s="364"/>
      <c r="J3802" s="364"/>
      <c r="K3802" s="365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40" t="s">
        <v>3</v>
      </c>
      <c r="G3803" s="134"/>
      <c r="H3803" s="366"/>
      <c r="I3803" s="366"/>
      <c r="J3803" s="366"/>
      <c r="K3803" s="367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41">
        <f>D3766</f>
        <v>0</v>
      </c>
      <c r="E3804" s="342"/>
      <c r="F3804" s="340"/>
      <c r="G3804" s="135"/>
      <c r="H3804" s="343">
        <f>H3766</f>
        <v>0</v>
      </c>
      <c r="I3804" s="343"/>
      <c r="J3804" s="343"/>
      <c r="K3804" s="344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40"/>
      <c r="G3805" s="135"/>
      <c r="H3805" s="345">
        <f>H3767</f>
        <v>0</v>
      </c>
      <c r="I3805" s="345"/>
      <c r="J3805" s="345"/>
      <c r="K3805" s="346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47"/>
      <c r="I3806" s="347"/>
      <c r="J3806" s="347"/>
      <c r="K3806" s="348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49"/>
      <c r="K3827" s="323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50">
        <f>SUM(K3810:K3825)</f>
        <v>0</v>
      </c>
      <c r="K3828" s="351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52"/>
      <c r="K3829" s="352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23"/>
      <c r="K3831" s="323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53">
        <f>((J3828/1.11)+(K3830/1.11))*11%</f>
        <v>0</v>
      </c>
      <c r="K3832" s="354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23"/>
      <c r="K3833" s="323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24">
        <f>J3798</f>
        <v>0</v>
      </c>
      <c r="K3836" s="325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24">
        <f>J3799</f>
        <v>0</v>
      </c>
      <c r="K3837" s="325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22120034</v>
      </c>
      <c r="F3840" s="204"/>
      <c r="G3840" s="205" t="s">
        <v>2</v>
      </c>
      <c r="H3840" s="326">
        <f>H3802</f>
        <v>0</v>
      </c>
      <c r="I3840" s="326"/>
      <c r="J3840" s="326"/>
      <c r="K3840" s="327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30" t="s">
        <v>3</v>
      </c>
      <c r="G3841" s="211"/>
      <c r="H3841" s="328"/>
      <c r="I3841" s="328"/>
      <c r="J3841" s="328"/>
      <c r="K3841" s="329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31">
        <f>D3804</f>
        <v>0</v>
      </c>
      <c r="E3842" s="332"/>
      <c r="F3842" s="330"/>
      <c r="G3842" s="212"/>
      <c r="H3842" s="333">
        <f>H3804</f>
        <v>0</v>
      </c>
      <c r="I3842" s="333"/>
      <c r="J3842" s="333"/>
      <c r="K3842" s="334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30"/>
      <c r="G3843" s="212"/>
      <c r="H3843" s="335">
        <f>H3805</f>
        <v>0</v>
      </c>
      <c r="I3843" s="335"/>
      <c r="J3843" s="335"/>
      <c r="K3843" s="336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37"/>
      <c r="I3844" s="337"/>
      <c r="J3844" s="337"/>
      <c r="K3844" s="338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39"/>
      <c r="K3865" s="318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15">
        <f>SUM(K3848:K3863)</f>
        <v>0</v>
      </c>
      <c r="K3866" s="316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17"/>
      <c r="K3867" s="317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18"/>
      <c r="K3869" s="318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19">
        <f>((J3866/1.11)+(K3868/1.11))*11%</f>
        <v>0</v>
      </c>
      <c r="K3870" s="320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18"/>
      <c r="K3871" s="318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21">
        <f>J3836</f>
        <v>0</v>
      </c>
      <c r="K3874" s="322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21">
        <f>J3837</f>
        <v>0</v>
      </c>
      <c r="K3875" s="322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22120035</v>
      </c>
      <c r="G3878" s="11" t="s">
        <v>2</v>
      </c>
      <c r="H3878" s="368"/>
      <c r="I3878" s="368"/>
      <c r="J3878" s="368"/>
      <c r="K3878" s="36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72" t="s">
        <v>3</v>
      </c>
      <c r="G3879" s="17"/>
      <c r="H3879" s="370"/>
      <c r="I3879" s="370"/>
      <c r="J3879" s="370"/>
      <c r="K3879" s="37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73"/>
      <c r="E3880" s="374"/>
      <c r="F3880" s="372"/>
      <c r="G3880" s="18"/>
      <c r="H3880" s="375"/>
      <c r="I3880" s="375"/>
      <c r="J3880" s="375"/>
      <c r="K3880" s="37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72"/>
      <c r="G3881" s="18"/>
      <c r="H3881" s="377"/>
      <c r="I3881" s="377"/>
      <c r="J3881" s="377"/>
      <c r="K3881" s="37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79"/>
      <c r="I3882" s="379"/>
      <c r="J3882" s="379"/>
      <c r="K3882" s="38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55"/>
      <c r="K3903" s="35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57">
        <f>SUM(K3886:K3901)</f>
        <v>0</v>
      </c>
      <c r="K3904" s="35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59"/>
      <c r="K3905" s="35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56"/>
      <c r="K3907" s="35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60">
        <f>((J3904/1.11)+(K3906/1.11))*11%</f>
        <v>0</v>
      </c>
      <c r="K3908" s="36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56"/>
      <c r="K3909" s="35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62"/>
      <c r="K3912" s="363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62"/>
      <c r="K3913" s="363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22120035</v>
      </c>
      <c r="F3916" s="127"/>
      <c r="G3916" s="128" t="s">
        <v>2</v>
      </c>
      <c r="H3916" s="364">
        <f>H3878</f>
        <v>0</v>
      </c>
      <c r="I3916" s="364"/>
      <c r="J3916" s="364"/>
      <c r="K3916" s="365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40" t="s">
        <v>3</v>
      </c>
      <c r="G3917" s="134"/>
      <c r="H3917" s="366"/>
      <c r="I3917" s="366"/>
      <c r="J3917" s="366"/>
      <c r="K3917" s="367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41">
        <f>D3880</f>
        <v>0</v>
      </c>
      <c r="E3918" s="342"/>
      <c r="F3918" s="340"/>
      <c r="G3918" s="135"/>
      <c r="H3918" s="343">
        <f>H3880</f>
        <v>0</v>
      </c>
      <c r="I3918" s="343"/>
      <c r="J3918" s="343"/>
      <c r="K3918" s="344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40"/>
      <c r="G3919" s="135"/>
      <c r="H3919" s="345">
        <f>H3881</f>
        <v>0</v>
      </c>
      <c r="I3919" s="345"/>
      <c r="J3919" s="345"/>
      <c r="K3919" s="346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47"/>
      <c r="I3920" s="347"/>
      <c r="J3920" s="347"/>
      <c r="K3920" s="348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49"/>
      <c r="K3941" s="323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50">
        <f>SUM(K3924:K3939)</f>
        <v>0</v>
      </c>
      <c r="K3942" s="351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52"/>
      <c r="K3943" s="352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23"/>
      <c r="K3945" s="323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53">
        <f>((J3942/1.11)+(K3944/1.11))*11%</f>
        <v>0</v>
      </c>
      <c r="K3946" s="354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23"/>
      <c r="K3947" s="323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24">
        <f>J3912</f>
        <v>0</v>
      </c>
      <c r="K3950" s="325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24">
        <f>J3913</f>
        <v>0</v>
      </c>
      <c r="K3951" s="325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22120035</v>
      </c>
      <c r="F3954" s="204"/>
      <c r="G3954" s="205" t="s">
        <v>2</v>
      </c>
      <c r="H3954" s="326">
        <f>H3916</f>
        <v>0</v>
      </c>
      <c r="I3954" s="326"/>
      <c r="J3954" s="326"/>
      <c r="K3954" s="327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30" t="s">
        <v>3</v>
      </c>
      <c r="G3955" s="211"/>
      <c r="H3955" s="328"/>
      <c r="I3955" s="328"/>
      <c r="J3955" s="328"/>
      <c r="K3955" s="329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31">
        <f>D3918</f>
        <v>0</v>
      </c>
      <c r="E3956" s="332"/>
      <c r="F3956" s="330"/>
      <c r="G3956" s="212"/>
      <c r="H3956" s="333">
        <f>H3918</f>
        <v>0</v>
      </c>
      <c r="I3956" s="333"/>
      <c r="J3956" s="333"/>
      <c r="K3956" s="334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30"/>
      <c r="G3957" s="212"/>
      <c r="H3957" s="335">
        <f>H3919</f>
        <v>0</v>
      </c>
      <c r="I3957" s="335"/>
      <c r="J3957" s="335"/>
      <c r="K3957" s="336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37"/>
      <c r="I3958" s="337"/>
      <c r="J3958" s="337"/>
      <c r="K3958" s="338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39"/>
      <c r="K3979" s="318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15">
        <f>SUM(K3962:K3977)</f>
        <v>0</v>
      </c>
      <c r="K3980" s="316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17"/>
      <c r="K3981" s="317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18"/>
      <c r="K3983" s="318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19">
        <f>((J3980/1.11)+(K3982/1.11))*11%</f>
        <v>0</v>
      </c>
      <c r="K3984" s="320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18"/>
      <c r="K3985" s="318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21">
        <f>J3950</f>
        <v>0</v>
      </c>
      <c r="K3988" s="322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21">
        <f>J3951</f>
        <v>0</v>
      </c>
      <c r="K3989" s="322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22120036</v>
      </c>
      <c r="G3992" s="11" t="s">
        <v>2</v>
      </c>
      <c r="H3992" s="368"/>
      <c r="I3992" s="368"/>
      <c r="J3992" s="368"/>
      <c r="K3992" s="36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72" t="s">
        <v>3</v>
      </c>
      <c r="G3993" s="17"/>
      <c r="H3993" s="370"/>
      <c r="I3993" s="370"/>
      <c r="J3993" s="370"/>
      <c r="K3993" s="37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73"/>
      <c r="E3994" s="374"/>
      <c r="F3994" s="372"/>
      <c r="G3994" s="18"/>
      <c r="H3994" s="375"/>
      <c r="I3994" s="375"/>
      <c r="J3994" s="375"/>
      <c r="K3994" s="37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72"/>
      <c r="G3995" s="18"/>
      <c r="H3995" s="377"/>
      <c r="I3995" s="377"/>
      <c r="J3995" s="377"/>
      <c r="K3995" s="37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79"/>
      <c r="I3996" s="379"/>
      <c r="J3996" s="379"/>
      <c r="K3996" s="38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55"/>
      <c r="K4017" s="35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57">
        <f>SUM(K4000:K4015)</f>
        <v>0</v>
      </c>
      <c r="K4018" s="35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59"/>
      <c r="K4019" s="35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56"/>
      <c r="K4021" s="35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60">
        <f>((J4018/1.11)+(K4020/1.11))*11%</f>
        <v>0</v>
      </c>
      <c r="K4022" s="36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56"/>
      <c r="K4023" s="35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62"/>
      <c r="K4026" s="363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62"/>
      <c r="K4027" s="363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22120036</v>
      </c>
      <c r="F4030" s="127"/>
      <c r="G4030" s="128" t="s">
        <v>2</v>
      </c>
      <c r="H4030" s="364">
        <f>H3992</f>
        <v>0</v>
      </c>
      <c r="I4030" s="364"/>
      <c r="J4030" s="364"/>
      <c r="K4030" s="365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40" t="s">
        <v>3</v>
      </c>
      <c r="G4031" s="134"/>
      <c r="H4031" s="366"/>
      <c r="I4031" s="366"/>
      <c r="J4031" s="366"/>
      <c r="K4031" s="367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41">
        <f>D3994</f>
        <v>0</v>
      </c>
      <c r="E4032" s="342"/>
      <c r="F4032" s="340"/>
      <c r="G4032" s="135"/>
      <c r="H4032" s="343">
        <f>H3994</f>
        <v>0</v>
      </c>
      <c r="I4032" s="343"/>
      <c r="J4032" s="343"/>
      <c r="K4032" s="344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40"/>
      <c r="G4033" s="135"/>
      <c r="H4033" s="345">
        <f>H3995</f>
        <v>0</v>
      </c>
      <c r="I4033" s="345"/>
      <c r="J4033" s="345"/>
      <c r="K4033" s="346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47"/>
      <c r="I4034" s="347"/>
      <c r="J4034" s="347"/>
      <c r="K4034" s="348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49"/>
      <c r="K4055" s="323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50">
        <f>SUM(K4038:K4053)</f>
        <v>0</v>
      </c>
      <c r="K4056" s="351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52"/>
      <c r="K4057" s="352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23"/>
      <c r="K4059" s="323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53">
        <f>((J4056/1.11)+(K4058/1.11))*11%</f>
        <v>0</v>
      </c>
      <c r="K4060" s="354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23"/>
      <c r="K4061" s="323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24">
        <f>J4026</f>
        <v>0</v>
      </c>
      <c r="K4064" s="325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24">
        <f>J4027</f>
        <v>0</v>
      </c>
      <c r="K4065" s="325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22120036</v>
      </c>
      <c r="F4068" s="204"/>
      <c r="G4068" s="205" t="s">
        <v>2</v>
      </c>
      <c r="H4068" s="326">
        <f>H4030</f>
        <v>0</v>
      </c>
      <c r="I4068" s="326"/>
      <c r="J4068" s="326"/>
      <c r="K4068" s="327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30" t="s">
        <v>3</v>
      </c>
      <c r="G4069" s="211"/>
      <c r="H4069" s="328"/>
      <c r="I4069" s="328"/>
      <c r="J4069" s="328"/>
      <c r="K4069" s="329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31">
        <f>D4032</f>
        <v>0</v>
      </c>
      <c r="E4070" s="332"/>
      <c r="F4070" s="330"/>
      <c r="G4070" s="212"/>
      <c r="H4070" s="333">
        <f>H4032</f>
        <v>0</v>
      </c>
      <c r="I4070" s="333"/>
      <c r="J4070" s="333"/>
      <c r="K4070" s="334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30"/>
      <c r="G4071" s="212"/>
      <c r="H4071" s="335">
        <f>H4033</f>
        <v>0</v>
      </c>
      <c r="I4071" s="335"/>
      <c r="J4071" s="335"/>
      <c r="K4071" s="336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37"/>
      <c r="I4072" s="337"/>
      <c r="J4072" s="337"/>
      <c r="K4072" s="338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39"/>
      <c r="K4093" s="318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15">
        <f>SUM(K4076:K4091)</f>
        <v>0</v>
      </c>
      <c r="K4094" s="316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17"/>
      <c r="K4095" s="317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18"/>
      <c r="K4097" s="318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19">
        <f>((J4094/1.11)+(K4096/1.11))*11%</f>
        <v>0</v>
      </c>
      <c r="K4098" s="320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18"/>
      <c r="K4099" s="318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21">
        <f>J4064</f>
        <v>0</v>
      </c>
      <c r="K4102" s="322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21">
        <f>J4065</f>
        <v>0</v>
      </c>
      <c r="K4103" s="322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22120037</v>
      </c>
      <c r="G4106" s="11" t="s">
        <v>2</v>
      </c>
      <c r="H4106" s="368"/>
      <c r="I4106" s="368"/>
      <c r="J4106" s="368"/>
      <c r="K4106" s="36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72" t="s">
        <v>3</v>
      </c>
      <c r="G4107" s="17"/>
      <c r="H4107" s="370"/>
      <c r="I4107" s="370"/>
      <c r="J4107" s="370"/>
      <c r="K4107" s="37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73"/>
      <c r="E4108" s="374"/>
      <c r="F4108" s="372"/>
      <c r="G4108" s="18"/>
      <c r="H4108" s="375"/>
      <c r="I4108" s="375"/>
      <c r="J4108" s="375"/>
      <c r="K4108" s="37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72"/>
      <c r="G4109" s="18"/>
      <c r="H4109" s="377"/>
      <c r="I4109" s="377"/>
      <c r="J4109" s="377"/>
      <c r="K4109" s="37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79"/>
      <c r="I4110" s="379"/>
      <c r="J4110" s="379"/>
      <c r="K4110" s="38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55"/>
      <c r="K4131" s="35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57">
        <f>SUM(K4114:K4129)</f>
        <v>0</v>
      </c>
      <c r="K4132" s="35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59"/>
      <c r="K4133" s="35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56"/>
      <c r="K4135" s="35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60">
        <f>((J4132/1.11)+(K4134/1.11))*11%</f>
        <v>0</v>
      </c>
      <c r="K4136" s="36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56"/>
      <c r="K4137" s="35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62"/>
      <c r="K4140" s="363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62"/>
      <c r="K4141" s="363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22120037</v>
      </c>
      <c r="F4144" s="127"/>
      <c r="G4144" s="128" t="s">
        <v>2</v>
      </c>
      <c r="H4144" s="364">
        <f>H4106</f>
        <v>0</v>
      </c>
      <c r="I4144" s="364"/>
      <c r="J4144" s="364"/>
      <c r="K4144" s="365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40" t="s">
        <v>3</v>
      </c>
      <c r="G4145" s="134"/>
      <c r="H4145" s="366"/>
      <c r="I4145" s="366"/>
      <c r="J4145" s="366"/>
      <c r="K4145" s="367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41">
        <f>D4108</f>
        <v>0</v>
      </c>
      <c r="E4146" s="342"/>
      <c r="F4146" s="340"/>
      <c r="G4146" s="135"/>
      <c r="H4146" s="343">
        <f>H4108</f>
        <v>0</v>
      </c>
      <c r="I4146" s="343"/>
      <c r="J4146" s="343"/>
      <c r="K4146" s="344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40"/>
      <c r="G4147" s="135"/>
      <c r="H4147" s="345">
        <f>H4109</f>
        <v>0</v>
      </c>
      <c r="I4147" s="345"/>
      <c r="J4147" s="345"/>
      <c r="K4147" s="346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47"/>
      <c r="I4148" s="347"/>
      <c r="J4148" s="347"/>
      <c r="K4148" s="348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49"/>
      <c r="K4169" s="323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50">
        <f>SUM(K4152:K4167)</f>
        <v>0</v>
      </c>
      <c r="K4170" s="351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52"/>
      <c r="K4171" s="352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23"/>
      <c r="K4173" s="323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53">
        <f>((J4170/1.11)+(K4172/1.11))*11%</f>
        <v>0</v>
      </c>
      <c r="K4174" s="354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23"/>
      <c r="K4175" s="323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24">
        <f>J4140</f>
        <v>0</v>
      </c>
      <c r="K4178" s="325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24">
        <f>J4141</f>
        <v>0</v>
      </c>
      <c r="K4179" s="325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22120037</v>
      </c>
      <c r="F4182" s="204"/>
      <c r="G4182" s="205" t="s">
        <v>2</v>
      </c>
      <c r="H4182" s="326">
        <f>H4144</f>
        <v>0</v>
      </c>
      <c r="I4182" s="326"/>
      <c r="J4182" s="326"/>
      <c r="K4182" s="327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30" t="s">
        <v>3</v>
      </c>
      <c r="G4183" s="211"/>
      <c r="H4183" s="328"/>
      <c r="I4183" s="328"/>
      <c r="J4183" s="328"/>
      <c r="K4183" s="329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31">
        <f>D4146</f>
        <v>0</v>
      </c>
      <c r="E4184" s="332"/>
      <c r="F4184" s="330"/>
      <c r="G4184" s="212"/>
      <c r="H4184" s="333">
        <f>H4146</f>
        <v>0</v>
      </c>
      <c r="I4184" s="333"/>
      <c r="J4184" s="333"/>
      <c r="K4184" s="334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30"/>
      <c r="G4185" s="212"/>
      <c r="H4185" s="335">
        <f>H4147</f>
        <v>0</v>
      </c>
      <c r="I4185" s="335"/>
      <c r="J4185" s="335"/>
      <c r="K4185" s="336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37"/>
      <c r="I4186" s="337"/>
      <c r="J4186" s="337"/>
      <c r="K4186" s="338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39"/>
      <c r="K4207" s="318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15">
        <f>SUM(K4190:K4205)</f>
        <v>0</v>
      </c>
      <c r="K4208" s="316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17"/>
      <c r="K4209" s="317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18"/>
      <c r="K4211" s="318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19">
        <f>((J4208/1.11)+(K4210/1.11))*11%</f>
        <v>0</v>
      </c>
      <c r="K4212" s="320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18"/>
      <c r="K4213" s="318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21">
        <f>J4178</f>
        <v>0</v>
      </c>
      <c r="K4216" s="322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21">
        <f>J4179</f>
        <v>0</v>
      </c>
      <c r="K4217" s="322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22120038</v>
      </c>
      <c r="G4220" s="11" t="s">
        <v>2</v>
      </c>
      <c r="H4220" s="368"/>
      <c r="I4220" s="368"/>
      <c r="J4220" s="368"/>
      <c r="K4220" s="36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72" t="s">
        <v>3</v>
      </c>
      <c r="G4221" s="17"/>
      <c r="H4221" s="370"/>
      <c r="I4221" s="370"/>
      <c r="J4221" s="370"/>
      <c r="K4221" s="37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73"/>
      <c r="E4222" s="374"/>
      <c r="F4222" s="372"/>
      <c r="G4222" s="18"/>
      <c r="H4222" s="375"/>
      <c r="I4222" s="375"/>
      <c r="J4222" s="375"/>
      <c r="K4222" s="37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72"/>
      <c r="G4223" s="18"/>
      <c r="H4223" s="377"/>
      <c r="I4223" s="377"/>
      <c r="J4223" s="377"/>
      <c r="K4223" s="37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79"/>
      <c r="I4224" s="379"/>
      <c r="J4224" s="379"/>
      <c r="K4224" s="38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55"/>
      <c r="K4245" s="35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57">
        <f>SUM(K4228:K4243)</f>
        <v>0</v>
      </c>
      <c r="K4246" s="35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59"/>
      <c r="K4247" s="35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56"/>
      <c r="K4249" s="35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60">
        <f>((J4246/1.11)+(K4248/1.11))*11%</f>
        <v>0</v>
      </c>
      <c r="K4250" s="36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56"/>
      <c r="K4251" s="35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62"/>
      <c r="K4254" s="363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62"/>
      <c r="K4255" s="363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22120038</v>
      </c>
      <c r="F4258" s="127"/>
      <c r="G4258" s="128" t="s">
        <v>2</v>
      </c>
      <c r="H4258" s="364">
        <f>H4220</f>
        <v>0</v>
      </c>
      <c r="I4258" s="364"/>
      <c r="J4258" s="364"/>
      <c r="K4258" s="365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40" t="s">
        <v>3</v>
      </c>
      <c r="G4259" s="134"/>
      <c r="H4259" s="366"/>
      <c r="I4259" s="366"/>
      <c r="J4259" s="366"/>
      <c r="K4259" s="367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41">
        <f>D4222</f>
        <v>0</v>
      </c>
      <c r="E4260" s="342"/>
      <c r="F4260" s="340"/>
      <c r="G4260" s="135"/>
      <c r="H4260" s="343">
        <f>H4222</f>
        <v>0</v>
      </c>
      <c r="I4260" s="343"/>
      <c r="J4260" s="343"/>
      <c r="K4260" s="344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40"/>
      <c r="G4261" s="135"/>
      <c r="H4261" s="345">
        <f>H4223</f>
        <v>0</v>
      </c>
      <c r="I4261" s="345"/>
      <c r="J4261" s="345"/>
      <c r="K4261" s="346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47"/>
      <c r="I4262" s="347"/>
      <c r="J4262" s="347"/>
      <c r="K4262" s="348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49"/>
      <c r="K4283" s="323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50">
        <f>SUM(K4266:K4281)</f>
        <v>0</v>
      </c>
      <c r="K4284" s="351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52"/>
      <c r="K4285" s="352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23"/>
      <c r="K4287" s="323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53">
        <f>((J4284/1.11)+(K4286/1.11))*11%</f>
        <v>0</v>
      </c>
      <c r="K4288" s="354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23"/>
      <c r="K4289" s="323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24">
        <f>J4254</f>
        <v>0</v>
      </c>
      <c r="K4292" s="325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24">
        <f>J4255</f>
        <v>0</v>
      </c>
      <c r="K4293" s="325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22120038</v>
      </c>
      <c r="F4296" s="204"/>
      <c r="G4296" s="205" t="s">
        <v>2</v>
      </c>
      <c r="H4296" s="326">
        <f>H4258</f>
        <v>0</v>
      </c>
      <c r="I4296" s="326"/>
      <c r="J4296" s="326"/>
      <c r="K4296" s="327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30" t="s">
        <v>3</v>
      </c>
      <c r="G4297" s="211"/>
      <c r="H4297" s="328"/>
      <c r="I4297" s="328"/>
      <c r="J4297" s="328"/>
      <c r="K4297" s="329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31">
        <f>D4260</f>
        <v>0</v>
      </c>
      <c r="E4298" s="332"/>
      <c r="F4298" s="330"/>
      <c r="G4298" s="212"/>
      <c r="H4298" s="333">
        <f>H4260</f>
        <v>0</v>
      </c>
      <c r="I4298" s="333"/>
      <c r="J4298" s="333"/>
      <c r="K4298" s="334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30"/>
      <c r="G4299" s="212"/>
      <c r="H4299" s="335">
        <f>H4261</f>
        <v>0</v>
      </c>
      <c r="I4299" s="335"/>
      <c r="J4299" s="335"/>
      <c r="K4299" s="336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37"/>
      <c r="I4300" s="337"/>
      <c r="J4300" s="337"/>
      <c r="K4300" s="338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39"/>
      <c r="K4321" s="318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15">
        <f>SUM(K4304:K4319)</f>
        <v>0</v>
      </c>
      <c r="K4322" s="316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17"/>
      <c r="K4323" s="317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18"/>
      <c r="K4325" s="318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19">
        <f>((J4322/1.11)+(K4324/1.11))*11%</f>
        <v>0</v>
      </c>
      <c r="K4326" s="320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18"/>
      <c r="K4327" s="318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21">
        <f>J4292</f>
        <v>0</v>
      </c>
      <c r="K4330" s="322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21">
        <f>J4293</f>
        <v>0</v>
      </c>
      <c r="K4331" s="322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22120039</v>
      </c>
      <c r="G4334" s="11" t="s">
        <v>2</v>
      </c>
      <c r="H4334" s="368"/>
      <c r="I4334" s="368"/>
      <c r="J4334" s="368"/>
      <c r="K4334" s="36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72" t="s">
        <v>3</v>
      </c>
      <c r="G4335" s="17"/>
      <c r="H4335" s="370"/>
      <c r="I4335" s="370"/>
      <c r="J4335" s="370"/>
      <c r="K4335" s="37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73"/>
      <c r="E4336" s="374"/>
      <c r="F4336" s="372"/>
      <c r="G4336" s="18"/>
      <c r="H4336" s="375"/>
      <c r="I4336" s="375"/>
      <c r="J4336" s="375"/>
      <c r="K4336" s="37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72"/>
      <c r="G4337" s="18"/>
      <c r="H4337" s="377"/>
      <c r="I4337" s="377"/>
      <c r="J4337" s="377"/>
      <c r="K4337" s="37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79"/>
      <c r="I4338" s="379"/>
      <c r="J4338" s="379"/>
      <c r="K4338" s="38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55"/>
      <c r="K4359" s="35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57">
        <f>SUM(K4342:K4357)</f>
        <v>0</v>
      </c>
      <c r="K4360" s="35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59"/>
      <c r="K4361" s="35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56"/>
      <c r="K4363" s="35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60">
        <f>((J4360/1.11)+(K4362/1.11))*11%</f>
        <v>0</v>
      </c>
      <c r="K4364" s="36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56"/>
      <c r="K4365" s="35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62"/>
      <c r="K4368" s="363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62"/>
      <c r="K4369" s="363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22120039</v>
      </c>
      <c r="F4372" s="127"/>
      <c r="G4372" s="128" t="s">
        <v>2</v>
      </c>
      <c r="H4372" s="364">
        <f>H4334</f>
        <v>0</v>
      </c>
      <c r="I4372" s="364"/>
      <c r="J4372" s="364"/>
      <c r="K4372" s="365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40" t="s">
        <v>3</v>
      </c>
      <c r="G4373" s="134"/>
      <c r="H4373" s="366"/>
      <c r="I4373" s="366"/>
      <c r="J4373" s="366"/>
      <c r="K4373" s="367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41">
        <f>D4336</f>
        <v>0</v>
      </c>
      <c r="E4374" s="342"/>
      <c r="F4374" s="340"/>
      <c r="G4374" s="135"/>
      <c r="H4374" s="343">
        <f>H4336</f>
        <v>0</v>
      </c>
      <c r="I4374" s="343"/>
      <c r="J4374" s="343"/>
      <c r="K4374" s="344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40"/>
      <c r="G4375" s="135"/>
      <c r="H4375" s="345">
        <f>H4337</f>
        <v>0</v>
      </c>
      <c r="I4375" s="345"/>
      <c r="J4375" s="345"/>
      <c r="K4375" s="346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47"/>
      <c r="I4376" s="347"/>
      <c r="J4376" s="347"/>
      <c r="K4376" s="348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49"/>
      <c r="K4397" s="323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50">
        <f>SUM(K4380:K4395)</f>
        <v>0</v>
      </c>
      <c r="K4398" s="351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52"/>
      <c r="K4399" s="352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23"/>
      <c r="K4401" s="323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53">
        <f>((J4398/1.11)+(K4400/1.11))*11%</f>
        <v>0</v>
      </c>
      <c r="K4402" s="354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23"/>
      <c r="K4403" s="323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24">
        <f>J4368</f>
        <v>0</v>
      </c>
      <c r="K4406" s="325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24">
        <f>J4369</f>
        <v>0</v>
      </c>
      <c r="K4407" s="325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22120039</v>
      </c>
      <c r="F4410" s="204"/>
      <c r="G4410" s="205" t="s">
        <v>2</v>
      </c>
      <c r="H4410" s="326">
        <f>H4372</f>
        <v>0</v>
      </c>
      <c r="I4410" s="326"/>
      <c r="J4410" s="326"/>
      <c r="K4410" s="327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30" t="s">
        <v>3</v>
      </c>
      <c r="G4411" s="211"/>
      <c r="H4411" s="328"/>
      <c r="I4411" s="328"/>
      <c r="J4411" s="328"/>
      <c r="K4411" s="329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31">
        <f>D4374</f>
        <v>0</v>
      </c>
      <c r="E4412" s="332"/>
      <c r="F4412" s="330"/>
      <c r="G4412" s="212"/>
      <c r="H4412" s="333">
        <f>H4374</f>
        <v>0</v>
      </c>
      <c r="I4412" s="333"/>
      <c r="J4412" s="333"/>
      <c r="K4412" s="334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30"/>
      <c r="G4413" s="212"/>
      <c r="H4413" s="335">
        <f>H4375</f>
        <v>0</v>
      </c>
      <c r="I4413" s="335"/>
      <c r="J4413" s="335"/>
      <c r="K4413" s="336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37"/>
      <c r="I4414" s="337"/>
      <c r="J4414" s="337"/>
      <c r="K4414" s="338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39"/>
      <c r="K4435" s="318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15">
        <f>SUM(K4418:K4433)</f>
        <v>0</v>
      </c>
      <c r="K4436" s="316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17"/>
      <c r="K4437" s="317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18"/>
      <c r="K4439" s="318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19">
        <f>((J4436/1.11)+(K4438/1.11))*11%</f>
        <v>0</v>
      </c>
      <c r="K4440" s="320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18"/>
      <c r="K4441" s="318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21">
        <f>J4406</f>
        <v>0</v>
      </c>
      <c r="K4444" s="322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21">
        <f>J4407</f>
        <v>0</v>
      </c>
      <c r="K4445" s="322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22120040</v>
      </c>
      <c r="G4448" s="11" t="s">
        <v>2</v>
      </c>
      <c r="H4448" s="368"/>
      <c r="I4448" s="368"/>
      <c r="J4448" s="368"/>
      <c r="K4448" s="36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72" t="s">
        <v>3</v>
      </c>
      <c r="G4449" s="17"/>
      <c r="H4449" s="370"/>
      <c r="I4449" s="370"/>
      <c r="J4449" s="370"/>
      <c r="K4449" s="37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73"/>
      <c r="E4450" s="374"/>
      <c r="F4450" s="372"/>
      <c r="G4450" s="18"/>
      <c r="H4450" s="375"/>
      <c r="I4450" s="375"/>
      <c r="J4450" s="375"/>
      <c r="K4450" s="37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72"/>
      <c r="G4451" s="18"/>
      <c r="H4451" s="377"/>
      <c r="I4451" s="377"/>
      <c r="J4451" s="377"/>
      <c r="K4451" s="37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79"/>
      <c r="I4452" s="379"/>
      <c r="J4452" s="379"/>
      <c r="K4452" s="38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55"/>
      <c r="K4473" s="35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57">
        <f>SUM(K4456:K4471)</f>
        <v>0</v>
      </c>
      <c r="K4474" s="35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59"/>
      <c r="K4475" s="35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56"/>
      <c r="K4477" s="35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60">
        <f>((J4474/1.11)+(K4476/1.11))*11%</f>
        <v>0</v>
      </c>
      <c r="K4478" s="36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56"/>
      <c r="K4479" s="35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62"/>
      <c r="K4482" s="363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62"/>
      <c r="K4483" s="363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22120040</v>
      </c>
      <c r="F4486" s="127"/>
      <c r="G4486" s="128" t="s">
        <v>2</v>
      </c>
      <c r="H4486" s="364">
        <f>H4448</f>
        <v>0</v>
      </c>
      <c r="I4486" s="364"/>
      <c r="J4486" s="364"/>
      <c r="K4486" s="365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40" t="s">
        <v>3</v>
      </c>
      <c r="G4487" s="134"/>
      <c r="H4487" s="366"/>
      <c r="I4487" s="366"/>
      <c r="J4487" s="366"/>
      <c r="K4487" s="367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41">
        <f>D4450</f>
        <v>0</v>
      </c>
      <c r="E4488" s="342"/>
      <c r="F4488" s="340"/>
      <c r="G4488" s="135"/>
      <c r="H4488" s="343">
        <f>H4450</f>
        <v>0</v>
      </c>
      <c r="I4488" s="343"/>
      <c r="J4488" s="343"/>
      <c r="K4488" s="344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40"/>
      <c r="G4489" s="135"/>
      <c r="H4489" s="345">
        <f>H4451</f>
        <v>0</v>
      </c>
      <c r="I4489" s="345"/>
      <c r="J4489" s="345"/>
      <c r="K4489" s="346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47"/>
      <c r="I4490" s="347"/>
      <c r="J4490" s="347"/>
      <c r="K4490" s="348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49"/>
      <c r="K4511" s="323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50">
        <f>SUM(K4494:K4509)</f>
        <v>0</v>
      </c>
      <c r="K4512" s="351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52"/>
      <c r="K4513" s="352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23"/>
      <c r="K4515" s="323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53">
        <f>((J4512/1.11)+(K4514/1.11))*11%</f>
        <v>0</v>
      </c>
      <c r="K4516" s="354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23"/>
      <c r="K4517" s="323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24">
        <f>J4482</f>
        <v>0</v>
      </c>
      <c r="K4520" s="325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24">
        <f>J4483</f>
        <v>0</v>
      </c>
      <c r="K4521" s="325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22120040</v>
      </c>
      <c r="F4524" s="204"/>
      <c r="G4524" s="205" t="s">
        <v>2</v>
      </c>
      <c r="H4524" s="326">
        <f>H4486</f>
        <v>0</v>
      </c>
      <c r="I4524" s="326"/>
      <c r="J4524" s="326"/>
      <c r="K4524" s="327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30" t="s">
        <v>3</v>
      </c>
      <c r="G4525" s="211"/>
      <c r="H4525" s="328"/>
      <c r="I4525" s="328"/>
      <c r="J4525" s="328"/>
      <c r="K4525" s="329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31">
        <f>D4488</f>
        <v>0</v>
      </c>
      <c r="E4526" s="332"/>
      <c r="F4526" s="330"/>
      <c r="G4526" s="212"/>
      <c r="H4526" s="333">
        <f>H4488</f>
        <v>0</v>
      </c>
      <c r="I4526" s="333"/>
      <c r="J4526" s="333"/>
      <c r="K4526" s="334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30"/>
      <c r="G4527" s="212"/>
      <c r="H4527" s="335">
        <f>H4489</f>
        <v>0</v>
      </c>
      <c r="I4527" s="335"/>
      <c r="J4527" s="335"/>
      <c r="K4527" s="336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37"/>
      <c r="I4528" s="337"/>
      <c r="J4528" s="337"/>
      <c r="K4528" s="338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39"/>
      <c r="K4549" s="318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15">
        <f>SUM(K4532:K4547)</f>
        <v>0</v>
      </c>
      <c r="K4550" s="316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17"/>
      <c r="K4551" s="317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18"/>
      <c r="K4553" s="318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19">
        <f>((J4550/1.11)+(K4552/1.11))*11%</f>
        <v>0</v>
      </c>
      <c r="K4554" s="320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18"/>
      <c r="K4555" s="318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21">
        <f>J4520</f>
        <v>0</v>
      </c>
      <c r="K4558" s="322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21">
        <f>J4521</f>
        <v>0</v>
      </c>
      <c r="K4559" s="322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22120041</v>
      </c>
      <c r="G4562" s="11" t="s">
        <v>2</v>
      </c>
      <c r="H4562" s="368"/>
      <c r="I4562" s="368"/>
      <c r="J4562" s="368"/>
      <c r="K4562" s="36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72" t="s">
        <v>3</v>
      </c>
      <c r="G4563" s="17"/>
      <c r="H4563" s="370"/>
      <c r="I4563" s="370"/>
      <c r="J4563" s="370"/>
      <c r="K4563" s="37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73"/>
      <c r="E4564" s="374"/>
      <c r="F4564" s="372"/>
      <c r="G4564" s="18"/>
      <c r="H4564" s="375"/>
      <c r="I4564" s="375"/>
      <c r="J4564" s="375"/>
      <c r="K4564" s="37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72"/>
      <c r="G4565" s="18"/>
      <c r="H4565" s="377"/>
      <c r="I4565" s="377"/>
      <c r="J4565" s="377"/>
      <c r="K4565" s="37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79"/>
      <c r="I4566" s="379"/>
      <c r="J4566" s="379"/>
      <c r="K4566" s="38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55"/>
      <c r="K4587" s="35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57">
        <f>SUM(K4570:K4585)</f>
        <v>0</v>
      </c>
      <c r="K4588" s="35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59"/>
      <c r="K4589" s="35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56"/>
      <c r="K4591" s="35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60">
        <f>((J4588/1.11)+(K4590/1.11))*11%</f>
        <v>0</v>
      </c>
      <c r="K4592" s="36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56"/>
      <c r="K4593" s="35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62"/>
      <c r="K4596" s="363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62"/>
      <c r="K4597" s="363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22120041</v>
      </c>
      <c r="F4600" s="127"/>
      <c r="G4600" s="128" t="s">
        <v>2</v>
      </c>
      <c r="H4600" s="364">
        <f>H4562</f>
        <v>0</v>
      </c>
      <c r="I4600" s="364"/>
      <c r="J4600" s="364"/>
      <c r="K4600" s="365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40" t="s">
        <v>3</v>
      </c>
      <c r="G4601" s="134"/>
      <c r="H4601" s="366"/>
      <c r="I4601" s="366"/>
      <c r="J4601" s="366"/>
      <c r="K4601" s="367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41">
        <f>D4564</f>
        <v>0</v>
      </c>
      <c r="E4602" s="342"/>
      <c r="F4602" s="340"/>
      <c r="G4602" s="135"/>
      <c r="H4602" s="343">
        <f>H4564</f>
        <v>0</v>
      </c>
      <c r="I4602" s="343"/>
      <c r="J4602" s="343"/>
      <c r="K4602" s="344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40"/>
      <c r="G4603" s="135"/>
      <c r="H4603" s="345">
        <f>H4565</f>
        <v>0</v>
      </c>
      <c r="I4603" s="345"/>
      <c r="J4603" s="345"/>
      <c r="K4603" s="346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47"/>
      <c r="I4604" s="347"/>
      <c r="J4604" s="347"/>
      <c r="K4604" s="348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49"/>
      <c r="K4625" s="323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50">
        <f>SUM(K4608:K4623)</f>
        <v>0</v>
      </c>
      <c r="K4626" s="351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52"/>
      <c r="K4627" s="352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23"/>
      <c r="K4629" s="323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53">
        <f>((J4626/1.11)+(K4628/1.11))*11%</f>
        <v>0</v>
      </c>
      <c r="K4630" s="354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23"/>
      <c r="K4631" s="323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24">
        <f>J4596</f>
        <v>0</v>
      </c>
      <c r="K4634" s="325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24">
        <f>J4597</f>
        <v>0</v>
      </c>
      <c r="K4635" s="325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22120041</v>
      </c>
      <c r="F4638" s="204"/>
      <c r="G4638" s="205" t="s">
        <v>2</v>
      </c>
      <c r="H4638" s="326">
        <f>H4600</f>
        <v>0</v>
      </c>
      <c r="I4638" s="326"/>
      <c r="J4638" s="326"/>
      <c r="K4638" s="327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30" t="s">
        <v>3</v>
      </c>
      <c r="G4639" s="211"/>
      <c r="H4639" s="328"/>
      <c r="I4639" s="328"/>
      <c r="J4639" s="328"/>
      <c r="K4639" s="329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31">
        <f>D4602</f>
        <v>0</v>
      </c>
      <c r="E4640" s="332"/>
      <c r="F4640" s="330"/>
      <c r="G4640" s="212"/>
      <c r="H4640" s="333">
        <f>H4602</f>
        <v>0</v>
      </c>
      <c r="I4640" s="333"/>
      <c r="J4640" s="333"/>
      <c r="K4640" s="334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30"/>
      <c r="G4641" s="212"/>
      <c r="H4641" s="335">
        <f>H4603</f>
        <v>0</v>
      </c>
      <c r="I4641" s="335"/>
      <c r="J4641" s="335"/>
      <c r="K4641" s="336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37"/>
      <c r="I4642" s="337"/>
      <c r="J4642" s="337"/>
      <c r="K4642" s="338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39"/>
      <c r="K4663" s="318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15">
        <f>SUM(K4646:K4661)</f>
        <v>0</v>
      </c>
      <c r="K4664" s="316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17"/>
      <c r="K4665" s="317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18"/>
      <c r="K4667" s="318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19">
        <f>((J4664/1.11)+(K4666/1.11))*11%</f>
        <v>0</v>
      </c>
      <c r="K4668" s="320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18"/>
      <c r="K4669" s="318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21">
        <f>J4634</f>
        <v>0</v>
      </c>
      <c r="K4672" s="322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21">
        <f>J4635</f>
        <v>0</v>
      </c>
      <c r="K4673" s="322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22120042</v>
      </c>
      <c r="G4676" s="11" t="s">
        <v>2</v>
      </c>
      <c r="H4676" s="368"/>
      <c r="I4676" s="368"/>
      <c r="J4676" s="368"/>
      <c r="K4676" s="36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72" t="s">
        <v>3</v>
      </c>
      <c r="G4677" s="17"/>
      <c r="H4677" s="370"/>
      <c r="I4677" s="370"/>
      <c r="J4677" s="370"/>
      <c r="K4677" s="37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73"/>
      <c r="E4678" s="374"/>
      <c r="F4678" s="372"/>
      <c r="G4678" s="18"/>
      <c r="H4678" s="375"/>
      <c r="I4678" s="375"/>
      <c r="J4678" s="375"/>
      <c r="K4678" s="37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72"/>
      <c r="G4679" s="18"/>
      <c r="H4679" s="377"/>
      <c r="I4679" s="377"/>
      <c r="J4679" s="377"/>
      <c r="K4679" s="37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79"/>
      <c r="I4680" s="379"/>
      <c r="J4680" s="379"/>
      <c r="K4680" s="38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55"/>
      <c r="K4701" s="35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57">
        <f>SUM(K4684:K4699)</f>
        <v>0</v>
      </c>
      <c r="K4702" s="35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59"/>
      <c r="K4703" s="35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56"/>
      <c r="K4705" s="35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60">
        <f>((J4702/1.11)+(K4704/1.11))*11%</f>
        <v>0</v>
      </c>
      <c r="K4706" s="36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56"/>
      <c r="K4707" s="35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62"/>
      <c r="K4710" s="363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62"/>
      <c r="K4711" s="363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22120042</v>
      </c>
      <c r="F4714" s="127"/>
      <c r="G4714" s="128" t="s">
        <v>2</v>
      </c>
      <c r="H4714" s="364">
        <f>H4676</f>
        <v>0</v>
      </c>
      <c r="I4714" s="364"/>
      <c r="J4714" s="364"/>
      <c r="K4714" s="365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40" t="s">
        <v>3</v>
      </c>
      <c r="G4715" s="134"/>
      <c r="H4715" s="366"/>
      <c r="I4715" s="366"/>
      <c r="J4715" s="366"/>
      <c r="K4715" s="367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41">
        <f>D4678</f>
        <v>0</v>
      </c>
      <c r="E4716" s="342"/>
      <c r="F4716" s="340"/>
      <c r="G4716" s="135"/>
      <c r="H4716" s="343">
        <f>H4678</f>
        <v>0</v>
      </c>
      <c r="I4716" s="343"/>
      <c r="J4716" s="343"/>
      <c r="K4716" s="344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40"/>
      <c r="G4717" s="135"/>
      <c r="H4717" s="345">
        <f>H4679</f>
        <v>0</v>
      </c>
      <c r="I4717" s="345"/>
      <c r="J4717" s="345"/>
      <c r="K4717" s="346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47"/>
      <c r="I4718" s="347"/>
      <c r="J4718" s="347"/>
      <c r="K4718" s="348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49"/>
      <c r="K4739" s="323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50">
        <f>SUM(K4722:K4737)</f>
        <v>0</v>
      </c>
      <c r="K4740" s="351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52"/>
      <c r="K4741" s="352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23"/>
      <c r="K4743" s="323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53">
        <f>((J4740/1.11)+(K4742/1.11))*11%</f>
        <v>0</v>
      </c>
      <c r="K4744" s="354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23"/>
      <c r="K4745" s="323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24">
        <f>J4710</f>
        <v>0</v>
      </c>
      <c r="K4748" s="325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24">
        <f>J4711</f>
        <v>0</v>
      </c>
      <c r="K4749" s="325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22120042</v>
      </c>
      <c r="F4752" s="204"/>
      <c r="G4752" s="205" t="s">
        <v>2</v>
      </c>
      <c r="H4752" s="326">
        <f>H4714</f>
        <v>0</v>
      </c>
      <c r="I4752" s="326"/>
      <c r="J4752" s="326"/>
      <c r="K4752" s="327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30" t="s">
        <v>3</v>
      </c>
      <c r="G4753" s="211"/>
      <c r="H4753" s="328"/>
      <c r="I4753" s="328"/>
      <c r="J4753" s="328"/>
      <c r="K4753" s="329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31">
        <f>D4716</f>
        <v>0</v>
      </c>
      <c r="E4754" s="332"/>
      <c r="F4754" s="330"/>
      <c r="G4754" s="212"/>
      <c r="H4754" s="333">
        <f>H4716</f>
        <v>0</v>
      </c>
      <c r="I4754" s="333"/>
      <c r="J4754" s="333"/>
      <c r="K4754" s="334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30"/>
      <c r="G4755" s="212"/>
      <c r="H4755" s="335">
        <f>H4717</f>
        <v>0</v>
      </c>
      <c r="I4755" s="335"/>
      <c r="J4755" s="335"/>
      <c r="K4755" s="336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37"/>
      <c r="I4756" s="337"/>
      <c r="J4756" s="337"/>
      <c r="K4756" s="338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39"/>
      <c r="K4777" s="318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15">
        <f>SUM(K4760:K4775)</f>
        <v>0</v>
      </c>
      <c r="K4778" s="316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17"/>
      <c r="K4779" s="317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18"/>
      <c r="K4781" s="318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19">
        <f>((J4778/1.11)+(K4780/1.11))*11%</f>
        <v>0</v>
      </c>
      <c r="K4782" s="320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18"/>
      <c r="K4783" s="318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21">
        <f>J4748</f>
        <v>0</v>
      </c>
      <c r="K4786" s="322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21">
        <f>J4749</f>
        <v>0</v>
      </c>
      <c r="K4787" s="322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22120043</v>
      </c>
      <c r="G4790" s="11" t="s">
        <v>2</v>
      </c>
      <c r="H4790" s="368"/>
      <c r="I4790" s="368"/>
      <c r="J4790" s="368"/>
      <c r="K4790" s="36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72" t="s">
        <v>3</v>
      </c>
      <c r="G4791" s="17"/>
      <c r="H4791" s="370"/>
      <c r="I4791" s="370"/>
      <c r="J4791" s="370"/>
      <c r="K4791" s="37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73"/>
      <c r="E4792" s="374"/>
      <c r="F4792" s="372"/>
      <c r="G4792" s="18"/>
      <c r="H4792" s="375"/>
      <c r="I4792" s="375"/>
      <c r="J4792" s="375"/>
      <c r="K4792" s="37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72"/>
      <c r="G4793" s="18"/>
      <c r="H4793" s="377"/>
      <c r="I4793" s="377"/>
      <c r="J4793" s="377"/>
      <c r="K4793" s="37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79"/>
      <c r="I4794" s="379"/>
      <c r="J4794" s="379"/>
      <c r="K4794" s="38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55"/>
      <c r="K4815" s="35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57">
        <f>SUM(K4798:K4813)</f>
        <v>0</v>
      </c>
      <c r="K4816" s="35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59"/>
      <c r="K4817" s="35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56"/>
      <c r="K4819" s="35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60">
        <f>((J4816/1.11)+(K4818/1.11))*11%</f>
        <v>0</v>
      </c>
      <c r="K4820" s="36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56"/>
      <c r="K4821" s="35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62"/>
      <c r="K4824" s="363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62"/>
      <c r="K4825" s="363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22120043</v>
      </c>
      <c r="F4828" s="127"/>
      <c r="G4828" s="128" t="s">
        <v>2</v>
      </c>
      <c r="H4828" s="364">
        <f>H4790</f>
        <v>0</v>
      </c>
      <c r="I4828" s="364"/>
      <c r="J4828" s="364"/>
      <c r="K4828" s="365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40" t="s">
        <v>3</v>
      </c>
      <c r="G4829" s="134"/>
      <c r="H4829" s="366"/>
      <c r="I4829" s="366"/>
      <c r="J4829" s="366"/>
      <c r="K4829" s="367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41">
        <f>D4792</f>
        <v>0</v>
      </c>
      <c r="E4830" s="342"/>
      <c r="F4830" s="340"/>
      <c r="G4830" s="135"/>
      <c r="H4830" s="343">
        <f>H4792</f>
        <v>0</v>
      </c>
      <c r="I4830" s="343"/>
      <c r="J4830" s="343"/>
      <c r="K4830" s="344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40"/>
      <c r="G4831" s="135"/>
      <c r="H4831" s="345">
        <f>H4793</f>
        <v>0</v>
      </c>
      <c r="I4831" s="345"/>
      <c r="J4831" s="345"/>
      <c r="K4831" s="346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47"/>
      <c r="I4832" s="347"/>
      <c r="J4832" s="347"/>
      <c r="K4832" s="348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49"/>
      <c r="K4853" s="323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50">
        <f>SUM(K4836:K4851)</f>
        <v>0</v>
      </c>
      <c r="K4854" s="351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52"/>
      <c r="K4855" s="352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23"/>
      <c r="K4857" s="323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53">
        <f>((J4854/1.11)+(K4856/1.11))*11%</f>
        <v>0</v>
      </c>
      <c r="K4858" s="354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23"/>
      <c r="K4859" s="323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24">
        <f>J4824</f>
        <v>0</v>
      </c>
      <c r="K4862" s="325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24">
        <f>J4825</f>
        <v>0</v>
      </c>
      <c r="K4863" s="325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22120043</v>
      </c>
      <c r="F4866" s="204"/>
      <c r="G4866" s="205" t="s">
        <v>2</v>
      </c>
      <c r="H4866" s="326">
        <f>H4828</f>
        <v>0</v>
      </c>
      <c r="I4866" s="326"/>
      <c r="J4866" s="326"/>
      <c r="K4866" s="327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30" t="s">
        <v>3</v>
      </c>
      <c r="G4867" s="211"/>
      <c r="H4867" s="328"/>
      <c r="I4867" s="328"/>
      <c r="J4867" s="328"/>
      <c r="K4867" s="329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31">
        <f>D4830</f>
        <v>0</v>
      </c>
      <c r="E4868" s="332"/>
      <c r="F4868" s="330"/>
      <c r="G4868" s="212"/>
      <c r="H4868" s="333">
        <f>H4830</f>
        <v>0</v>
      </c>
      <c r="I4868" s="333"/>
      <c r="J4868" s="333"/>
      <c r="K4868" s="334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30"/>
      <c r="G4869" s="212"/>
      <c r="H4869" s="335">
        <f>H4831</f>
        <v>0</v>
      </c>
      <c r="I4869" s="335"/>
      <c r="J4869" s="335"/>
      <c r="K4869" s="336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37"/>
      <c r="I4870" s="337"/>
      <c r="J4870" s="337"/>
      <c r="K4870" s="338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39"/>
      <c r="K4891" s="318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15">
        <f>SUM(K4874:K4889)</f>
        <v>0</v>
      </c>
      <c r="K4892" s="316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17"/>
      <c r="K4893" s="317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18"/>
      <c r="K4895" s="318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19">
        <f>((J4892/1.11)+(K4894/1.11))*11%</f>
        <v>0</v>
      </c>
      <c r="K4896" s="320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18"/>
      <c r="K4897" s="318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21">
        <f>J4862</f>
        <v>0</v>
      </c>
      <c r="K4900" s="322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21">
        <f>J4863</f>
        <v>0</v>
      </c>
      <c r="K4901" s="322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22120044</v>
      </c>
      <c r="G4904" s="11" t="s">
        <v>2</v>
      </c>
      <c r="H4904" s="368"/>
      <c r="I4904" s="368"/>
      <c r="J4904" s="368"/>
      <c r="K4904" s="36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72" t="s">
        <v>3</v>
      </c>
      <c r="G4905" s="17"/>
      <c r="H4905" s="370"/>
      <c r="I4905" s="370"/>
      <c r="J4905" s="370"/>
      <c r="K4905" s="37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73"/>
      <c r="E4906" s="374"/>
      <c r="F4906" s="372"/>
      <c r="G4906" s="18"/>
      <c r="H4906" s="375"/>
      <c r="I4906" s="375"/>
      <c r="J4906" s="375"/>
      <c r="K4906" s="37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72"/>
      <c r="G4907" s="18"/>
      <c r="H4907" s="377"/>
      <c r="I4907" s="377"/>
      <c r="J4907" s="377"/>
      <c r="K4907" s="37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79"/>
      <c r="I4908" s="379"/>
      <c r="J4908" s="379"/>
      <c r="K4908" s="38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55"/>
      <c r="K4929" s="35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57">
        <f>SUM(K4912:K4927)</f>
        <v>0</v>
      </c>
      <c r="K4930" s="35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59"/>
      <c r="K4931" s="35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56"/>
      <c r="K4933" s="35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60">
        <f>((J4930/1.11)+(K4932/1.11))*11%</f>
        <v>0</v>
      </c>
      <c r="K4934" s="36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56"/>
      <c r="K4935" s="35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62"/>
      <c r="K4938" s="363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62"/>
      <c r="K4939" s="363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22120044</v>
      </c>
      <c r="F4942" s="127"/>
      <c r="G4942" s="128" t="s">
        <v>2</v>
      </c>
      <c r="H4942" s="364">
        <f>H4904</f>
        <v>0</v>
      </c>
      <c r="I4942" s="364"/>
      <c r="J4942" s="364"/>
      <c r="K4942" s="365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40" t="s">
        <v>3</v>
      </c>
      <c r="G4943" s="134"/>
      <c r="H4943" s="366"/>
      <c r="I4943" s="366"/>
      <c r="J4943" s="366"/>
      <c r="K4943" s="367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41">
        <f>D4906</f>
        <v>0</v>
      </c>
      <c r="E4944" s="342"/>
      <c r="F4944" s="340"/>
      <c r="G4944" s="135"/>
      <c r="H4944" s="343">
        <f>H4906</f>
        <v>0</v>
      </c>
      <c r="I4944" s="343"/>
      <c r="J4944" s="343"/>
      <c r="K4944" s="344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40"/>
      <c r="G4945" s="135"/>
      <c r="H4945" s="345">
        <f>H4907</f>
        <v>0</v>
      </c>
      <c r="I4945" s="345"/>
      <c r="J4945" s="345"/>
      <c r="K4945" s="346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47"/>
      <c r="I4946" s="347"/>
      <c r="J4946" s="347"/>
      <c r="K4946" s="348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49"/>
      <c r="K4967" s="323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50">
        <f>SUM(K4950:K4965)</f>
        <v>0</v>
      </c>
      <c r="K4968" s="351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52"/>
      <c r="K4969" s="352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23"/>
      <c r="K4971" s="323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53">
        <f>((J4968/1.11)+(K4970/1.11))*11%</f>
        <v>0</v>
      </c>
      <c r="K4972" s="354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23"/>
      <c r="K4973" s="323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24">
        <f>J4938</f>
        <v>0</v>
      </c>
      <c r="K4976" s="325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24">
        <f>J4939</f>
        <v>0</v>
      </c>
      <c r="K4977" s="325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22120044</v>
      </c>
      <c r="F4980" s="204"/>
      <c r="G4980" s="205" t="s">
        <v>2</v>
      </c>
      <c r="H4980" s="326">
        <f>H4942</f>
        <v>0</v>
      </c>
      <c r="I4980" s="326"/>
      <c r="J4980" s="326"/>
      <c r="K4980" s="327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30" t="s">
        <v>3</v>
      </c>
      <c r="G4981" s="211"/>
      <c r="H4981" s="328"/>
      <c r="I4981" s="328"/>
      <c r="J4981" s="328"/>
      <c r="K4981" s="329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31">
        <f>D4944</f>
        <v>0</v>
      </c>
      <c r="E4982" s="332"/>
      <c r="F4982" s="330"/>
      <c r="G4982" s="212"/>
      <c r="H4982" s="333">
        <f>H4944</f>
        <v>0</v>
      </c>
      <c r="I4982" s="333"/>
      <c r="J4982" s="333"/>
      <c r="K4982" s="334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30"/>
      <c r="G4983" s="212"/>
      <c r="H4983" s="335">
        <f>H4945</f>
        <v>0</v>
      </c>
      <c r="I4983" s="335"/>
      <c r="J4983" s="335"/>
      <c r="K4983" s="336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37"/>
      <c r="I4984" s="337"/>
      <c r="J4984" s="337"/>
      <c r="K4984" s="338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39"/>
      <c r="K5005" s="318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15">
        <f>SUM(K4988:K5003)</f>
        <v>0</v>
      </c>
      <c r="K5006" s="316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17"/>
      <c r="K5007" s="317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18"/>
      <c r="K5009" s="318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19">
        <f>((J5006/1.11)+(K5008/1.11))*11%</f>
        <v>0</v>
      </c>
      <c r="K5010" s="320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18"/>
      <c r="K5011" s="318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21">
        <f>J4976</f>
        <v>0</v>
      </c>
      <c r="K5014" s="322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21">
        <f>J4977</f>
        <v>0</v>
      </c>
      <c r="K5015" s="322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22120045</v>
      </c>
      <c r="G5018" s="11" t="s">
        <v>2</v>
      </c>
      <c r="H5018" s="368"/>
      <c r="I5018" s="368"/>
      <c r="J5018" s="368"/>
      <c r="K5018" s="36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72" t="s">
        <v>3</v>
      </c>
      <c r="G5019" s="17"/>
      <c r="H5019" s="370"/>
      <c r="I5019" s="370"/>
      <c r="J5019" s="370"/>
      <c r="K5019" s="37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73"/>
      <c r="E5020" s="374"/>
      <c r="F5020" s="372"/>
      <c r="G5020" s="18"/>
      <c r="H5020" s="375"/>
      <c r="I5020" s="375"/>
      <c r="J5020" s="375"/>
      <c r="K5020" s="37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72"/>
      <c r="G5021" s="18"/>
      <c r="H5021" s="377"/>
      <c r="I5021" s="377"/>
      <c r="J5021" s="377"/>
      <c r="K5021" s="37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79"/>
      <c r="I5022" s="379"/>
      <c r="J5022" s="379"/>
      <c r="K5022" s="38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55"/>
      <c r="K5043" s="35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57">
        <f>SUM(K5026:K5041)</f>
        <v>0</v>
      </c>
      <c r="K5044" s="35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59"/>
      <c r="K5045" s="35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56"/>
      <c r="K5047" s="35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60">
        <f>((J5044/1.11)+(K5046/1.11))*11%</f>
        <v>0</v>
      </c>
      <c r="K5048" s="36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56"/>
      <c r="K5049" s="35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62"/>
      <c r="K5052" s="363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62"/>
      <c r="K5053" s="363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22120045</v>
      </c>
      <c r="F5056" s="127"/>
      <c r="G5056" s="128" t="s">
        <v>2</v>
      </c>
      <c r="H5056" s="364">
        <f>H5018</f>
        <v>0</v>
      </c>
      <c r="I5056" s="364"/>
      <c r="J5056" s="364"/>
      <c r="K5056" s="365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40" t="s">
        <v>3</v>
      </c>
      <c r="G5057" s="134"/>
      <c r="H5057" s="366"/>
      <c r="I5057" s="366"/>
      <c r="J5057" s="366"/>
      <c r="K5057" s="367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41">
        <f>D5020</f>
        <v>0</v>
      </c>
      <c r="E5058" s="342"/>
      <c r="F5058" s="340"/>
      <c r="G5058" s="135"/>
      <c r="H5058" s="343">
        <f>H5020</f>
        <v>0</v>
      </c>
      <c r="I5058" s="343"/>
      <c r="J5058" s="343"/>
      <c r="K5058" s="344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40"/>
      <c r="G5059" s="135"/>
      <c r="H5059" s="345">
        <f>H5021</f>
        <v>0</v>
      </c>
      <c r="I5059" s="345"/>
      <c r="J5059" s="345"/>
      <c r="K5059" s="346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47"/>
      <c r="I5060" s="347"/>
      <c r="J5060" s="347"/>
      <c r="K5060" s="348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49"/>
      <c r="K5081" s="323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50">
        <f>SUM(K5064:K5079)</f>
        <v>0</v>
      </c>
      <c r="K5082" s="351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52"/>
      <c r="K5083" s="352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23"/>
      <c r="K5085" s="323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53">
        <f>((J5082/1.11)+(K5084/1.11))*11%</f>
        <v>0</v>
      </c>
      <c r="K5086" s="354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23"/>
      <c r="K5087" s="323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24">
        <f>J5052</f>
        <v>0</v>
      </c>
      <c r="K5090" s="325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24">
        <f>J5053</f>
        <v>0</v>
      </c>
      <c r="K5091" s="325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22120045</v>
      </c>
      <c r="F5094" s="204"/>
      <c r="G5094" s="205" t="s">
        <v>2</v>
      </c>
      <c r="H5094" s="326">
        <f>H5056</f>
        <v>0</v>
      </c>
      <c r="I5094" s="326"/>
      <c r="J5094" s="326"/>
      <c r="K5094" s="327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30" t="s">
        <v>3</v>
      </c>
      <c r="G5095" s="211"/>
      <c r="H5095" s="328"/>
      <c r="I5095" s="328"/>
      <c r="J5095" s="328"/>
      <c r="K5095" s="329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31">
        <f>D5058</f>
        <v>0</v>
      </c>
      <c r="E5096" s="332"/>
      <c r="F5096" s="330"/>
      <c r="G5096" s="212"/>
      <c r="H5096" s="333">
        <f>H5058</f>
        <v>0</v>
      </c>
      <c r="I5096" s="333"/>
      <c r="J5096" s="333"/>
      <c r="K5096" s="334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30"/>
      <c r="G5097" s="212"/>
      <c r="H5097" s="335">
        <f>H5059</f>
        <v>0</v>
      </c>
      <c r="I5097" s="335"/>
      <c r="J5097" s="335"/>
      <c r="K5097" s="336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37"/>
      <c r="I5098" s="337"/>
      <c r="J5098" s="337"/>
      <c r="K5098" s="338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39"/>
      <c r="K5119" s="318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15">
        <f>SUM(K5102:K5117)</f>
        <v>0</v>
      </c>
      <c r="K5120" s="316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17"/>
      <c r="K5121" s="317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18"/>
      <c r="K5123" s="318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19">
        <f>((J5120/1.11)+(K5122/1.11))*11%</f>
        <v>0</v>
      </c>
      <c r="K5124" s="320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18"/>
      <c r="K5125" s="318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21">
        <f>J5090</f>
        <v>0</v>
      </c>
      <c r="K5128" s="322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21">
        <f>J5091</f>
        <v>0</v>
      </c>
      <c r="K5129" s="322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22120046</v>
      </c>
      <c r="G5132" s="11" t="s">
        <v>2</v>
      </c>
      <c r="H5132" s="368"/>
      <c r="I5132" s="368"/>
      <c r="J5132" s="368"/>
      <c r="K5132" s="36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72" t="s">
        <v>3</v>
      </c>
      <c r="G5133" s="17"/>
      <c r="H5133" s="370"/>
      <c r="I5133" s="370"/>
      <c r="J5133" s="370"/>
      <c r="K5133" s="37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73"/>
      <c r="E5134" s="374"/>
      <c r="F5134" s="372"/>
      <c r="G5134" s="18"/>
      <c r="H5134" s="375"/>
      <c r="I5134" s="375"/>
      <c r="J5134" s="375"/>
      <c r="K5134" s="37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72"/>
      <c r="G5135" s="18"/>
      <c r="H5135" s="377"/>
      <c r="I5135" s="377"/>
      <c r="J5135" s="377"/>
      <c r="K5135" s="37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79"/>
      <c r="I5136" s="379"/>
      <c r="J5136" s="379"/>
      <c r="K5136" s="38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55"/>
      <c r="K5157" s="35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57">
        <f>SUM(K5140:K5155)</f>
        <v>0</v>
      </c>
      <c r="K5158" s="35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59"/>
      <c r="K5159" s="35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56"/>
      <c r="K5161" s="35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60">
        <f>((J5158/1.11)+(K5160/1.11))*11%</f>
        <v>0</v>
      </c>
      <c r="K5162" s="36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56"/>
      <c r="K5163" s="35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62"/>
      <c r="K5166" s="363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62"/>
      <c r="K5167" s="363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22120046</v>
      </c>
      <c r="F5170" s="127"/>
      <c r="G5170" s="128" t="s">
        <v>2</v>
      </c>
      <c r="H5170" s="364">
        <f>H5132</f>
        <v>0</v>
      </c>
      <c r="I5170" s="364"/>
      <c r="J5170" s="364"/>
      <c r="K5170" s="365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40" t="s">
        <v>3</v>
      </c>
      <c r="G5171" s="134"/>
      <c r="H5171" s="366"/>
      <c r="I5171" s="366"/>
      <c r="J5171" s="366"/>
      <c r="K5171" s="367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41">
        <f>D5134</f>
        <v>0</v>
      </c>
      <c r="E5172" s="342"/>
      <c r="F5172" s="340"/>
      <c r="G5172" s="135"/>
      <c r="H5172" s="343">
        <f>H5134</f>
        <v>0</v>
      </c>
      <c r="I5172" s="343"/>
      <c r="J5172" s="343"/>
      <c r="K5172" s="344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40"/>
      <c r="G5173" s="135"/>
      <c r="H5173" s="345">
        <f>H5135</f>
        <v>0</v>
      </c>
      <c r="I5173" s="345"/>
      <c r="J5173" s="345"/>
      <c r="K5173" s="346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47"/>
      <c r="I5174" s="347"/>
      <c r="J5174" s="347"/>
      <c r="K5174" s="348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49"/>
      <c r="K5195" s="323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50">
        <f>SUM(K5178:K5193)</f>
        <v>0</v>
      </c>
      <c r="K5196" s="351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52"/>
      <c r="K5197" s="352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23"/>
      <c r="K5199" s="323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53">
        <f>((J5196/1.11)+(K5198/1.11))*11%</f>
        <v>0</v>
      </c>
      <c r="K5200" s="354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23"/>
      <c r="K5201" s="323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24">
        <f>J5166</f>
        <v>0</v>
      </c>
      <c r="K5204" s="325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24">
        <f>J5167</f>
        <v>0</v>
      </c>
      <c r="K5205" s="325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22120046</v>
      </c>
      <c r="F5208" s="204"/>
      <c r="G5208" s="205" t="s">
        <v>2</v>
      </c>
      <c r="H5208" s="326">
        <f>H5170</f>
        <v>0</v>
      </c>
      <c r="I5208" s="326"/>
      <c r="J5208" s="326"/>
      <c r="K5208" s="327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30" t="s">
        <v>3</v>
      </c>
      <c r="G5209" s="211"/>
      <c r="H5209" s="328"/>
      <c r="I5209" s="328"/>
      <c r="J5209" s="328"/>
      <c r="K5209" s="329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31">
        <f>D5172</f>
        <v>0</v>
      </c>
      <c r="E5210" s="332"/>
      <c r="F5210" s="330"/>
      <c r="G5210" s="212"/>
      <c r="H5210" s="333">
        <f>H5172</f>
        <v>0</v>
      </c>
      <c r="I5210" s="333"/>
      <c r="J5210" s="333"/>
      <c r="K5210" s="334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30"/>
      <c r="G5211" s="212"/>
      <c r="H5211" s="335">
        <f>H5173</f>
        <v>0</v>
      </c>
      <c r="I5211" s="335"/>
      <c r="J5211" s="335"/>
      <c r="K5211" s="336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37"/>
      <c r="I5212" s="337"/>
      <c r="J5212" s="337"/>
      <c r="K5212" s="338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39"/>
      <c r="K5233" s="318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15">
        <f>SUM(K5216:K5231)</f>
        <v>0</v>
      </c>
      <c r="K5234" s="316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17"/>
      <c r="K5235" s="317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18"/>
      <c r="K5237" s="318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19">
        <f>((J5234/1.11)+(K5236/1.11))*11%</f>
        <v>0</v>
      </c>
      <c r="K5238" s="320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18"/>
      <c r="K5239" s="318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21">
        <f>J5204</f>
        <v>0</v>
      </c>
      <c r="K5242" s="322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21">
        <f>J5205</f>
        <v>0</v>
      </c>
      <c r="K5243" s="322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22120047</v>
      </c>
      <c r="G5246" s="11" t="s">
        <v>2</v>
      </c>
      <c r="H5246" s="368"/>
      <c r="I5246" s="368"/>
      <c r="J5246" s="368"/>
      <c r="K5246" s="36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72" t="s">
        <v>3</v>
      </c>
      <c r="G5247" s="17"/>
      <c r="H5247" s="370"/>
      <c r="I5247" s="370"/>
      <c r="J5247" s="370"/>
      <c r="K5247" s="37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73"/>
      <c r="E5248" s="374"/>
      <c r="F5248" s="372"/>
      <c r="G5248" s="18"/>
      <c r="H5248" s="375"/>
      <c r="I5248" s="375"/>
      <c r="J5248" s="375"/>
      <c r="K5248" s="37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72"/>
      <c r="G5249" s="18"/>
      <c r="H5249" s="377"/>
      <c r="I5249" s="377"/>
      <c r="J5249" s="377"/>
      <c r="K5249" s="37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79"/>
      <c r="I5250" s="379"/>
      <c r="J5250" s="379"/>
      <c r="K5250" s="38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55"/>
      <c r="K5271" s="35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57">
        <f>SUM(K5254:K5269)</f>
        <v>0</v>
      </c>
      <c r="K5272" s="35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59"/>
      <c r="K5273" s="35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56"/>
      <c r="K5275" s="35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60">
        <f>((J5272/1.11)+(K5274/1.11))*11%</f>
        <v>0</v>
      </c>
      <c r="K5276" s="36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56"/>
      <c r="K5277" s="35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62"/>
      <c r="K5280" s="363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62"/>
      <c r="K5281" s="363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22120047</v>
      </c>
      <c r="F5284" s="127"/>
      <c r="G5284" s="128" t="s">
        <v>2</v>
      </c>
      <c r="H5284" s="364">
        <f>H5246</f>
        <v>0</v>
      </c>
      <c r="I5284" s="364"/>
      <c r="J5284" s="364"/>
      <c r="K5284" s="365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40" t="s">
        <v>3</v>
      </c>
      <c r="G5285" s="134"/>
      <c r="H5285" s="366"/>
      <c r="I5285" s="366"/>
      <c r="J5285" s="366"/>
      <c r="K5285" s="367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41">
        <f>D5248</f>
        <v>0</v>
      </c>
      <c r="E5286" s="342"/>
      <c r="F5286" s="340"/>
      <c r="G5286" s="135"/>
      <c r="H5286" s="343">
        <f>H5248</f>
        <v>0</v>
      </c>
      <c r="I5286" s="343"/>
      <c r="J5286" s="343"/>
      <c r="K5286" s="344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40"/>
      <c r="G5287" s="135"/>
      <c r="H5287" s="345">
        <f>H5249</f>
        <v>0</v>
      </c>
      <c r="I5287" s="345"/>
      <c r="J5287" s="345"/>
      <c r="K5287" s="346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47"/>
      <c r="I5288" s="347"/>
      <c r="J5288" s="347"/>
      <c r="K5288" s="348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49"/>
      <c r="K5309" s="323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50">
        <f>SUM(K5292:K5307)</f>
        <v>0</v>
      </c>
      <c r="K5310" s="351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52"/>
      <c r="K5311" s="352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23"/>
      <c r="K5313" s="323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53">
        <f>((J5310/1.11)+(K5312/1.11))*11%</f>
        <v>0</v>
      </c>
      <c r="K5314" s="354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23"/>
      <c r="K5315" s="323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24">
        <f>J5280</f>
        <v>0</v>
      </c>
      <c r="K5318" s="325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24">
        <f>J5281</f>
        <v>0</v>
      </c>
      <c r="K5319" s="325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22120047</v>
      </c>
      <c r="F5322" s="204"/>
      <c r="G5322" s="205" t="s">
        <v>2</v>
      </c>
      <c r="H5322" s="326">
        <f>H5284</f>
        <v>0</v>
      </c>
      <c r="I5322" s="326"/>
      <c r="J5322" s="326"/>
      <c r="K5322" s="327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30" t="s">
        <v>3</v>
      </c>
      <c r="G5323" s="211"/>
      <c r="H5323" s="328"/>
      <c r="I5323" s="328"/>
      <c r="J5323" s="328"/>
      <c r="K5323" s="329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31">
        <f>D5286</f>
        <v>0</v>
      </c>
      <c r="E5324" s="332"/>
      <c r="F5324" s="330"/>
      <c r="G5324" s="212"/>
      <c r="H5324" s="333">
        <f>H5286</f>
        <v>0</v>
      </c>
      <c r="I5324" s="333"/>
      <c r="J5324" s="333"/>
      <c r="K5324" s="334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30"/>
      <c r="G5325" s="212"/>
      <c r="H5325" s="335">
        <f>H5287</f>
        <v>0</v>
      </c>
      <c r="I5325" s="335"/>
      <c r="J5325" s="335"/>
      <c r="K5325" s="336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37"/>
      <c r="I5326" s="337"/>
      <c r="J5326" s="337"/>
      <c r="K5326" s="338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39"/>
      <c r="K5347" s="318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15">
        <f>SUM(K5330:K5345)</f>
        <v>0</v>
      </c>
      <c r="K5348" s="316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17"/>
      <c r="K5349" s="317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18"/>
      <c r="K5351" s="318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19">
        <f>((J5348/1.11)+(K5350/1.11))*11%</f>
        <v>0</v>
      </c>
      <c r="K5352" s="320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18"/>
      <c r="K5353" s="318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21">
        <f>J5318</f>
        <v>0</v>
      </c>
      <c r="K5356" s="322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21">
        <f>J5319</f>
        <v>0</v>
      </c>
      <c r="K5357" s="322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22120048</v>
      </c>
      <c r="G5360" s="11" t="s">
        <v>2</v>
      </c>
      <c r="H5360" s="368"/>
      <c r="I5360" s="368"/>
      <c r="J5360" s="368"/>
      <c r="K5360" s="36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72" t="s">
        <v>3</v>
      </c>
      <c r="G5361" s="17"/>
      <c r="H5361" s="370"/>
      <c r="I5361" s="370"/>
      <c r="J5361" s="370"/>
      <c r="K5361" s="37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73"/>
      <c r="E5362" s="374"/>
      <c r="F5362" s="372"/>
      <c r="G5362" s="18"/>
      <c r="H5362" s="375"/>
      <c r="I5362" s="375"/>
      <c r="J5362" s="375"/>
      <c r="K5362" s="37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72"/>
      <c r="G5363" s="18"/>
      <c r="H5363" s="377"/>
      <c r="I5363" s="377"/>
      <c r="J5363" s="377"/>
      <c r="K5363" s="37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79"/>
      <c r="I5364" s="379"/>
      <c r="J5364" s="379"/>
      <c r="K5364" s="38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55"/>
      <c r="K5385" s="35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57">
        <f>SUM(K5368:K5383)</f>
        <v>0</v>
      </c>
      <c r="K5386" s="35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59"/>
      <c r="K5387" s="35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56"/>
      <c r="K5389" s="35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60">
        <f>((J5386/1.11)+(K5388/1.11))*11%</f>
        <v>0</v>
      </c>
      <c r="K5390" s="36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56"/>
      <c r="K5391" s="35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62"/>
      <c r="K5394" s="363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62"/>
      <c r="K5395" s="363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22120048</v>
      </c>
      <c r="F5398" s="127"/>
      <c r="G5398" s="128" t="s">
        <v>2</v>
      </c>
      <c r="H5398" s="364">
        <f>H5360</f>
        <v>0</v>
      </c>
      <c r="I5398" s="364"/>
      <c r="J5398" s="364"/>
      <c r="K5398" s="365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40" t="s">
        <v>3</v>
      </c>
      <c r="G5399" s="134"/>
      <c r="H5399" s="366"/>
      <c r="I5399" s="366"/>
      <c r="J5399" s="366"/>
      <c r="K5399" s="367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41">
        <f>D5362</f>
        <v>0</v>
      </c>
      <c r="E5400" s="342"/>
      <c r="F5400" s="340"/>
      <c r="G5400" s="135"/>
      <c r="H5400" s="343">
        <f>H5362</f>
        <v>0</v>
      </c>
      <c r="I5400" s="343"/>
      <c r="J5400" s="343"/>
      <c r="K5400" s="344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40"/>
      <c r="G5401" s="135"/>
      <c r="H5401" s="345">
        <f>H5363</f>
        <v>0</v>
      </c>
      <c r="I5401" s="345"/>
      <c r="J5401" s="345"/>
      <c r="K5401" s="346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47"/>
      <c r="I5402" s="347"/>
      <c r="J5402" s="347"/>
      <c r="K5402" s="348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49"/>
      <c r="K5423" s="323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50">
        <f>SUM(K5406:K5421)</f>
        <v>0</v>
      </c>
      <c r="K5424" s="351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52"/>
      <c r="K5425" s="352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23"/>
      <c r="K5427" s="323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53">
        <f>((J5424/1.11)+(K5426/1.11))*11%</f>
        <v>0</v>
      </c>
      <c r="K5428" s="354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23"/>
      <c r="K5429" s="323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24">
        <f>J5394</f>
        <v>0</v>
      </c>
      <c r="K5432" s="325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24">
        <f>J5395</f>
        <v>0</v>
      </c>
      <c r="K5433" s="325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22120048</v>
      </c>
      <c r="F5436" s="204"/>
      <c r="G5436" s="205" t="s">
        <v>2</v>
      </c>
      <c r="H5436" s="326">
        <f>H5398</f>
        <v>0</v>
      </c>
      <c r="I5436" s="326"/>
      <c r="J5436" s="326"/>
      <c r="K5436" s="327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30" t="s">
        <v>3</v>
      </c>
      <c r="G5437" s="211"/>
      <c r="H5437" s="328"/>
      <c r="I5437" s="328"/>
      <c r="J5437" s="328"/>
      <c r="K5437" s="329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31">
        <f>D5400</f>
        <v>0</v>
      </c>
      <c r="E5438" s="332"/>
      <c r="F5438" s="330"/>
      <c r="G5438" s="212"/>
      <c r="H5438" s="333">
        <f>H5400</f>
        <v>0</v>
      </c>
      <c r="I5438" s="333"/>
      <c r="J5438" s="333"/>
      <c r="K5438" s="334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30"/>
      <c r="G5439" s="212"/>
      <c r="H5439" s="335">
        <f>H5401</f>
        <v>0</v>
      </c>
      <c r="I5439" s="335"/>
      <c r="J5439" s="335"/>
      <c r="K5439" s="336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37"/>
      <c r="I5440" s="337"/>
      <c r="J5440" s="337"/>
      <c r="K5440" s="338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39"/>
      <c r="K5461" s="318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15">
        <f>SUM(K5444:K5459)</f>
        <v>0</v>
      </c>
      <c r="K5462" s="316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17"/>
      <c r="K5463" s="317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18"/>
      <c r="K5465" s="318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19">
        <f>((J5462/1.11)+(K5464/1.11))*11%</f>
        <v>0</v>
      </c>
      <c r="K5466" s="320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18"/>
      <c r="K5467" s="318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21">
        <f>J5432</f>
        <v>0</v>
      </c>
      <c r="K5470" s="322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21">
        <f>J5433</f>
        <v>0</v>
      </c>
      <c r="K5471" s="322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22120049</v>
      </c>
      <c r="G5474" s="11" t="s">
        <v>2</v>
      </c>
      <c r="H5474" s="368"/>
      <c r="I5474" s="368"/>
      <c r="J5474" s="368"/>
      <c r="K5474" s="36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72" t="s">
        <v>3</v>
      </c>
      <c r="G5475" s="17"/>
      <c r="H5475" s="370"/>
      <c r="I5475" s="370"/>
      <c r="J5475" s="370"/>
      <c r="K5475" s="37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73"/>
      <c r="E5476" s="374"/>
      <c r="F5476" s="372"/>
      <c r="G5476" s="18"/>
      <c r="H5476" s="375"/>
      <c r="I5476" s="375"/>
      <c r="J5476" s="375"/>
      <c r="K5476" s="37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72"/>
      <c r="G5477" s="18"/>
      <c r="H5477" s="377"/>
      <c r="I5477" s="377"/>
      <c r="J5477" s="377"/>
      <c r="K5477" s="37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79"/>
      <c r="I5478" s="379"/>
      <c r="J5478" s="379"/>
      <c r="K5478" s="38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55"/>
      <c r="K5499" s="35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57">
        <f>SUM(K5482:K5497)</f>
        <v>0</v>
      </c>
      <c r="K5500" s="35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59"/>
      <c r="K5501" s="35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56"/>
      <c r="K5503" s="35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60">
        <f>((J5500/1.11)+(K5502/1.11))*11%</f>
        <v>0</v>
      </c>
      <c r="K5504" s="36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56"/>
      <c r="K5505" s="35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62"/>
      <c r="K5508" s="363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62"/>
      <c r="K5509" s="363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22120049</v>
      </c>
      <c r="F5512" s="127"/>
      <c r="G5512" s="128" t="s">
        <v>2</v>
      </c>
      <c r="H5512" s="364">
        <f>H5474</f>
        <v>0</v>
      </c>
      <c r="I5512" s="364"/>
      <c r="J5512" s="364"/>
      <c r="K5512" s="365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40" t="s">
        <v>3</v>
      </c>
      <c r="G5513" s="134"/>
      <c r="H5513" s="366"/>
      <c r="I5513" s="366"/>
      <c r="J5513" s="366"/>
      <c r="K5513" s="367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41">
        <f>D5476</f>
        <v>0</v>
      </c>
      <c r="E5514" s="342"/>
      <c r="F5514" s="340"/>
      <c r="G5514" s="135"/>
      <c r="H5514" s="343">
        <f>H5476</f>
        <v>0</v>
      </c>
      <c r="I5514" s="343"/>
      <c r="J5514" s="343"/>
      <c r="K5514" s="344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40"/>
      <c r="G5515" s="135"/>
      <c r="H5515" s="345">
        <f>H5477</f>
        <v>0</v>
      </c>
      <c r="I5515" s="345"/>
      <c r="J5515" s="345"/>
      <c r="K5515" s="346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47"/>
      <c r="I5516" s="347"/>
      <c r="J5516" s="347"/>
      <c r="K5516" s="348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49"/>
      <c r="K5537" s="323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50">
        <f>SUM(K5520:K5535)</f>
        <v>0</v>
      </c>
      <c r="K5538" s="351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52"/>
      <c r="K5539" s="352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23"/>
      <c r="K5541" s="323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53">
        <f>((J5538/1.11)+(K5540/1.11))*11%</f>
        <v>0</v>
      </c>
      <c r="K5542" s="354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23"/>
      <c r="K5543" s="323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24">
        <f>J5508</f>
        <v>0</v>
      </c>
      <c r="K5546" s="325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24">
        <f>J5509</f>
        <v>0</v>
      </c>
      <c r="K5547" s="325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22120049</v>
      </c>
      <c r="F5550" s="204"/>
      <c r="G5550" s="205" t="s">
        <v>2</v>
      </c>
      <c r="H5550" s="326">
        <f>H5512</f>
        <v>0</v>
      </c>
      <c r="I5550" s="326"/>
      <c r="J5550" s="326"/>
      <c r="K5550" s="327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30" t="s">
        <v>3</v>
      </c>
      <c r="G5551" s="211"/>
      <c r="H5551" s="328"/>
      <c r="I5551" s="328"/>
      <c r="J5551" s="328"/>
      <c r="K5551" s="329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31">
        <f>D5514</f>
        <v>0</v>
      </c>
      <c r="E5552" s="332"/>
      <c r="F5552" s="330"/>
      <c r="G5552" s="212"/>
      <c r="H5552" s="333">
        <f>H5514</f>
        <v>0</v>
      </c>
      <c r="I5552" s="333"/>
      <c r="J5552" s="333"/>
      <c r="K5552" s="334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30"/>
      <c r="G5553" s="212"/>
      <c r="H5553" s="335">
        <f>H5515</f>
        <v>0</v>
      </c>
      <c r="I5553" s="335"/>
      <c r="J5553" s="335"/>
      <c r="K5553" s="336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37"/>
      <c r="I5554" s="337"/>
      <c r="J5554" s="337"/>
      <c r="K5554" s="338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39"/>
      <c r="K5575" s="318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15">
        <f>SUM(K5558:K5573)</f>
        <v>0</v>
      </c>
      <c r="K5576" s="316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17"/>
      <c r="K5577" s="317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18"/>
      <c r="K5579" s="318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19">
        <f>((J5576/1.11)+(K5578/1.11))*11%</f>
        <v>0</v>
      </c>
      <c r="K5580" s="320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18"/>
      <c r="K5581" s="318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21">
        <f>J5546</f>
        <v>0</v>
      </c>
      <c r="K5584" s="322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21">
        <f>J5547</f>
        <v>0</v>
      </c>
      <c r="K5585" s="322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22120050</v>
      </c>
      <c r="G5588" s="11" t="s">
        <v>2</v>
      </c>
      <c r="H5588" s="368"/>
      <c r="I5588" s="368"/>
      <c r="J5588" s="368"/>
      <c r="K5588" s="36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72" t="s">
        <v>3</v>
      </c>
      <c r="G5589" s="17"/>
      <c r="H5589" s="370"/>
      <c r="I5589" s="370"/>
      <c r="J5589" s="370"/>
      <c r="K5589" s="37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73"/>
      <c r="E5590" s="374"/>
      <c r="F5590" s="372"/>
      <c r="G5590" s="18"/>
      <c r="H5590" s="375"/>
      <c r="I5590" s="375"/>
      <c r="J5590" s="375"/>
      <c r="K5590" s="37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72"/>
      <c r="G5591" s="18"/>
      <c r="H5591" s="377"/>
      <c r="I5591" s="377"/>
      <c r="J5591" s="377"/>
      <c r="K5591" s="37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79"/>
      <c r="I5592" s="379"/>
      <c r="J5592" s="379"/>
      <c r="K5592" s="38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55"/>
      <c r="K5613" s="35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57">
        <f>SUM(K5596:K5611)</f>
        <v>0</v>
      </c>
      <c r="K5614" s="35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59"/>
      <c r="K5615" s="35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56"/>
      <c r="K5617" s="35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60">
        <f>((J5614/1.11)+(K5616/1.11))*11%</f>
        <v>0</v>
      </c>
      <c r="K5618" s="36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56"/>
      <c r="K5619" s="35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62"/>
      <c r="K5622" s="363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62"/>
      <c r="K5623" s="363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22120050</v>
      </c>
      <c r="F5626" s="127"/>
      <c r="G5626" s="128" t="s">
        <v>2</v>
      </c>
      <c r="H5626" s="364">
        <f>H5588</f>
        <v>0</v>
      </c>
      <c r="I5626" s="364"/>
      <c r="J5626" s="364"/>
      <c r="K5626" s="365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40" t="s">
        <v>3</v>
      </c>
      <c r="G5627" s="134"/>
      <c r="H5627" s="366"/>
      <c r="I5627" s="366"/>
      <c r="J5627" s="366"/>
      <c r="K5627" s="367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41">
        <f>D5590</f>
        <v>0</v>
      </c>
      <c r="E5628" s="342"/>
      <c r="F5628" s="340"/>
      <c r="G5628" s="135"/>
      <c r="H5628" s="343">
        <f>H5590</f>
        <v>0</v>
      </c>
      <c r="I5628" s="343"/>
      <c r="J5628" s="343"/>
      <c r="K5628" s="344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40"/>
      <c r="G5629" s="135"/>
      <c r="H5629" s="345">
        <f>H5591</f>
        <v>0</v>
      </c>
      <c r="I5629" s="345"/>
      <c r="J5629" s="345"/>
      <c r="K5629" s="346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47"/>
      <c r="I5630" s="347"/>
      <c r="J5630" s="347"/>
      <c r="K5630" s="348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49"/>
      <c r="K5651" s="323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50">
        <f>SUM(K5634:K5649)</f>
        <v>0</v>
      </c>
      <c r="K5652" s="351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52"/>
      <c r="K5653" s="352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23"/>
      <c r="K5655" s="323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53">
        <f>((J5652/1.11)+(K5654/1.11))*11%</f>
        <v>0</v>
      </c>
      <c r="K5656" s="354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23"/>
      <c r="K5657" s="323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24">
        <f>J5622</f>
        <v>0</v>
      </c>
      <c r="K5660" s="325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24">
        <f>J5623</f>
        <v>0</v>
      </c>
      <c r="K5661" s="325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22120050</v>
      </c>
      <c r="F5664" s="204"/>
      <c r="G5664" s="205" t="s">
        <v>2</v>
      </c>
      <c r="H5664" s="326">
        <f>H5626</f>
        <v>0</v>
      </c>
      <c r="I5664" s="326"/>
      <c r="J5664" s="326"/>
      <c r="K5664" s="327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30" t="s">
        <v>3</v>
      </c>
      <c r="G5665" s="211"/>
      <c r="H5665" s="328"/>
      <c r="I5665" s="328"/>
      <c r="J5665" s="328"/>
      <c r="K5665" s="329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31">
        <f>D5628</f>
        <v>0</v>
      </c>
      <c r="E5666" s="332"/>
      <c r="F5666" s="330"/>
      <c r="G5666" s="212"/>
      <c r="H5666" s="333">
        <f>H5628</f>
        <v>0</v>
      </c>
      <c r="I5666" s="333"/>
      <c r="J5666" s="333"/>
      <c r="K5666" s="334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30"/>
      <c r="G5667" s="212"/>
      <c r="H5667" s="335">
        <f>H5629</f>
        <v>0</v>
      </c>
      <c r="I5667" s="335"/>
      <c r="J5667" s="335"/>
      <c r="K5667" s="336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37"/>
      <c r="I5668" s="337"/>
      <c r="J5668" s="337"/>
      <c r="K5668" s="338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39"/>
      <c r="K5689" s="318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15">
        <f>SUM(K5672:K5687)</f>
        <v>0</v>
      </c>
      <c r="K5690" s="316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17"/>
      <c r="K5691" s="317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18"/>
      <c r="K5693" s="318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19">
        <f>((J5690/1.11)+(K5692/1.11))*11%</f>
        <v>0</v>
      </c>
      <c r="K5694" s="320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18"/>
      <c r="K5695" s="318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21">
        <f>J5660</f>
        <v>0</v>
      </c>
      <c r="K5698" s="322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21">
        <f>J5661</f>
        <v>0</v>
      </c>
      <c r="K5699" s="322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22120001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144</v>
      </c>
      <c r="C3" s="88" t="str">
        <f>Invoice!E10</f>
        <v>CRAYON / OIL PASTEL PUTAR JOYKO TWCR-12S (PANJANG)</v>
      </c>
      <c r="D3" s="89">
        <f>Invoice!H10</f>
        <v>23900</v>
      </c>
      <c r="E3" s="81">
        <f>D3*B3</f>
        <v>3441600</v>
      </c>
      <c r="F3" s="81"/>
      <c r="G3" s="82">
        <f>E3/1.11</f>
        <v>3100540.5405405401</v>
      </c>
      <c r="H3" s="83">
        <f>G3*11%</f>
        <v>341059.45945945941</v>
      </c>
      <c r="I3" s="83">
        <f>G3/B3</f>
        <v>21531.531531531527</v>
      </c>
      <c r="J3" s="104">
        <f>H3/B3</f>
        <v>2368.468468468468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447408</v>
      </c>
      <c r="F4" s="81"/>
      <c r="G4" s="90">
        <f>E4/1.11</f>
        <v>403070.27027027024</v>
      </c>
      <c r="H4" s="91">
        <f>G4*11%</f>
        <v>44337.729729729726</v>
      </c>
      <c r="I4" s="91">
        <f>G4/B3</f>
        <v>2799.099099099099</v>
      </c>
      <c r="J4" s="105">
        <f>H4/B3</f>
        <v>307.90090090090087</v>
      </c>
    </row>
    <row r="5" spans="1:10" s="80" customFormat="1" ht="12.75" customHeight="1" x14ac:dyDescent="0.25">
      <c r="A5" s="102"/>
      <c r="D5" s="81" t="s">
        <v>23</v>
      </c>
      <c r="E5" s="81">
        <f>E3-E4</f>
        <v>2994192</v>
      </c>
      <c r="F5" s="81"/>
      <c r="G5" s="82">
        <f>G3-G4</f>
        <v>2697470.2702702698</v>
      </c>
      <c r="H5" s="82">
        <f>H3-H4</f>
        <v>296721.7297297297</v>
      </c>
      <c r="I5" s="82">
        <f>I3-I4</f>
        <v>18732.43243243243</v>
      </c>
      <c r="J5" s="106">
        <f>J3-J4</f>
        <v>2060.567567567567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2994191.9999999995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144</v>
      </c>
      <c r="C9" s="88" t="str">
        <f>Invoice!E11</f>
        <v>CRAYON / OIL PASTEL PUTAR JOYKO TWCR-12MINI (PENDEK)</v>
      </c>
      <c r="D9" s="89">
        <f>Invoice!H11</f>
        <v>18600</v>
      </c>
      <c r="E9" s="81">
        <f>D9*B9</f>
        <v>2678400</v>
      </c>
      <c r="F9" s="81"/>
      <c r="G9" s="82">
        <f>E9/1.11</f>
        <v>2412972.9729729728</v>
      </c>
      <c r="H9" s="83">
        <f>G9*11%</f>
        <v>265427.02702702698</v>
      </c>
      <c r="I9" s="83">
        <f>G9/B9</f>
        <v>16756.756756756757</v>
      </c>
      <c r="J9" s="104">
        <f>H9/B9</f>
        <v>1843.2432432432429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348192</v>
      </c>
      <c r="F10" s="81"/>
      <c r="G10" s="90">
        <f>E10/1.11</f>
        <v>313686.48648648645</v>
      </c>
      <c r="H10" s="91">
        <f>G10*11%</f>
        <v>34505.513513513513</v>
      </c>
      <c r="I10" s="91">
        <f>G10/B9</f>
        <v>2178.3783783783783</v>
      </c>
      <c r="J10" s="105">
        <f>H10/B9</f>
        <v>239.62162162162161</v>
      </c>
    </row>
    <row r="11" spans="1:10" s="80" customFormat="1" ht="12.75" customHeight="1" x14ac:dyDescent="0.25">
      <c r="A11" s="102"/>
      <c r="D11" s="81" t="s">
        <v>23</v>
      </c>
      <c r="E11" s="81">
        <f>E9-E10</f>
        <v>2330208</v>
      </c>
      <c r="F11" s="81"/>
      <c r="G11" s="82">
        <f>G9-G10</f>
        <v>2099286.4864864862</v>
      </c>
      <c r="H11" s="82">
        <f>H9-H10</f>
        <v>230921.51351351346</v>
      </c>
      <c r="I11" s="82">
        <f>I9-I10</f>
        <v>14578.378378378378</v>
      </c>
      <c r="J11" s="106">
        <f>J9-J10</f>
        <v>1603.6216216216212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2330207.9999999995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4796756.7567567565</v>
      </c>
      <c r="H98" s="112">
        <f>H5+H11+H17+H23+H29+H35+H41+H47+H53+H59+H65+H71+H77+H83+H89+H95</f>
        <v>527643.2432432432</v>
      </c>
      <c r="I98" s="112"/>
      <c r="J98" s="113">
        <f>H6+H12+H18+H24+H30+H36+H42+H48+H54+H60+H66+H72+H78+H84+H90+H96</f>
        <v>5324399.9999999991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22120002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3</v>
      </c>
      <c r="C102" s="88" t="str">
        <f>Invoice!E124</f>
        <v>STAPLER HEAVY DUTY JOYKO HD-12N/24</v>
      </c>
      <c r="D102" s="89">
        <f>Invoice!H124</f>
        <v>155000</v>
      </c>
      <c r="E102" s="81">
        <f>D102*B102</f>
        <v>465000</v>
      </c>
      <c r="F102" s="81"/>
      <c r="G102" s="82">
        <f>E102/1.11</f>
        <v>418918.91891891888</v>
      </c>
      <c r="H102" s="83">
        <f>G102*11%</f>
        <v>46081.08108108108</v>
      </c>
      <c r="I102" s="83">
        <f>G102/B102</f>
        <v>139639.63963963962</v>
      </c>
      <c r="J102" s="104">
        <f>H102/B102</f>
        <v>15360.360360360361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46500</v>
      </c>
      <c r="F103" s="81"/>
      <c r="G103" s="90">
        <f>E103/1.11</f>
        <v>41891.891891891886</v>
      </c>
      <c r="H103" s="91">
        <f>G103*11%</f>
        <v>4608.1081081081074</v>
      </c>
      <c r="I103" s="91">
        <f>G103/B102</f>
        <v>13963.963963963963</v>
      </c>
      <c r="J103" s="105">
        <f>H103/B102</f>
        <v>1536.0360360360357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418500</v>
      </c>
      <c r="F104" s="81"/>
      <c r="G104" s="82">
        <f>G102-G103</f>
        <v>377027.02702702698</v>
      </c>
      <c r="H104" s="82">
        <f>H102-H103</f>
        <v>41472.972972972973</v>
      </c>
      <c r="I104" s="82">
        <f>I102-I103</f>
        <v>125675.67567567565</v>
      </c>
      <c r="J104" s="106">
        <f>J102-J103</f>
        <v>13824.324324324325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418499.99999999994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5</v>
      </c>
      <c r="C108" s="88" t="str">
        <f>Invoice!E125</f>
        <v>CORRECTION FLUID KENKO KE-01</v>
      </c>
      <c r="D108" s="89">
        <f>Invoice!H125</f>
        <v>54300</v>
      </c>
      <c r="E108" s="81">
        <f>D108*B108</f>
        <v>271500</v>
      </c>
      <c r="F108" s="81"/>
      <c r="G108" s="82">
        <f>E108/1.11</f>
        <v>244594.59459459459</v>
      </c>
      <c r="H108" s="83">
        <f>G108*11%</f>
        <v>26905.405405405403</v>
      </c>
      <c r="I108" s="83">
        <f>G108/B108</f>
        <v>48918.91891891892</v>
      </c>
      <c r="J108" s="104">
        <f>H108/B108</f>
        <v>5381.0810810810808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27150</v>
      </c>
      <c r="F109" s="81"/>
      <c r="G109" s="90">
        <f>E109/1.11</f>
        <v>24459.459459459456</v>
      </c>
      <c r="H109" s="91">
        <f>G109*11%</f>
        <v>2690.5405405405404</v>
      </c>
      <c r="I109" s="91">
        <f>G109/B108</f>
        <v>4891.8918918918916</v>
      </c>
      <c r="J109" s="105">
        <f>H109/B108</f>
        <v>538.10810810810813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244350</v>
      </c>
      <c r="F110" s="81"/>
      <c r="G110" s="82">
        <f>G108-G109</f>
        <v>220135.13513513512</v>
      </c>
      <c r="H110" s="82">
        <f>H108-H109</f>
        <v>24214.864864864863</v>
      </c>
      <c r="I110" s="82">
        <f>I108-I109</f>
        <v>44027.027027027027</v>
      </c>
      <c r="J110" s="106">
        <f>J108-J109</f>
        <v>4842.9729729729725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244349.99999999997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5</v>
      </c>
      <c r="C114" s="88" t="str">
        <f>Invoice!E126</f>
        <v>CORRECTION TAPE KENKO CT-634N (8M x 5MM)</v>
      </c>
      <c r="D114" s="89">
        <f>Invoice!H126</f>
        <v>54000</v>
      </c>
      <c r="E114" s="81">
        <f>D114*B114</f>
        <v>270000</v>
      </c>
      <c r="F114" s="81"/>
      <c r="G114" s="82">
        <f>E114/1.11</f>
        <v>243243.24324324323</v>
      </c>
      <c r="H114" s="83">
        <f>G114*11%</f>
        <v>26756.756756756757</v>
      </c>
      <c r="I114" s="83">
        <f>G114/B114</f>
        <v>48648.648648648646</v>
      </c>
      <c r="J114" s="104">
        <f>H114/B114</f>
        <v>5351.3513513513517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27000</v>
      </c>
      <c r="F115" s="81"/>
      <c r="G115" s="90">
        <f>E115/1.11</f>
        <v>24324.324324324323</v>
      </c>
      <c r="H115" s="91">
        <f>G115*11%</f>
        <v>2675.6756756756754</v>
      </c>
      <c r="I115" s="91">
        <f>G115/B114</f>
        <v>4864.864864864865</v>
      </c>
      <c r="J115" s="105">
        <f>H115/B114</f>
        <v>535.1351351351351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243000</v>
      </c>
      <c r="F116" s="81"/>
      <c r="G116" s="82">
        <f>G114-G115</f>
        <v>218918.91891891891</v>
      </c>
      <c r="H116" s="82">
        <f>H114-H115</f>
        <v>24081.08108108108</v>
      </c>
      <c r="I116" s="82">
        <f>I114-I115</f>
        <v>43783.78378378378</v>
      </c>
      <c r="J116" s="106">
        <f>J114-J115</f>
        <v>4816.2162162162167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243000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5</v>
      </c>
      <c r="C120" s="88" t="str">
        <f>Invoice!E127</f>
        <v>BINDER CLIP JOYKO 260</v>
      </c>
      <c r="D120" s="89">
        <f>Invoice!H127</f>
        <v>177000</v>
      </c>
      <c r="E120" s="81">
        <f>D120*B120</f>
        <v>885000</v>
      </c>
      <c r="F120" s="81"/>
      <c r="G120" s="82">
        <f>E120/1.11</f>
        <v>797297.29729729728</v>
      </c>
      <c r="H120" s="83">
        <f>G120*11%</f>
        <v>87702.702702702707</v>
      </c>
      <c r="I120" s="83">
        <f>G120/B120</f>
        <v>159459.45945945947</v>
      </c>
      <c r="J120" s="104">
        <f>H120/B120</f>
        <v>17540.54054054054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88500</v>
      </c>
      <c r="F121" s="81"/>
      <c r="G121" s="90">
        <f>E121/1.11</f>
        <v>79729.729729729719</v>
      </c>
      <c r="H121" s="91">
        <f>G121*11%</f>
        <v>8770.27027027027</v>
      </c>
      <c r="I121" s="91">
        <f>G121/B120</f>
        <v>15945.945945945943</v>
      </c>
      <c r="J121" s="105">
        <f>H121/B120</f>
        <v>1754.0540540540539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796500</v>
      </c>
      <c r="F122" s="81"/>
      <c r="G122" s="82">
        <f>G120-G121</f>
        <v>717567.56756756757</v>
      </c>
      <c r="H122" s="82">
        <f>H120-H121</f>
        <v>78932.432432432441</v>
      </c>
      <c r="I122" s="82">
        <f>I120-I121</f>
        <v>143513.51351351352</v>
      </c>
      <c r="J122" s="106">
        <f>J120-J121</f>
        <v>15786.486486486487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796500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1533648.6486486485</v>
      </c>
      <c r="H197" s="112">
        <f>H104+H110+H116+H122+H128+H134+H140+H146+H152+H158+H164+H170+H176+H182+H188+H194</f>
        <v>168701.35135135136</v>
      </c>
      <c r="I197" s="112"/>
      <c r="J197" s="113">
        <f>H105+H111+H117+H123+H129+H135+H141+H147+H153+H159+H165+H171+H177+H183+H189+H195</f>
        <v>1702350</v>
      </c>
    </row>
    <row r="199" spans="1:10" s="80" customFormat="1" ht="12.75" customHeight="1" x14ac:dyDescent="0.25">
      <c r="A199" s="95" t="s">
        <v>1</v>
      </c>
      <c r="B199" s="96">
        <f>Invoice!E230</f>
        <v>22120003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144</v>
      </c>
      <c r="C201" s="88" t="str">
        <f>Invoice!E238</f>
        <v>GEL PEN KENKO K-1</v>
      </c>
      <c r="D201" s="89">
        <f>Invoice!H238</f>
        <v>39600</v>
      </c>
      <c r="E201" s="81">
        <f>D201*B201</f>
        <v>5702400</v>
      </c>
      <c r="F201" s="81"/>
      <c r="G201" s="82">
        <f>E201/1.11</f>
        <v>5137297.297297297</v>
      </c>
      <c r="H201" s="83">
        <f>G201*11%</f>
        <v>565102.70270270272</v>
      </c>
      <c r="I201" s="83">
        <f>G201/B201</f>
        <v>35675.675675675673</v>
      </c>
      <c r="J201" s="104">
        <f>H201/B201</f>
        <v>3924.3243243243246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769824</v>
      </c>
      <c r="F202" s="81"/>
      <c r="G202" s="90">
        <f>E202/1.11</f>
        <v>693535.13513513503</v>
      </c>
      <c r="H202" s="91">
        <f>G202*11%</f>
        <v>76288.864864864852</v>
      </c>
      <c r="I202" s="91">
        <f>G202/B201</f>
        <v>4816.2162162162158</v>
      </c>
      <c r="J202" s="105">
        <f>H202/B201</f>
        <v>529.78378378378375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4932576</v>
      </c>
      <c r="F203" s="81"/>
      <c r="G203" s="82">
        <f>G201-G202</f>
        <v>4443762.1621621624</v>
      </c>
      <c r="H203" s="82">
        <f>H201-H202</f>
        <v>488813.83783783787</v>
      </c>
      <c r="I203" s="82">
        <f>I201-I202</f>
        <v>30859.459459459456</v>
      </c>
      <c r="J203" s="106">
        <f>J201-J202</f>
        <v>3394.5405405405409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4932576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100</v>
      </c>
      <c r="C207" s="88" t="str">
        <f>Invoice!E239</f>
        <v>STIP / PENGHAPUS KENKO ERW-40SQ PUTIH</v>
      </c>
      <c r="D207" s="89">
        <f>Invoice!H239</f>
        <v>27500</v>
      </c>
      <c r="E207" s="81">
        <f>D207*B207</f>
        <v>2750000</v>
      </c>
      <c r="F207" s="81"/>
      <c r="G207" s="82">
        <f>E207/1.11</f>
        <v>2477477.4774774774</v>
      </c>
      <c r="H207" s="83">
        <f>G207*11%</f>
        <v>272522.52252252254</v>
      </c>
      <c r="I207" s="83">
        <f>G207/B207</f>
        <v>24774.774774774774</v>
      </c>
      <c r="J207" s="104">
        <f>H207/B207</f>
        <v>2725.2252252252256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371250</v>
      </c>
      <c r="F208" s="81"/>
      <c r="G208" s="90">
        <f>E208/1.11</f>
        <v>334459.45945945941</v>
      </c>
      <c r="H208" s="91">
        <f>G208*11%</f>
        <v>36790.540540540533</v>
      </c>
      <c r="I208" s="91">
        <f>G208/B207</f>
        <v>3344.5945945945941</v>
      </c>
      <c r="J208" s="105">
        <f>H208/B207</f>
        <v>367.9054054054053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2378750</v>
      </c>
      <c r="F209" s="81"/>
      <c r="G209" s="82">
        <f>G207-G208</f>
        <v>2143018.018018018</v>
      </c>
      <c r="H209" s="82">
        <f>H207-H208</f>
        <v>235731.98198198201</v>
      </c>
      <c r="I209" s="82">
        <f>I207-I208</f>
        <v>21430.180180180181</v>
      </c>
      <c r="J209" s="106">
        <f>J207-J208</f>
        <v>2357.3198198198202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2378750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>D213*B213</f>
        <v>0</v>
      </c>
      <c r="F213" s="81"/>
      <c r="G213" s="82">
        <f>E213/1.11</f>
        <v>0</v>
      </c>
      <c r="H213" s="83">
        <f>G213*11%</f>
        <v>0</v>
      </c>
      <c r="I213" s="83" t="e">
        <f>G213/B213</f>
        <v>#DIV/0!</v>
      </c>
      <c r="J213" s="104" t="e">
        <f>H213/B213</f>
        <v>#DIV/0!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5" t="e">
        <f>H214/B213</f>
        <v>#DIV/0!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6" t="e">
        <f>J213-J214</f>
        <v>#DIV/0!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6586780.1801801808</v>
      </c>
      <c r="H296" s="112">
        <f>H203+H209+H215+H221+H227+H233+H239+H245+H251+H257+H263+H269+H275+H281+H287+H293</f>
        <v>724545.81981981988</v>
      </c>
      <c r="I296" s="112"/>
      <c r="J296" s="113">
        <f>H204+H210+H216+H222+H228+H234+H240+H246+H252+H258+H264+H270+H276+H282+H288+H294</f>
        <v>7311326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22120004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60</v>
      </c>
      <c r="C300" s="88" t="str">
        <f>Invoice!E352</f>
        <v>BUKU TAMU KENKO BT-3224-01 (KEMBANG)</v>
      </c>
      <c r="D300" s="89">
        <f>Invoice!H352</f>
        <v>16500</v>
      </c>
      <c r="E300" s="81">
        <f>D300*B300</f>
        <v>990000</v>
      </c>
      <c r="F300" s="81"/>
      <c r="G300" s="82">
        <f>E300/1.11</f>
        <v>891891.89189189184</v>
      </c>
      <c r="H300" s="83">
        <f>G300*11%</f>
        <v>98108.108108108107</v>
      </c>
      <c r="I300" s="83">
        <f>G300/B300</f>
        <v>14864.864864864863</v>
      </c>
      <c r="J300" s="104">
        <f>H300/B300</f>
        <v>1635.1351351351352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99000</v>
      </c>
      <c r="F301" s="81"/>
      <c r="G301" s="90">
        <f>E301/1.11</f>
        <v>89189.189189189186</v>
      </c>
      <c r="H301" s="91">
        <f>G301*11%</f>
        <v>9810.8108108108099</v>
      </c>
      <c r="I301" s="91">
        <f>G301/B300</f>
        <v>1486.4864864864865</v>
      </c>
      <c r="J301" s="105">
        <f>H301/B300</f>
        <v>163.51351351351349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891000</v>
      </c>
      <c r="F302" s="81"/>
      <c r="G302" s="82">
        <f>G300-G301</f>
        <v>802702.70270270261</v>
      </c>
      <c r="H302" s="82">
        <f>H300-H301</f>
        <v>88297.297297297293</v>
      </c>
      <c r="I302" s="82">
        <f>I300-I301</f>
        <v>13378.378378378377</v>
      </c>
      <c r="J302" s="106">
        <f>J300-J301</f>
        <v>1471.6216216216217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890999.99999999988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12</v>
      </c>
      <c r="C306" s="88" t="str">
        <f>Invoice!E353</f>
        <v>BALLPEN KENKO NK-7 / 7B</v>
      </c>
      <c r="D306" s="89">
        <f>Invoice!H353</f>
        <v>12000</v>
      </c>
      <c r="E306" s="81">
        <f>D306*B306</f>
        <v>144000</v>
      </c>
      <c r="F306" s="81"/>
      <c r="G306" s="82">
        <f>E306/1.11</f>
        <v>129729.72972972972</v>
      </c>
      <c r="H306" s="83">
        <f>G306*11%</f>
        <v>14270.27027027027</v>
      </c>
      <c r="I306" s="83">
        <f>G306/B306</f>
        <v>10810.81081081081</v>
      </c>
      <c r="J306" s="104">
        <f>H306/B306</f>
        <v>1189.1891891891892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14400</v>
      </c>
      <c r="F307" s="81"/>
      <c r="G307" s="90">
        <f>E307/1.11</f>
        <v>12972.972972972972</v>
      </c>
      <c r="H307" s="91">
        <f>G307*11%</f>
        <v>1427.0270270270269</v>
      </c>
      <c r="I307" s="91">
        <f>G307/B306</f>
        <v>1081.081081081081</v>
      </c>
      <c r="J307" s="105">
        <f>H307/B306</f>
        <v>118.91891891891891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129600</v>
      </c>
      <c r="F308" s="81"/>
      <c r="G308" s="82">
        <f>G306-G307</f>
        <v>116756.75675675675</v>
      </c>
      <c r="H308" s="82">
        <f>H306-H307</f>
        <v>12843.243243243243</v>
      </c>
      <c r="I308" s="82">
        <f>I306-I307</f>
        <v>9729.7297297297282</v>
      </c>
      <c r="J308" s="106">
        <f>J306-J307</f>
        <v>1070.2702702702702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129599.99999999999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919459.45945945941</v>
      </c>
      <c r="H395" s="112">
        <f>H302+H308+H314+H320+H326+H332+H338+H344+H350+H356+H362+H368+H374+H380+H386+H392</f>
        <v>101140.54054054053</v>
      </c>
      <c r="I395" s="112"/>
      <c r="J395" s="113">
        <f>H303+H309+H315+H321+H327+H333+H339+H345+H351+H357+H363+H369+H375+H381+H387+H393</f>
        <v>1020599.9999999999</v>
      </c>
    </row>
    <row r="397" spans="1:10" s="80" customFormat="1" ht="12.75" customHeight="1" x14ac:dyDescent="0.25">
      <c r="A397" s="95" t="s">
        <v>1</v>
      </c>
      <c r="B397" s="96">
        <f>Invoice!E458</f>
        <v>22120005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324</v>
      </c>
      <c r="C399" s="88" t="str">
        <f>Invoice!E466</f>
        <v>LEM STICK JOYKO 15 GR GS-104 TG (ANIMAL KINGDOM) isi 24 pc</v>
      </c>
      <c r="D399" s="89">
        <f>Invoice!H466</f>
        <v>58800</v>
      </c>
      <c r="E399" s="81">
        <f>D399*B399</f>
        <v>19051200</v>
      </c>
      <c r="F399" s="81"/>
      <c r="G399" s="82">
        <f>E399/1.11</f>
        <v>17163243.243243244</v>
      </c>
      <c r="H399" s="83">
        <f>G399*11%</f>
        <v>1887956.7567567567</v>
      </c>
      <c r="I399" s="83">
        <f>G399/B399</f>
        <v>52972.972972972973</v>
      </c>
      <c r="J399" s="104">
        <f>H399/B399</f>
        <v>5827.0270270270266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2381400</v>
      </c>
      <c r="F400" s="81"/>
      <c r="G400" s="90">
        <f>E400/1.11</f>
        <v>2145405.4054054054</v>
      </c>
      <c r="H400" s="91">
        <f>G400*11%</f>
        <v>235994.59459459459</v>
      </c>
      <c r="I400" s="91">
        <f>G400/B399</f>
        <v>6621.6216216216217</v>
      </c>
      <c r="J400" s="105">
        <f>H400/B399</f>
        <v>728.37837837837833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16669800</v>
      </c>
      <c r="F401" s="81"/>
      <c r="G401" s="82">
        <f>G399-G400</f>
        <v>15017837.837837838</v>
      </c>
      <c r="H401" s="82">
        <f>H399-H400</f>
        <v>1651962.1621621621</v>
      </c>
      <c r="I401" s="82">
        <f>I399-I400</f>
        <v>46351.351351351354</v>
      </c>
      <c r="J401" s="106">
        <f>J399-J400</f>
        <v>5098.6486486486483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16669800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>D405*B405</f>
        <v>0</v>
      </c>
      <c r="F405" s="81"/>
      <c r="G405" s="82">
        <f>E405/1.11</f>
        <v>0</v>
      </c>
      <c r="H405" s="83">
        <f>G405*11%</f>
        <v>0</v>
      </c>
      <c r="I405" s="83" t="e">
        <f>G405/B405</f>
        <v>#DIV/0!</v>
      </c>
      <c r="J405" s="104" t="e">
        <f>H405/B405</f>
        <v>#DIV/0!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5" t="e">
        <f>H406/B405</f>
        <v>#DIV/0!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6" t="e">
        <f>J405-J406</f>
        <v>#DIV/0!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22120006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100</v>
      </c>
      <c r="C498" s="88" t="str">
        <f>Invoice!E580</f>
        <v>STIP / PENGHAPUS JOYKO 526-B40P PUTIH</v>
      </c>
      <c r="D498" s="89">
        <f>Invoice!H580</f>
        <v>28300</v>
      </c>
      <c r="E498" s="81">
        <f>D498*B498</f>
        <v>2830000</v>
      </c>
      <c r="F498" s="81"/>
      <c r="G498" s="82">
        <f>E498/1.11</f>
        <v>2549549.5495495494</v>
      </c>
      <c r="H498" s="83">
        <f>G498*11%</f>
        <v>280450.45045045041</v>
      </c>
      <c r="I498" s="83">
        <f>G498/B498</f>
        <v>25495.495495495492</v>
      </c>
      <c r="J498" s="104">
        <f>H498/B498</f>
        <v>2804.504504504504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2830000</v>
      </c>
      <c r="F500" s="81"/>
      <c r="G500" s="82">
        <f>G498-G499</f>
        <v>2549549.5495495494</v>
      </c>
      <c r="H500" s="82">
        <f>H498-H499</f>
        <v>280450.45045045041</v>
      </c>
      <c r="I500" s="82">
        <f>I498-I499</f>
        <v>25495.495495495492</v>
      </c>
      <c r="J500" s="106">
        <f>J498-J499</f>
        <v>2804.504504504504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2830000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>D504*B504</f>
        <v>0</v>
      </c>
      <c r="F504" s="81"/>
      <c r="G504" s="82">
        <f>E504/1.11</f>
        <v>0</v>
      </c>
      <c r="H504" s="83">
        <f>G504*11%</f>
        <v>0</v>
      </c>
      <c r="I504" s="83" t="e">
        <f>G504/B504</f>
        <v>#DIV/0!</v>
      </c>
      <c r="J504" s="104" t="e">
        <f>H504/B504</f>
        <v>#DIV/0!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5" t="e">
        <f>H505/B504</f>
        <v>#DIV/0!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6" t="e">
        <f>J504-J505</f>
        <v>#DIV/0!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0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2549549.5495495494</v>
      </c>
      <c r="H593" s="112">
        <f>H500+H506+H512+H518+H524+H530+H536+H542+H548+H554+H560+H566+H572+H578+H584+H590</f>
        <v>280450.45045045041</v>
      </c>
      <c r="I593" s="112"/>
      <c r="J593" s="113">
        <f>H501+H507+H513+H519+H525+H531+H537+H543+H549+H555+H561+H567+H573+H579+H585+H591</f>
        <v>2830000</v>
      </c>
    </row>
    <row r="595" spans="1:10" s="80" customFormat="1" ht="12.75" customHeight="1" x14ac:dyDescent="0.25">
      <c r="A595" s="95" t="s">
        <v>1</v>
      </c>
      <c r="B595" s="96">
        <f>Invoice!E686</f>
        <v>22120007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72</v>
      </c>
      <c r="C597" s="88" t="str">
        <f>Invoice!E694</f>
        <v>CORRECTION FLUID KENKO KE-01</v>
      </c>
      <c r="D597" s="89">
        <f>Invoice!H694</f>
        <v>54300</v>
      </c>
      <c r="E597" s="81">
        <f>D597*B597</f>
        <v>3909600</v>
      </c>
      <c r="F597" s="81"/>
      <c r="G597" s="82">
        <f>E597/1.11</f>
        <v>3522162.1621621619</v>
      </c>
      <c r="H597" s="83">
        <f>G597*11%</f>
        <v>387437.83783783781</v>
      </c>
      <c r="I597" s="83">
        <f>G597/B597</f>
        <v>48918.918918918913</v>
      </c>
      <c r="J597" s="104">
        <f>H597/B597</f>
        <v>5381.0810810810808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488700</v>
      </c>
      <c r="F598" s="81"/>
      <c r="G598" s="90">
        <f>E598/1.11</f>
        <v>440270.27027027024</v>
      </c>
      <c r="H598" s="91">
        <f>G598*11%</f>
        <v>48429.729729729726</v>
      </c>
      <c r="I598" s="91">
        <f>G598/B597</f>
        <v>6114.8648648648641</v>
      </c>
      <c r="J598" s="105">
        <f>H598/B597</f>
        <v>672.6351351351351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3420900</v>
      </c>
      <c r="F599" s="81"/>
      <c r="G599" s="82">
        <f>G597-G598</f>
        <v>3081891.8918918916</v>
      </c>
      <c r="H599" s="82">
        <f>H597-H598</f>
        <v>339008.10810810811</v>
      </c>
      <c r="I599" s="82">
        <f>I597-I598</f>
        <v>42804.054054054046</v>
      </c>
      <c r="J599" s="106">
        <f>J597-J598</f>
        <v>4708.4459459459458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3420899.9999999995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3081891.8918918916</v>
      </c>
      <c r="H692" s="112">
        <f>H599+H605+H611+H617+H623+H629+H635+H641+H647+H653+H659+H665+H671+H677+H683+H689</f>
        <v>339008.10810810811</v>
      </c>
      <c r="I692" s="112"/>
      <c r="J692" s="113">
        <f>H600+H606+H612+H618+H624+H630+H636+H642+H648+H654+H660+H666+H672+H678+H684+H690</f>
        <v>3420899.9999999995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22120008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20</v>
      </c>
      <c r="C696" s="88" t="str">
        <f>Invoice!E808</f>
        <v>MESIN LABEL HARGA KENKO MX-5500 (8 DIGITS, 1 LINE)</v>
      </c>
      <c r="D696" s="89">
        <f>Invoice!H808</f>
        <v>45000</v>
      </c>
      <c r="E696" s="81">
        <f>D696*B696</f>
        <v>900000</v>
      </c>
      <c r="F696" s="81"/>
      <c r="G696" s="82">
        <f>E696/1.11</f>
        <v>810810.81081081077</v>
      </c>
      <c r="H696" s="83">
        <f>G696*11%</f>
        <v>89189.189189189186</v>
      </c>
      <c r="I696" s="83">
        <f>G696/B696</f>
        <v>40540.54054054054</v>
      </c>
      <c r="J696" s="104">
        <f>H696/B696</f>
        <v>4459.4594594594591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117000</v>
      </c>
      <c r="F697" s="81"/>
      <c r="G697" s="90">
        <f>E697/1.11</f>
        <v>105405.4054054054</v>
      </c>
      <c r="H697" s="91">
        <f>G697*11%</f>
        <v>11594.594594594593</v>
      </c>
      <c r="I697" s="91">
        <f>G697/B696</f>
        <v>5270.27027027027</v>
      </c>
      <c r="J697" s="105">
        <f>H697/B696</f>
        <v>579.72972972972968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783000</v>
      </c>
      <c r="F698" s="81"/>
      <c r="G698" s="82">
        <f>G696-G697</f>
        <v>705405.40540540533</v>
      </c>
      <c r="H698" s="82">
        <f>H696-H697</f>
        <v>77594.594594594586</v>
      </c>
      <c r="I698" s="82">
        <f>I696-I697</f>
        <v>35270.270270270266</v>
      </c>
      <c r="J698" s="106">
        <f>J696-J697</f>
        <v>3879.7297297297296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782999.99999999988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72</v>
      </c>
      <c r="C702" s="88" t="str">
        <f>Invoice!E809</f>
        <v>GEL PEN KENKO KE-100</v>
      </c>
      <c r="D702" s="89">
        <f>Invoice!H809</f>
        <v>19200</v>
      </c>
      <c r="E702" s="81">
        <f>D702*B702</f>
        <v>1382400</v>
      </c>
      <c r="F702" s="81"/>
      <c r="G702" s="82">
        <f>E702/1.11</f>
        <v>1245405.4054054052</v>
      </c>
      <c r="H702" s="83">
        <f>G702*11%</f>
        <v>136994.59459459459</v>
      </c>
      <c r="I702" s="83">
        <f>G702/B702</f>
        <v>17297.297297297293</v>
      </c>
      <c r="J702" s="104">
        <f>H702/B702</f>
        <v>1902.7027027027025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179712</v>
      </c>
      <c r="F703" s="81"/>
      <c r="G703" s="90">
        <f>E703/1.11</f>
        <v>161902.70270270269</v>
      </c>
      <c r="H703" s="91">
        <f>G703*11%</f>
        <v>17809.297297297297</v>
      </c>
      <c r="I703" s="91">
        <f>G703/B702</f>
        <v>2248.6486486486483</v>
      </c>
      <c r="J703" s="105">
        <f>H703/B702</f>
        <v>247.35135135135135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1202688</v>
      </c>
      <c r="F704" s="81"/>
      <c r="G704" s="82">
        <f>G702-G703</f>
        <v>1083502.7027027025</v>
      </c>
      <c r="H704" s="82">
        <f>H702-H703</f>
        <v>119185.29729729729</v>
      </c>
      <c r="I704" s="82">
        <f>I702-I703</f>
        <v>15048.648648648645</v>
      </c>
      <c r="J704" s="106">
        <f>J702-J703</f>
        <v>1655.3513513513512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1202687.9999999998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12</v>
      </c>
      <c r="C708" s="88" t="str">
        <f>Invoice!E810</f>
        <v>GEL PEN KENKO K-1 HITAM</v>
      </c>
      <c r="D708" s="89">
        <f>Invoice!H810</f>
        <v>39600</v>
      </c>
      <c r="E708" s="81">
        <f>D708*B708</f>
        <v>475200</v>
      </c>
      <c r="F708" s="81"/>
      <c r="G708" s="82">
        <f>E708/1.11</f>
        <v>428108.10810810805</v>
      </c>
      <c r="H708" s="83">
        <f>G708*11%</f>
        <v>47091.891891891886</v>
      </c>
      <c r="I708" s="83">
        <f>G708/B708</f>
        <v>35675.675675675673</v>
      </c>
      <c r="J708" s="104">
        <f>H708/B708</f>
        <v>3924.3243243243237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61776</v>
      </c>
      <c r="F709" s="81"/>
      <c r="G709" s="90">
        <f>E709/1.11</f>
        <v>55654.054054054046</v>
      </c>
      <c r="H709" s="91">
        <f>G709*11%</f>
        <v>6121.9459459459449</v>
      </c>
      <c r="I709" s="91">
        <f>G709/B708</f>
        <v>4637.8378378378375</v>
      </c>
      <c r="J709" s="105">
        <f>H709/B708</f>
        <v>510.16216216216208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413424</v>
      </c>
      <c r="F710" s="81"/>
      <c r="G710" s="82">
        <f>G708-G709</f>
        <v>372454.05405405402</v>
      </c>
      <c r="H710" s="82">
        <f>H708-H709</f>
        <v>40969.945945945939</v>
      </c>
      <c r="I710" s="82">
        <f>I708-I709</f>
        <v>31037.837837837837</v>
      </c>
      <c r="J710" s="106">
        <f>J708-J709</f>
        <v>3414.1621621621616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413423.99999999994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50</v>
      </c>
      <c r="C714" s="88" t="str">
        <f>Invoice!E811</f>
        <v>BINDER CLIP KENKO NO. 105</v>
      </c>
      <c r="D714" s="89">
        <f>Invoice!H811</f>
        <v>28800</v>
      </c>
      <c r="E714" s="81">
        <f>D714*B714</f>
        <v>1440000</v>
      </c>
      <c r="F714" s="81"/>
      <c r="G714" s="82">
        <f>E714/1.11</f>
        <v>1297297.2972972973</v>
      </c>
      <c r="H714" s="83">
        <f>G714*11%</f>
        <v>142702.70270270269</v>
      </c>
      <c r="I714" s="83">
        <f>G714/B714</f>
        <v>25945.945945945947</v>
      </c>
      <c r="J714" s="104">
        <f>H714/B714</f>
        <v>2854.0540540540537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187200</v>
      </c>
      <c r="F715" s="81"/>
      <c r="G715" s="90">
        <f>E715/1.11</f>
        <v>168648.64864864864</v>
      </c>
      <c r="H715" s="91">
        <f>G715*11%</f>
        <v>18551.35135135135</v>
      </c>
      <c r="I715" s="91">
        <f>G715/B714</f>
        <v>3372.9729729729729</v>
      </c>
      <c r="J715" s="105">
        <f>H715/B714</f>
        <v>371.02702702702697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1252800</v>
      </c>
      <c r="F716" s="81"/>
      <c r="G716" s="82">
        <f>G714-G715</f>
        <v>1128648.6486486485</v>
      </c>
      <c r="H716" s="82">
        <f>H714-H715</f>
        <v>124151.35135135135</v>
      </c>
      <c r="I716" s="82">
        <f>I714-I715</f>
        <v>22572.972972972973</v>
      </c>
      <c r="J716" s="106">
        <f>J714-J715</f>
        <v>2483.0270270270266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1252799.9999999998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96</v>
      </c>
      <c r="C720" s="88" t="str">
        <f>Invoice!E812</f>
        <v>CRAYON / OIL PASTEL JOYKO OP-24S PP CASE SEA WORLD</v>
      </c>
      <c r="D720" s="89">
        <f>Invoice!H812</f>
        <v>29600</v>
      </c>
      <c r="E720" s="81">
        <f>D720*B720</f>
        <v>2841600</v>
      </c>
      <c r="F720" s="81"/>
      <c r="G720" s="82">
        <f>E720/1.11</f>
        <v>2560000</v>
      </c>
      <c r="H720" s="83">
        <f>G720*11%</f>
        <v>281600</v>
      </c>
      <c r="I720" s="83">
        <f>G720/B720</f>
        <v>26666.666666666668</v>
      </c>
      <c r="J720" s="104">
        <f>H720/B720</f>
        <v>2933.3333333333335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369408</v>
      </c>
      <c r="F721" s="81"/>
      <c r="G721" s="90">
        <f>E721/1.11</f>
        <v>332799.99999999994</v>
      </c>
      <c r="H721" s="91">
        <f>G721*11%</f>
        <v>36607.999999999993</v>
      </c>
      <c r="I721" s="91">
        <f>G721/B720</f>
        <v>3466.6666666666661</v>
      </c>
      <c r="J721" s="105">
        <f>H721/B720</f>
        <v>381.33333333333326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2472192</v>
      </c>
      <c r="F722" s="81"/>
      <c r="G722" s="82">
        <f>G720-G721</f>
        <v>2227200</v>
      </c>
      <c r="H722" s="82">
        <f>H720-H721</f>
        <v>244992</v>
      </c>
      <c r="I722" s="82">
        <f>I720-I721</f>
        <v>23200</v>
      </c>
      <c r="J722" s="106">
        <f>J720-J721</f>
        <v>2552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2472192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432</v>
      </c>
      <c r="C726" s="88" t="str">
        <f>Invoice!E813</f>
        <v>CRAYON / OIL PASTEL JOYKO OP-12S PP CASE SEA WORLD</v>
      </c>
      <c r="D726" s="89">
        <f>Invoice!H813</f>
        <v>11900</v>
      </c>
      <c r="E726" s="81">
        <f>D726*B726</f>
        <v>5140800</v>
      </c>
      <c r="F726" s="81"/>
      <c r="G726" s="82">
        <f>E726/1.11</f>
        <v>4631351.3513513505</v>
      </c>
      <c r="H726" s="83">
        <f>G726*11%</f>
        <v>509448.64864864858</v>
      </c>
      <c r="I726" s="83">
        <f>G726/B726</f>
        <v>10720.720720720719</v>
      </c>
      <c r="J726" s="104">
        <f>H726/B726</f>
        <v>1179.2792792792791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668304</v>
      </c>
      <c r="F727" s="81"/>
      <c r="G727" s="90">
        <f>E727/1.11</f>
        <v>602075.67567567562</v>
      </c>
      <c r="H727" s="91">
        <f>G727*11%</f>
        <v>66228.32432432432</v>
      </c>
      <c r="I727" s="91">
        <f>G727/B726</f>
        <v>1393.6936936936936</v>
      </c>
      <c r="J727" s="105">
        <f>H727/B726</f>
        <v>153.30630630630628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4472496</v>
      </c>
      <c r="F728" s="81"/>
      <c r="G728" s="82">
        <f>G726-G727</f>
        <v>4029275.6756756748</v>
      </c>
      <c r="H728" s="82">
        <f>H726-H727</f>
        <v>443220.32432432426</v>
      </c>
      <c r="I728" s="82">
        <f>I726-I727</f>
        <v>9327.0270270270266</v>
      </c>
      <c r="J728" s="106">
        <f>J726-J727</f>
        <v>1025.9729729729729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4472495.9999999991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432</v>
      </c>
      <c r="C732" s="88" t="str">
        <f>Invoice!E814</f>
        <v>CRAYON / OIL PASTEL JOYKO OP-12CH HEXAGONAL</v>
      </c>
      <c r="D732" s="89">
        <f>Invoice!H814</f>
        <v>11000</v>
      </c>
      <c r="E732" s="81">
        <f>D732*B732</f>
        <v>4752000</v>
      </c>
      <c r="F732" s="81"/>
      <c r="G732" s="82">
        <f>E732/1.11</f>
        <v>4281081.0810810803</v>
      </c>
      <c r="H732" s="83">
        <f>G732*11%</f>
        <v>470918.91891891882</v>
      </c>
      <c r="I732" s="83">
        <f>G732/B732</f>
        <v>9909.9099099099076</v>
      </c>
      <c r="J732" s="104">
        <f>H732/B732</f>
        <v>1090.0900900900899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617760</v>
      </c>
      <c r="F733" s="81"/>
      <c r="G733" s="90">
        <f>E733/1.11</f>
        <v>556540.54054054047</v>
      </c>
      <c r="H733" s="91">
        <f>G733*11%</f>
        <v>61219.459459459453</v>
      </c>
      <c r="I733" s="91">
        <f>G733/B732</f>
        <v>1288.2882882882882</v>
      </c>
      <c r="J733" s="105">
        <f>H733/B732</f>
        <v>141.7117117117117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4134240</v>
      </c>
      <c r="F734" s="81"/>
      <c r="G734" s="82">
        <f>G732-G733</f>
        <v>3724540.5405405397</v>
      </c>
      <c r="H734" s="82">
        <f>H732-H733</f>
        <v>409699.45945945935</v>
      </c>
      <c r="I734" s="82">
        <f>I732-I733</f>
        <v>8621.6216216216199</v>
      </c>
      <c r="J734" s="106">
        <f>J732-J733</f>
        <v>948.37837837837822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4134239.9999999991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216</v>
      </c>
      <c r="C738" s="88" t="str">
        <f>Invoice!E815</f>
        <v>CRAYON / OIL PASTEL JOYKO OP-18S PP CASE SEA WORLD</v>
      </c>
      <c r="D738" s="89">
        <f>Invoice!H815</f>
        <v>23000</v>
      </c>
      <c r="E738" s="81">
        <f>D738*B738</f>
        <v>4968000</v>
      </c>
      <c r="F738" s="81"/>
      <c r="G738" s="82">
        <f>E738/1.11</f>
        <v>4475675.6756756753</v>
      </c>
      <c r="H738" s="83">
        <f>G738*11%</f>
        <v>492324.32432432426</v>
      </c>
      <c r="I738" s="83">
        <f>G738/B738</f>
        <v>20720.720720720718</v>
      </c>
      <c r="J738" s="104">
        <f>H738/B738</f>
        <v>2279.2792792792789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645840</v>
      </c>
      <c r="F739" s="81"/>
      <c r="G739" s="90">
        <f>E739/1.11</f>
        <v>581837.83783783775</v>
      </c>
      <c r="H739" s="91">
        <f>G739*11%</f>
        <v>64002.162162162153</v>
      </c>
      <c r="I739" s="91">
        <f>G739/B738</f>
        <v>2693.6936936936931</v>
      </c>
      <c r="J739" s="105">
        <f>H739/B738</f>
        <v>296.30630630630628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4322160</v>
      </c>
      <c r="F740" s="81"/>
      <c r="G740" s="82">
        <f>G738-G739</f>
        <v>3893837.8378378376</v>
      </c>
      <c r="H740" s="82">
        <f>H738-H739</f>
        <v>428322.16216216213</v>
      </c>
      <c r="I740" s="82">
        <f>I738-I739</f>
        <v>18027.027027027023</v>
      </c>
      <c r="J740" s="106">
        <f>J738-J739</f>
        <v>1982.9729729729725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4322160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17164864.864864863</v>
      </c>
      <c r="H791" s="112">
        <f>H698+H704+H710+H716+H722+H728+H734+H740+H746+H752+H758+H764+H770+H776+H782+H788</f>
        <v>1888135.1351351349</v>
      </c>
      <c r="I791" s="112"/>
      <c r="J791" s="113">
        <f>H699+H705+H711+H717+H723+H729+H735+H741+H747+H753+H759+H765+H771+H777+H783+H789</f>
        <v>19052999.999999996</v>
      </c>
    </row>
    <row r="793" spans="1:10" s="80" customFormat="1" ht="12.75" customHeight="1" x14ac:dyDescent="0.25">
      <c r="A793" s="95" t="s">
        <v>1</v>
      </c>
      <c r="B793" s="96">
        <f>Invoice!E914</f>
        <v>22120009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120</v>
      </c>
      <c r="C795" s="88" t="str">
        <f>Invoice!E922</f>
        <v>STAND PEN SPIRAL KENKO STP-100SG</v>
      </c>
      <c r="D795" s="89">
        <f>Invoice!H922</f>
        <v>4500</v>
      </c>
      <c r="E795" s="81">
        <f>D795*B795</f>
        <v>540000</v>
      </c>
      <c r="F795" s="81"/>
      <c r="G795" s="82">
        <f>E795/1.11</f>
        <v>486486.48648648645</v>
      </c>
      <c r="H795" s="83">
        <f>G795*11%</f>
        <v>53513.513513513513</v>
      </c>
      <c r="I795" s="83">
        <f>G795/B795</f>
        <v>4054.0540540540537</v>
      </c>
      <c r="J795" s="104">
        <f>H795/B795</f>
        <v>445.94594594594594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78300</v>
      </c>
      <c r="F796" s="81"/>
      <c r="G796" s="90">
        <f>E796/1.11</f>
        <v>70540.540540540533</v>
      </c>
      <c r="H796" s="91">
        <f>G796*11%</f>
        <v>7759.4594594594582</v>
      </c>
      <c r="I796" s="91">
        <f>G796/B795</f>
        <v>587.83783783783781</v>
      </c>
      <c r="J796" s="105">
        <f>H796/B795</f>
        <v>64.662162162162147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461700</v>
      </c>
      <c r="F797" s="81"/>
      <c r="G797" s="82">
        <f>G795-G796</f>
        <v>415945.94594594592</v>
      </c>
      <c r="H797" s="82">
        <f>H795-H796</f>
        <v>45754.054054054053</v>
      </c>
      <c r="I797" s="82">
        <f>I795-I796</f>
        <v>3466.2162162162158</v>
      </c>
      <c r="J797" s="106">
        <f>J795-J796</f>
        <v>381.2837837837838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461700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24</v>
      </c>
      <c r="C801" s="88" t="str">
        <f>Invoice!E923</f>
        <v>HAND TALLY COUNTER KENKO HT-302</v>
      </c>
      <c r="D801" s="89">
        <f>Invoice!H923</f>
        <v>19000</v>
      </c>
      <c r="E801" s="81">
        <f>D801*B801</f>
        <v>456000</v>
      </c>
      <c r="F801" s="81"/>
      <c r="G801" s="82">
        <f>E801/1.11</f>
        <v>410810.81081081077</v>
      </c>
      <c r="H801" s="83">
        <f>G801*11%</f>
        <v>45189.189189189186</v>
      </c>
      <c r="I801" s="83">
        <f>G801/B801</f>
        <v>17117.117117117115</v>
      </c>
      <c r="J801" s="104">
        <f>H801/B801</f>
        <v>1882.8828828828828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66120</v>
      </c>
      <c r="F802" s="81"/>
      <c r="G802" s="90">
        <f>E802/1.11</f>
        <v>59567.567567567559</v>
      </c>
      <c r="H802" s="91">
        <f>G802*11%</f>
        <v>6552.4324324324316</v>
      </c>
      <c r="I802" s="91">
        <f>G802/B801</f>
        <v>2481.9819819819818</v>
      </c>
      <c r="J802" s="105">
        <f>H802/B801</f>
        <v>273.01801801801798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389880</v>
      </c>
      <c r="F803" s="81"/>
      <c r="G803" s="82">
        <f>G801-G802</f>
        <v>351243.2432432432</v>
      </c>
      <c r="H803" s="82">
        <f>H801-H802</f>
        <v>38636.756756756753</v>
      </c>
      <c r="I803" s="82">
        <f>I801-I802</f>
        <v>14635.135135135133</v>
      </c>
      <c r="J803" s="106">
        <f>J801-J802</f>
        <v>1609.8648648648648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389879.99999999994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24</v>
      </c>
      <c r="C807" s="88" t="str">
        <f>Invoice!E924</f>
        <v>MECHANICAL PENCIL 0.5 MM KENKO MP-01</v>
      </c>
      <c r="D807" s="89">
        <f>Invoice!H924</f>
        <v>46800</v>
      </c>
      <c r="E807" s="81">
        <f>D807*B807</f>
        <v>1123200</v>
      </c>
      <c r="F807" s="81"/>
      <c r="G807" s="82">
        <f>E807/1.11</f>
        <v>1011891.8918918918</v>
      </c>
      <c r="H807" s="83">
        <f>G807*11%</f>
        <v>111308.10810810811</v>
      </c>
      <c r="I807" s="83">
        <f>G807/B807</f>
        <v>42162.16216216216</v>
      </c>
      <c r="J807" s="104">
        <f>H807/B807</f>
        <v>4637.8378378378375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162864</v>
      </c>
      <c r="F808" s="81"/>
      <c r="G808" s="90">
        <f>E808/1.11</f>
        <v>146724.32432432432</v>
      </c>
      <c r="H808" s="91">
        <f>G808*11%</f>
        <v>16139.675675675675</v>
      </c>
      <c r="I808" s="91">
        <f>G808/B807</f>
        <v>6113.5135135135133</v>
      </c>
      <c r="J808" s="105">
        <f>H808/B807</f>
        <v>672.48648648648646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960336</v>
      </c>
      <c r="F809" s="81"/>
      <c r="G809" s="82">
        <f>G807-G808</f>
        <v>865167.56756756757</v>
      </c>
      <c r="H809" s="82">
        <f>H807-H808</f>
        <v>95168.432432432426</v>
      </c>
      <c r="I809" s="82">
        <f>I807-I808</f>
        <v>36048.648648648646</v>
      </c>
      <c r="J809" s="106">
        <f>J807-J808</f>
        <v>3965.3513513513508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960336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24</v>
      </c>
      <c r="C813" s="88" t="str">
        <f>Invoice!E925</f>
        <v>STAMP PLATE NUMBER KENKO N-38 (Cap Nomer)</v>
      </c>
      <c r="D813" s="89">
        <f>Invoice!H925</f>
        <v>7000</v>
      </c>
      <c r="E813" s="81">
        <f>D813*B813</f>
        <v>168000</v>
      </c>
      <c r="F813" s="81"/>
      <c r="G813" s="82">
        <f>E813/1.11</f>
        <v>151351.35135135133</v>
      </c>
      <c r="H813" s="83">
        <f>G813*11%</f>
        <v>16648.648648648646</v>
      </c>
      <c r="I813" s="83">
        <f>G813/B813</f>
        <v>6306.3063063063055</v>
      </c>
      <c r="J813" s="104">
        <f>H813/B813</f>
        <v>693.6936936936936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24360</v>
      </c>
      <c r="F814" s="81"/>
      <c r="G814" s="90">
        <f>E814/1.11</f>
        <v>21945.945945945943</v>
      </c>
      <c r="H814" s="91">
        <f>G814*11%</f>
        <v>2414.0540540540537</v>
      </c>
      <c r="I814" s="91">
        <f>G814/B813</f>
        <v>914.4144144144143</v>
      </c>
      <c r="J814" s="105">
        <f>H814/B813</f>
        <v>100.58558558558558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143640</v>
      </c>
      <c r="F815" s="81"/>
      <c r="G815" s="82">
        <f>G813-G814</f>
        <v>129405.40540540538</v>
      </c>
      <c r="H815" s="82">
        <f>H813-H814</f>
        <v>14234.594594594593</v>
      </c>
      <c r="I815" s="82">
        <f>I813-I814</f>
        <v>5391.8918918918916</v>
      </c>
      <c r="J815" s="106">
        <f>J813-J814</f>
        <v>593.10810810810801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143639.99999999997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12</v>
      </c>
      <c r="C819" s="88" t="str">
        <f>Invoice!E926</f>
        <v>STAMP PLATE DATER KENKO S-68 (Cap Lunas)</v>
      </c>
      <c r="D819" s="89">
        <f>Invoice!H926</f>
        <v>8300</v>
      </c>
      <c r="E819" s="81">
        <f>D819*B819</f>
        <v>99600</v>
      </c>
      <c r="F819" s="81"/>
      <c r="G819" s="82">
        <f>E819/1.11</f>
        <v>89729.729729729719</v>
      </c>
      <c r="H819" s="83">
        <f>G819*11%</f>
        <v>9870.27027027027</v>
      </c>
      <c r="I819" s="83">
        <f>G819/B819</f>
        <v>7477.4774774774769</v>
      </c>
      <c r="J819" s="104">
        <f>H819/B819</f>
        <v>822.52252252252254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14441.999999999998</v>
      </c>
      <c r="F820" s="81"/>
      <c r="G820" s="90">
        <f>E820/1.11</f>
        <v>13010.810810810808</v>
      </c>
      <c r="H820" s="91">
        <f>G820*11%</f>
        <v>1431.1891891891889</v>
      </c>
      <c r="I820" s="91">
        <f>G820/B819</f>
        <v>1084.234234234234</v>
      </c>
      <c r="J820" s="105">
        <f>H820/B819</f>
        <v>119.26576576576575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85158</v>
      </c>
      <c r="F821" s="81"/>
      <c r="G821" s="82">
        <f>G819-G820</f>
        <v>76718.918918918906</v>
      </c>
      <c r="H821" s="82">
        <f>H819-H820</f>
        <v>8439.0810810810817</v>
      </c>
      <c r="I821" s="82">
        <f>I819-I820</f>
        <v>6393.2432432432433</v>
      </c>
      <c r="J821" s="106">
        <f>J819-J820</f>
        <v>703.25675675675677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85157.999999999985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60</v>
      </c>
      <c r="C825" s="88" t="str">
        <f>Invoice!E927</f>
        <v>DATE STAMP KENKO D-3 (Cap Tanggal 5 Mm)</v>
      </c>
      <c r="D825" s="89">
        <f>Invoice!H927</f>
        <v>6450</v>
      </c>
      <c r="E825" s="81">
        <f>D825*B825</f>
        <v>387000</v>
      </c>
      <c r="F825" s="81"/>
      <c r="G825" s="82">
        <f>E825/1.11</f>
        <v>348648.64864864864</v>
      </c>
      <c r="H825" s="83">
        <f>G825*11%</f>
        <v>38351.351351351354</v>
      </c>
      <c r="I825" s="83">
        <f>G825/B825</f>
        <v>5810.8108108108108</v>
      </c>
      <c r="J825" s="104">
        <f>H825/B825</f>
        <v>639.18918918918928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56114.999999999993</v>
      </c>
      <c r="F826" s="81"/>
      <c r="G826" s="90">
        <f>E826/1.11</f>
        <v>50554.054054054046</v>
      </c>
      <c r="H826" s="91">
        <f>G826*11%</f>
        <v>5560.9459459459449</v>
      </c>
      <c r="I826" s="91">
        <f>G826/B825</f>
        <v>842.56756756756738</v>
      </c>
      <c r="J826" s="105">
        <f>H826/B825</f>
        <v>92.682432432432421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330885</v>
      </c>
      <c r="F827" s="81"/>
      <c r="G827" s="82">
        <f>G825-G826</f>
        <v>298094.59459459462</v>
      </c>
      <c r="H827" s="82">
        <f>H825-H826</f>
        <v>32790.405405405407</v>
      </c>
      <c r="I827" s="82">
        <f>I825-I826</f>
        <v>4968.2432432432433</v>
      </c>
      <c r="J827" s="106">
        <f>J825-J826</f>
        <v>546.50675675675689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330885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36</v>
      </c>
      <c r="C831" s="88" t="str">
        <f>Invoice!E928</f>
        <v>DATE STAMP KENKO D-4 (Cap Tanggal 4 Mm)</v>
      </c>
      <c r="D831" s="89">
        <f>Invoice!H928</f>
        <v>6200</v>
      </c>
      <c r="E831" s="81">
        <f>D831*B831</f>
        <v>223200</v>
      </c>
      <c r="F831" s="81"/>
      <c r="G831" s="82">
        <f>E831/1.11</f>
        <v>201081.08108108107</v>
      </c>
      <c r="H831" s="83">
        <f>G831*11%</f>
        <v>22118.918918918916</v>
      </c>
      <c r="I831" s="83">
        <f>G831/B831</f>
        <v>5585.5855855855852</v>
      </c>
      <c r="J831" s="104">
        <f>H831/B831</f>
        <v>614.4144144144143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32363.999999999996</v>
      </c>
      <c r="F832" s="81"/>
      <c r="G832" s="90">
        <f>E832/1.11</f>
        <v>29156.756756756749</v>
      </c>
      <c r="H832" s="91">
        <f>G832*11%</f>
        <v>3207.2432432432424</v>
      </c>
      <c r="I832" s="91">
        <f>G832/B831</f>
        <v>809.90990990990974</v>
      </c>
      <c r="J832" s="105">
        <f>H832/B831</f>
        <v>89.090090090090072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190836</v>
      </c>
      <c r="F833" s="81"/>
      <c r="G833" s="82">
        <f>G831-G832</f>
        <v>171924.32432432432</v>
      </c>
      <c r="H833" s="82">
        <f>H831-H832</f>
        <v>18911.675675675673</v>
      </c>
      <c r="I833" s="82">
        <f>I831-I832</f>
        <v>4775.6756756756758</v>
      </c>
      <c r="J833" s="106">
        <f>J831-J832</f>
        <v>525.32432432432427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190836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2308500</v>
      </c>
      <c r="H890" s="112">
        <f>H797+H803+H809+H815+H821+H827+H833+H839+H845+H851+H857+H863+H869+H875+H881+H887</f>
        <v>253935</v>
      </c>
      <c r="I890" s="112"/>
      <c r="J890" s="113">
        <f>H798+H804+H810+H816+H822+H828+H834+H840+H846+H852+H858+H864+H870+H876+H882+H888</f>
        <v>2562435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22120010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20</v>
      </c>
      <c r="C894" s="88" t="str">
        <f>Invoice!E1036</f>
        <v>KENKO CUTTER L-500 (18MM BLADE)</v>
      </c>
      <c r="D894" s="89">
        <f>Invoice!H1036</f>
        <v>147600</v>
      </c>
      <c r="E894" s="81">
        <f>D894*B894</f>
        <v>2952000</v>
      </c>
      <c r="F894" s="81"/>
      <c r="G894" s="82">
        <f>E894/1.11</f>
        <v>2659459.4594594594</v>
      </c>
      <c r="H894" s="83">
        <f>G894*11%</f>
        <v>292540.54054054053</v>
      </c>
      <c r="I894" s="83">
        <f>G894/B894</f>
        <v>132972.97297297296</v>
      </c>
      <c r="J894" s="104">
        <f>H894/B894</f>
        <v>14627.027027027027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383760</v>
      </c>
      <c r="F895" s="81"/>
      <c r="G895" s="90">
        <f>E895/1.11</f>
        <v>345729.7297297297</v>
      </c>
      <c r="H895" s="91">
        <f>G895*11%</f>
        <v>38030.270270270266</v>
      </c>
      <c r="I895" s="91">
        <f>G895/B894</f>
        <v>17286.486486486487</v>
      </c>
      <c r="J895" s="105">
        <f>H895/B894</f>
        <v>1901.5135135135133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2568240</v>
      </c>
      <c r="F896" s="81"/>
      <c r="G896" s="82">
        <f>G894-G895</f>
        <v>2313729.7297297297</v>
      </c>
      <c r="H896" s="82">
        <f>H894-H895</f>
        <v>254510.27027027027</v>
      </c>
      <c r="I896" s="82">
        <f>I894-I895</f>
        <v>115686.48648648648</v>
      </c>
      <c r="J896" s="106">
        <f>J894-J895</f>
        <v>12725.513513513513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2568240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2</v>
      </c>
      <c r="C900" s="88" t="str">
        <f>Invoice!E1037</f>
        <v>PENSIL JOYKO 2B P-88</v>
      </c>
      <c r="D900" s="89">
        <f>Invoice!H1037</f>
        <v>104400</v>
      </c>
      <c r="E900" s="81">
        <f t="shared" ref="E900:E984" si="0">D900*B900</f>
        <v>208800</v>
      </c>
      <c r="F900" s="81"/>
      <c r="G900" s="82">
        <f t="shared" ref="G900:G984" si="1">E900/1.11</f>
        <v>188108.10810810808</v>
      </c>
      <c r="H900" s="83">
        <f t="shared" ref="H900:H984" si="2">G900*11%</f>
        <v>20691.89189189189</v>
      </c>
      <c r="I900" s="83">
        <f t="shared" ref="I900:I984" si="3">G900/B900</f>
        <v>94054.054054054039</v>
      </c>
      <c r="J900" s="104">
        <f t="shared" ref="J900:J984" si="4">H900/B900</f>
        <v>10345.945945945945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27144</v>
      </c>
      <c r="F901" s="81"/>
      <c r="G901" s="90">
        <f>E901/1.11</f>
        <v>24454.054054054053</v>
      </c>
      <c r="H901" s="91">
        <f>G901*11%</f>
        <v>2689.9459459459458</v>
      </c>
      <c r="I901" s="91">
        <f>G901/B900</f>
        <v>12227.027027027027</v>
      </c>
      <c r="J901" s="105">
        <f>H901/B900</f>
        <v>1344.9729729729729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181656</v>
      </c>
      <c r="F902" s="81"/>
      <c r="G902" s="82">
        <f>G900-G901</f>
        <v>163654.05405405402</v>
      </c>
      <c r="H902" s="82">
        <f>H900-H901</f>
        <v>18001.945945945943</v>
      </c>
      <c r="I902" s="82">
        <f>I900-I901</f>
        <v>81827.027027027012</v>
      </c>
      <c r="J902" s="106">
        <f>J900-J901</f>
        <v>9000.9729729729715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181655.99999999997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24</v>
      </c>
      <c r="C906" s="88" t="str">
        <f>Invoice!E1038</f>
        <v>KUAS SET JOYKO BR-8</v>
      </c>
      <c r="D906" s="89">
        <f>Invoice!H1038</f>
        <v>7800</v>
      </c>
      <c r="E906" s="81">
        <f t="shared" si="0"/>
        <v>187200</v>
      </c>
      <c r="F906" s="81"/>
      <c r="G906" s="82">
        <f t="shared" si="1"/>
        <v>168648.64864864864</v>
      </c>
      <c r="H906" s="83">
        <f t="shared" si="2"/>
        <v>18551.35135135135</v>
      </c>
      <c r="I906" s="83">
        <f t="shared" si="3"/>
        <v>7027.0270270270266</v>
      </c>
      <c r="J906" s="104">
        <f t="shared" si="4"/>
        <v>772.97297297297291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24336</v>
      </c>
      <c r="F907" s="81"/>
      <c r="G907" s="90">
        <f>E907/1.11</f>
        <v>21924.324324324323</v>
      </c>
      <c r="H907" s="91">
        <f>G907*11%</f>
        <v>2411.6756756756754</v>
      </c>
      <c r="I907" s="91">
        <f>G907/B906</f>
        <v>913.51351351351343</v>
      </c>
      <c r="J907" s="105">
        <f>H907/B906</f>
        <v>100.48648648648647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162864</v>
      </c>
      <c r="F908" s="81"/>
      <c r="G908" s="82">
        <f>G906-G907</f>
        <v>146724.32432432432</v>
      </c>
      <c r="H908" s="82">
        <f>H906-H907</f>
        <v>16139.675675675675</v>
      </c>
      <c r="I908" s="82">
        <f>I906-I907</f>
        <v>6113.5135135135133</v>
      </c>
      <c r="J908" s="106">
        <f>J906-J907</f>
        <v>672.48648648648646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162864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2624108.1081081079</v>
      </c>
      <c r="H989" s="112">
        <f>H896+H902+H908+H914+H920+H926+H932+H938+H944+H950+H956+H962+H968+H974+H980+H986</f>
        <v>288651.89189189189</v>
      </c>
      <c r="I989" s="112"/>
      <c r="J989" s="113">
        <f>H897+H903+H909+H915+H921+H927+H933+H939+H945+H951+H957+H963+H969+H975+H981+H987</f>
        <v>2912760</v>
      </c>
    </row>
    <row r="991" spans="1:10" s="80" customFormat="1" ht="12.75" customHeight="1" x14ac:dyDescent="0.25">
      <c r="A991" s="95" t="s">
        <v>1</v>
      </c>
      <c r="B991" s="96">
        <f>Invoice!E1142</f>
        <v>22120011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36</v>
      </c>
      <c r="C993" s="88" t="str">
        <f>Invoice!E1150</f>
        <v>LEM STICK KENKO 25 GR (BESAR) isi 12 pc</v>
      </c>
      <c r="D993" s="89">
        <f>Invoice!H1150</f>
        <v>60000</v>
      </c>
      <c r="E993" s="81">
        <f>D993*B993</f>
        <v>2160000</v>
      </c>
      <c r="F993" s="81"/>
      <c r="G993" s="82">
        <f>E993/1.11</f>
        <v>1945945.9459459458</v>
      </c>
      <c r="H993" s="83">
        <f>G993*11%</f>
        <v>214054.05405405405</v>
      </c>
      <c r="I993" s="83">
        <f>G993/B993</f>
        <v>54054.054054054053</v>
      </c>
      <c r="J993" s="104">
        <f>H993/B993</f>
        <v>5945.9459459459458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302400</v>
      </c>
      <c r="F994" s="81"/>
      <c r="G994" s="90">
        <f>E994/1.11</f>
        <v>272432.43243243243</v>
      </c>
      <c r="H994" s="91">
        <f>G994*11%</f>
        <v>29967.567567567567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-302400</v>
      </c>
      <c r="F995" s="81"/>
      <c r="G995" s="82">
        <f>G972-G994</f>
        <v>-272432.43243243243</v>
      </c>
      <c r="H995" s="82">
        <f>H972-H994</f>
        <v>-29967.567567567567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-302400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-302400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-302400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-302400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-302400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-302400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-302400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>
        <f>G1084/B993</f>
        <v>0</v>
      </c>
      <c r="J1084" s="105">
        <f>H1084/B993</f>
        <v>0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2160000</v>
      </c>
      <c r="F1085" s="81"/>
      <c r="G1085" s="82">
        <f>G993-G1084</f>
        <v>1945945.9459459458</v>
      </c>
      <c r="H1085" s="82">
        <f>H993-H1084</f>
        <v>214054.05405405405</v>
      </c>
      <c r="I1085" s="82">
        <f>I993-I1084</f>
        <v>54054.054054054053</v>
      </c>
      <c r="J1085" s="106">
        <f>J993-J1084</f>
        <v>5945.9459459459458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2160000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1673513.5135135134</v>
      </c>
      <c r="H1088" s="112">
        <f>H1085+H1079+H1073+H1067+H1061+H1055+H1049+H1043+H1037+H1031+H1025+H1019+H1013+H1007+H1001+H995</f>
        <v>-723113.51351351349</v>
      </c>
      <c r="I1088" s="112"/>
      <c r="J1088" s="113">
        <f>H996+H1002+H1008+H1014+H1020+H1026+H1032+H1038+H1044+H1050+H1056+H1062+H1068+H1074+H1080+H1086</f>
        <v>950400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22120012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36</v>
      </c>
      <c r="C1092" s="88" t="str">
        <f>Invoice!E1264</f>
        <v>LEM STICK KENKO 8 GR (KECIL) isi 30 pc</v>
      </c>
      <c r="D1092" s="89">
        <f>Invoice!H1264</f>
        <v>66000</v>
      </c>
      <c r="E1092" s="81">
        <f>D1092*B1092</f>
        <v>2376000</v>
      </c>
      <c r="F1092" s="81"/>
      <c r="G1092" s="82">
        <f>E1092/1.11</f>
        <v>2140540.5405405401</v>
      </c>
      <c r="H1092" s="83">
        <f>G1092*11%</f>
        <v>235459.45945945941</v>
      </c>
      <c r="I1092" s="83">
        <f>G1092/B1092</f>
        <v>59459.459459459445</v>
      </c>
      <c r="J1092" s="104">
        <f>H1092/B1092</f>
        <v>6540.540540540539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308880</v>
      </c>
      <c r="F1093" s="81"/>
      <c r="G1093" s="90">
        <f>E1093/1.11</f>
        <v>278270.27027027024</v>
      </c>
      <c r="H1093" s="91">
        <f>G1093*11%</f>
        <v>30609.729729729726</v>
      </c>
      <c r="I1093" s="91">
        <f>G1093/B1092</f>
        <v>7729.7297297297291</v>
      </c>
      <c r="J1093" s="105">
        <f>H1093/B1092</f>
        <v>850.2702702702702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2067120</v>
      </c>
      <c r="F1094" s="81"/>
      <c r="G1094" s="82">
        <f>G1092-G1093</f>
        <v>1862270.2702702698</v>
      </c>
      <c r="H1094" s="82">
        <f>H1092-H1093</f>
        <v>204849.72972972968</v>
      </c>
      <c r="I1094" s="82">
        <f>I1092-I1093</f>
        <v>51729.729729729719</v>
      </c>
      <c r="J1094" s="106">
        <f>J1092-J1093</f>
        <v>5690.2702702702691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2067119.9999999995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36</v>
      </c>
      <c r="C1098" s="88" t="str">
        <f>Invoice!E1265</f>
        <v>LEM STICK KENKO 15 GR (TANGGUNG) isi 20 pc</v>
      </c>
      <c r="D1098" s="89">
        <f>Invoice!H1265</f>
        <v>72000</v>
      </c>
      <c r="E1098" s="81">
        <f t="shared" ref="E1098:E1182" si="10">D1098*B1098</f>
        <v>2592000</v>
      </c>
      <c r="F1098" s="81"/>
      <c r="G1098" s="82">
        <f t="shared" ref="G1098:G1182" si="11">E1098/1.11</f>
        <v>2335135.1351351351</v>
      </c>
      <c r="H1098" s="83">
        <f t="shared" ref="H1098:H1182" si="12">G1098*11%</f>
        <v>256864.86486486488</v>
      </c>
      <c r="I1098" s="83">
        <f t="shared" ref="I1098:I1182" si="13">G1098/B1098</f>
        <v>64864.864864864867</v>
      </c>
      <c r="J1098" s="104">
        <f t="shared" ref="J1098:J1182" si="14">H1098/B1098</f>
        <v>7135.1351351351359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336960</v>
      </c>
      <c r="F1099" s="81"/>
      <c r="G1099" s="90">
        <f>E1099/1.11</f>
        <v>303567.56756756752</v>
      </c>
      <c r="H1099" s="91">
        <f>G1099*11%</f>
        <v>33392.432432432426</v>
      </c>
      <c r="I1099" s="91">
        <f>G1099/B1098</f>
        <v>8432.4324324324316</v>
      </c>
      <c r="J1099" s="105">
        <f>H1099/B1098</f>
        <v>927.56756756756738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2255040</v>
      </c>
      <c r="F1100" s="81"/>
      <c r="G1100" s="82">
        <f>G1098-G1099</f>
        <v>2031567.5675675676</v>
      </c>
      <c r="H1100" s="82">
        <f>H1098-H1099</f>
        <v>223472.43243243246</v>
      </c>
      <c r="I1100" s="82">
        <f>I1098-I1099</f>
        <v>56432.432432432433</v>
      </c>
      <c r="J1100" s="106">
        <f>J1098-J1099</f>
        <v>6207.5675675675684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2255040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36</v>
      </c>
      <c r="C1104" s="88" t="str">
        <f>Invoice!E1266</f>
        <v>LEM STICK KENKO 25 GR (BESAR) isi 12 pc</v>
      </c>
      <c r="D1104" s="89">
        <f>Invoice!H1266</f>
        <v>60000</v>
      </c>
      <c r="E1104" s="81">
        <f t="shared" si="10"/>
        <v>2160000</v>
      </c>
      <c r="F1104" s="81"/>
      <c r="G1104" s="82">
        <f t="shared" si="11"/>
        <v>1945945.9459459458</v>
      </c>
      <c r="H1104" s="83">
        <f t="shared" si="12"/>
        <v>214054.05405405405</v>
      </c>
      <c r="I1104" s="83">
        <f t="shared" si="13"/>
        <v>54054.054054054053</v>
      </c>
      <c r="J1104" s="104">
        <f t="shared" si="14"/>
        <v>5945.9459459459458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280800</v>
      </c>
      <c r="F1105" s="81"/>
      <c r="G1105" s="90">
        <f>E1105/1.11</f>
        <v>252972.97297297296</v>
      </c>
      <c r="H1105" s="91">
        <f>G1105*11%</f>
        <v>27827.027027027027</v>
      </c>
      <c r="I1105" s="91">
        <f>G1105/B1104</f>
        <v>7027.0270270270266</v>
      </c>
      <c r="J1105" s="105">
        <f>H1105/B1104</f>
        <v>772.97297297297291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1879200</v>
      </c>
      <c r="F1106" s="81"/>
      <c r="G1106" s="82">
        <f>G1104-G1105</f>
        <v>1692972.9729729728</v>
      </c>
      <c r="H1106" s="82">
        <f>H1104-H1105</f>
        <v>186227.02702702704</v>
      </c>
      <c r="I1106" s="82">
        <f>I1104-I1105</f>
        <v>47027.027027027027</v>
      </c>
      <c r="J1106" s="106">
        <f>J1104-J1105</f>
        <v>5172.9729729729734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1879199.9999999998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60</v>
      </c>
      <c r="C1110" s="88" t="str">
        <f>Invoice!E1267</f>
        <v>ISI CUTTER 18 MM KENKO L-150 (BESAR)</v>
      </c>
      <c r="D1110" s="89">
        <f>Invoice!H1267</f>
        <v>64800</v>
      </c>
      <c r="E1110" s="81">
        <f t="shared" si="10"/>
        <v>3888000</v>
      </c>
      <c r="F1110" s="81"/>
      <c r="G1110" s="82">
        <f t="shared" si="11"/>
        <v>3502702.7027027025</v>
      </c>
      <c r="H1110" s="83">
        <f t="shared" si="12"/>
        <v>385297.29729729728</v>
      </c>
      <c r="I1110" s="83">
        <f t="shared" si="13"/>
        <v>58378.378378378373</v>
      </c>
      <c r="J1110" s="104">
        <f t="shared" si="14"/>
        <v>6421.6216216216217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505440</v>
      </c>
      <c r="F1111" s="81"/>
      <c r="G1111" s="90">
        <f>E1111/1.11</f>
        <v>455351.3513513513</v>
      </c>
      <c r="H1111" s="91">
        <f>G1111*11%</f>
        <v>50088.648648648646</v>
      </c>
      <c r="I1111" s="91">
        <f>G1111/B1110</f>
        <v>7589.1891891891883</v>
      </c>
      <c r="J1111" s="105">
        <f>H1111/B1110</f>
        <v>834.81081081081072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3382560</v>
      </c>
      <c r="F1112" s="81"/>
      <c r="G1112" s="82">
        <f>G1110-G1111</f>
        <v>3047351.351351351</v>
      </c>
      <c r="H1112" s="82">
        <f>H1110-H1111</f>
        <v>335208.64864864864</v>
      </c>
      <c r="I1112" s="82">
        <f>I1110-I1111</f>
        <v>50789.189189189186</v>
      </c>
      <c r="J1112" s="106">
        <f>J1110-J1111</f>
        <v>5586.8108108108108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3382559.9999999995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8634162.1621621605</v>
      </c>
      <c r="H1187" s="112">
        <f>H1094+H1100+H1106+H1112+H1118+H1124+H1130+H1136+H1142+H1148+H1154+H1160+H1166+H1172+H1178+H1184</f>
        <v>949757.83783783775</v>
      </c>
      <c r="I1187" s="112"/>
      <c r="J1187" s="113">
        <f>H1095+H1107+H1113+H1119+H1125+H1131+H1137+H1143+H1149+H1155+H1161+H1167+H1173+H1179+H1185</f>
        <v>7328879.9999999981</v>
      </c>
    </row>
    <row r="1189" spans="1:10" s="80" customFormat="1" ht="12.75" customHeight="1" x14ac:dyDescent="0.25">
      <c r="A1189" s="95" t="s">
        <v>1</v>
      </c>
      <c r="B1189" s="96">
        <f>Invoice!E1370</f>
        <v>22120013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24</v>
      </c>
      <c r="C1191" s="88" t="str">
        <f>Invoice!E1378</f>
        <v>PENSIL WARNA JOYKO CP-12PB (PANJANG)</v>
      </c>
      <c r="D1191" s="89">
        <f>Invoice!H1378</f>
        <v>127200</v>
      </c>
      <c r="E1191" s="81">
        <f>D1191*B1191</f>
        <v>3052800</v>
      </c>
      <c r="F1191" s="81"/>
      <c r="G1191" s="82">
        <f>E1191/1.11</f>
        <v>2750270.2702702698</v>
      </c>
      <c r="H1191" s="83">
        <f>G1191*11%</f>
        <v>302529.7297297297</v>
      </c>
      <c r="I1191" s="83">
        <f>G1191/B1191</f>
        <v>114594.59459459457</v>
      </c>
      <c r="J1191" s="104">
        <f>H1191/B1191</f>
        <v>12605.405405405405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412128</v>
      </c>
      <c r="F1192" s="81"/>
      <c r="G1192" s="90">
        <f>E1192/1.11</f>
        <v>371286.48648648645</v>
      </c>
      <c r="H1192" s="91">
        <f>G1192*11%</f>
        <v>40841.513513513513</v>
      </c>
      <c r="I1192" s="91">
        <f>G1192/B1191</f>
        <v>15470.270270270268</v>
      </c>
      <c r="J1192" s="105">
        <f>H1192/B1191</f>
        <v>1701.7297297297298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2640672</v>
      </c>
      <c r="F1193" s="81"/>
      <c r="G1193" s="82">
        <f>G1191-G1192</f>
        <v>2378983.7837837832</v>
      </c>
      <c r="H1193" s="82">
        <f>H1191-H1192</f>
        <v>261688.21621621618</v>
      </c>
      <c r="I1193" s="82">
        <f>I1191-I1192</f>
        <v>99124.324324324305</v>
      </c>
      <c r="J1193" s="106">
        <f>J1191-J1192</f>
        <v>10903.675675675675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2640671.9999999995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2378983.7837837832</v>
      </c>
      <c r="H1286" s="112">
        <f>H1283+H1277+H1271+H1265+H1259+H1253+H1247+H1241+H1235+H1229+H1223+H1217+H1211+H1205+H1199+H1193</f>
        <v>261688.21621621618</v>
      </c>
      <c r="I1286" s="112"/>
      <c r="J1286" s="113">
        <f>H1284+H1278+H1272+H1266+H1260+H1254+H1248+H1242+H1236+H1230+H1224+H1218+H1212+H1206+H1200+H1194</f>
        <v>2640671.9999999995</v>
      </c>
    </row>
    <row r="1288" spans="1:10" s="80" customFormat="1" ht="12.75" customHeight="1" x14ac:dyDescent="0.25">
      <c r="A1288" s="95" t="s">
        <v>1</v>
      </c>
      <c r="B1288" s="96">
        <f>Invoice!E1484</f>
        <v>22120014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25</v>
      </c>
      <c r="C1290" s="88" t="str">
        <f>Invoice!E1492</f>
        <v>LOOSE LEAF JOYART B5-2670 (50S)</v>
      </c>
      <c r="D1290" s="89">
        <f>Invoice!H1492</f>
        <v>5700</v>
      </c>
      <c r="E1290" s="81">
        <f>D1290*B1290</f>
        <v>142500</v>
      </c>
      <c r="F1290" s="81"/>
      <c r="G1290" s="82">
        <f>E1290/1.11</f>
        <v>128378.37837837837</v>
      </c>
      <c r="H1290" s="83">
        <f>G1290*11%</f>
        <v>14121.621621621622</v>
      </c>
      <c r="I1290" s="83">
        <f>G1290/B1290</f>
        <v>5135.135135135135</v>
      </c>
      <c r="J1290" s="104">
        <f>H1290/B1290</f>
        <v>564.8648648648649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14250</v>
      </c>
      <c r="F1291" s="81"/>
      <c r="G1291" s="90">
        <f>E1291/1.11</f>
        <v>12837.837837837837</v>
      </c>
      <c r="H1291" s="91">
        <f>G1291*11%</f>
        <v>1412.1621621621621</v>
      </c>
      <c r="I1291" s="91">
        <f>G1291/B1290</f>
        <v>513.51351351351343</v>
      </c>
      <c r="J1291" s="105">
        <f>H1291/B1290</f>
        <v>56.486486486486484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128250</v>
      </c>
      <c r="F1292" s="81"/>
      <c r="G1292" s="82">
        <f>G1290-G1291</f>
        <v>115540.54054054053</v>
      </c>
      <c r="H1292" s="82">
        <f>H1290-H1291</f>
        <v>12709.45945945946</v>
      </c>
      <c r="I1292" s="82">
        <f>I1290-I1291</f>
        <v>4621.6216216216217</v>
      </c>
      <c r="J1292" s="106">
        <f>J1290-J1291</f>
        <v>508.37837837837844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128250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2</v>
      </c>
      <c r="C1296" s="88" t="str">
        <f>Invoice!E1493</f>
        <v>STIP / PENGHAPUS JOYKO ER-103</v>
      </c>
      <c r="D1296" s="89">
        <f>Invoice!H1493</f>
        <v>23600</v>
      </c>
      <c r="E1296" s="81">
        <f t="shared" ref="E1296:E1380" si="20">D1296*B1296</f>
        <v>47200</v>
      </c>
      <c r="F1296" s="81"/>
      <c r="G1296" s="82">
        <f t="shared" ref="G1296:G1380" si="21">E1296/1.11</f>
        <v>42522.522522522522</v>
      </c>
      <c r="H1296" s="83">
        <f t="shared" ref="H1296:H1380" si="22">G1296*11%</f>
        <v>4677.4774774774778</v>
      </c>
      <c r="I1296" s="83">
        <f t="shared" ref="I1296:I1380" si="23">G1296/B1296</f>
        <v>21261.261261261261</v>
      </c>
      <c r="J1296" s="104">
        <f t="shared" ref="J1296:J1380" si="24">H1296/B1296</f>
        <v>2338.7387387387389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4720</v>
      </c>
      <c r="F1297" s="81"/>
      <c r="G1297" s="90">
        <f>E1297/1.11</f>
        <v>4252.2522522522522</v>
      </c>
      <c r="H1297" s="91">
        <f>G1297*11%</f>
        <v>467.74774774774772</v>
      </c>
      <c r="I1297" s="91">
        <f>G1297/B1296</f>
        <v>2126.1261261261261</v>
      </c>
      <c r="J1297" s="105">
        <f>H1297/B1296</f>
        <v>233.87387387387386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42480</v>
      </c>
      <c r="F1298" s="81"/>
      <c r="G1298" s="82">
        <f>G1296-G1297</f>
        <v>38270.270270270266</v>
      </c>
      <c r="H1298" s="82">
        <f>H1296-H1297</f>
        <v>4209.72972972973</v>
      </c>
      <c r="I1298" s="82">
        <f>I1296-I1297</f>
        <v>19135.135135135133</v>
      </c>
      <c r="J1298" s="106">
        <f>J1296-J1297</f>
        <v>2104.864864864865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42480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2</v>
      </c>
      <c r="C1302" s="88" t="str">
        <f>Invoice!E1494</f>
        <v>LEM STICK KENKO 15 GR (TANGGUNG) isi 20 pc</v>
      </c>
      <c r="D1302" s="89">
        <f>Invoice!H1494</f>
        <v>72000</v>
      </c>
      <c r="E1302" s="81">
        <f t="shared" si="20"/>
        <v>144000</v>
      </c>
      <c r="F1302" s="81"/>
      <c r="G1302" s="82">
        <f t="shared" si="21"/>
        <v>129729.72972972972</v>
      </c>
      <c r="H1302" s="83">
        <f t="shared" si="22"/>
        <v>14270.27027027027</v>
      </c>
      <c r="I1302" s="83">
        <f t="shared" si="23"/>
        <v>64864.86486486486</v>
      </c>
      <c r="J1302" s="104">
        <f t="shared" si="24"/>
        <v>7135.135135135135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14400</v>
      </c>
      <c r="F1303" s="81"/>
      <c r="G1303" s="90">
        <f>E1303/1.11</f>
        <v>12972.972972972972</v>
      </c>
      <c r="H1303" s="91">
        <f>G1303*11%</f>
        <v>1427.0270270270269</v>
      </c>
      <c r="I1303" s="91">
        <f>G1303/B1302</f>
        <v>6486.4864864864858</v>
      </c>
      <c r="J1303" s="105">
        <f>H1303/B1302</f>
        <v>713.51351351351343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129600</v>
      </c>
      <c r="F1304" s="81"/>
      <c r="G1304" s="82">
        <f>G1302-G1303</f>
        <v>116756.75675675675</v>
      </c>
      <c r="H1304" s="82">
        <f>H1302-H1303</f>
        <v>12843.243243243243</v>
      </c>
      <c r="I1304" s="82">
        <f>I1302-I1303</f>
        <v>58378.378378378373</v>
      </c>
      <c r="J1304" s="106">
        <f>J1302-J1303</f>
        <v>6421.6216216216217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129599.99999999999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2</v>
      </c>
      <c r="C1308" s="88" t="str">
        <f>Invoice!E1495</f>
        <v>LEM STICK KENKO 25 GR (BESAR) isi 12 pc</v>
      </c>
      <c r="D1308" s="89">
        <f>Invoice!H1495</f>
        <v>60000</v>
      </c>
      <c r="E1308" s="81">
        <f t="shared" si="20"/>
        <v>120000</v>
      </c>
      <c r="F1308" s="81"/>
      <c r="G1308" s="82">
        <f t="shared" si="21"/>
        <v>108108.10810810809</v>
      </c>
      <c r="H1308" s="83">
        <f t="shared" si="22"/>
        <v>11891.89189189189</v>
      </c>
      <c r="I1308" s="83">
        <f t="shared" si="23"/>
        <v>54054.054054054046</v>
      </c>
      <c r="J1308" s="104">
        <f t="shared" si="24"/>
        <v>5945.9459459459449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12000</v>
      </c>
      <c r="F1309" s="81"/>
      <c r="G1309" s="90">
        <f>E1309/1.11</f>
        <v>10810.81081081081</v>
      </c>
      <c r="H1309" s="91">
        <f>G1309*11%</f>
        <v>1189.1891891891892</v>
      </c>
      <c r="I1309" s="91">
        <f>G1309/B1308</f>
        <v>5405.405405405405</v>
      </c>
      <c r="J1309" s="105">
        <f>H1309/B1308</f>
        <v>594.59459459459458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108000</v>
      </c>
      <c r="F1310" s="81"/>
      <c r="G1310" s="82">
        <f>G1308-G1309</f>
        <v>97297.297297297278</v>
      </c>
      <c r="H1310" s="82">
        <f>H1308-H1309</f>
        <v>10702.7027027027</v>
      </c>
      <c r="I1310" s="82">
        <f>I1308-I1309</f>
        <v>48648.648648648639</v>
      </c>
      <c r="J1310" s="106">
        <f>J1308-J1309</f>
        <v>5351.3513513513499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107999.99999999997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2</v>
      </c>
      <c r="C1314" s="88" t="str">
        <f>Invoice!E1496</f>
        <v>BINDER CLIP KENKO NO. 105</v>
      </c>
      <c r="D1314" s="89">
        <f>Invoice!H1496</f>
        <v>28800</v>
      </c>
      <c r="E1314" s="81">
        <f t="shared" si="20"/>
        <v>57600</v>
      </c>
      <c r="F1314" s="81"/>
      <c r="G1314" s="82">
        <f t="shared" si="21"/>
        <v>51891.891891891886</v>
      </c>
      <c r="H1314" s="83">
        <f t="shared" si="22"/>
        <v>5708.1081081081074</v>
      </c>
      <c r="I1314" s="83">
        <f t="shared" si="23"/>
        <v>25945.945945945943</v>
      </c>
      <c r="J1314" s="104">
        <f t="shared" si="24"/>
        <v>2854.0540540540537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5760</v>
      </c>
      <c r="F1315" s="81"/>
      <c r="G1315" s="90">
        <f>E1315/1.11</f>
        <v>5189.1891891891892</v>
      </c>
      <c r="H1315" s="91">
        <f>G1315*11%</f>
        <v>570.81081081081084</v>
      </c>
      <c r="I1315" s="91">
        <f>G1315/B1314</f>
        <v>2594.5945945945946</v>
      </c>
      <c r="J1315" s="105">
        <f>H1315/B1314</f>
        <v>285.40540540540542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51840</v>
      </c>
      <c r="F1316" s="81"/>
      <c r="G1316" s="82">
        <f>G1314-G1315</f>
        <v>46702.7027027027</v>
      </c>
      <c r="H1316" s="82">
        <f>H1314-H1315</f>
        <v>5137.2972972972966</v>
      </c>
      <c r="I1316" s="82">
        <f>I1314-I1315</f>
        <v>23351.35135135135</v>
      </c>
      <c r="J1316" s="106">
        <f>J1314-J1315</f>
        <v>2568.6486486486483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51840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2</v>
      </c>
      <c r="C1320" s="88" t="str">
        <f>Invoice!E1497</f>
        <v>STIP / PENGHAPUS JOYKO 526-B40P PUTIH</v>
      </c>
      <c r="D1320" s="89">
        <f>Invoice!H1497</f>
        <v>28300</v>
      </c>
      <c r="E1320" s="81">
        <f t="shared" si="20"/>
        <v>56600</v>
      </c>
      <c r="F1320" s="81"/>
      <c r="G1320" s="82">
        <f t="shared" si="21"/>
        <v>50990.990990990984</v>
      </c>
      <c r="H1320" s="83">
        <f t="shared" si="22"/>
        <v>5609.009009009008</v>
      </c>
      <c r="I1320" s="83">
        <f t="shared" si="23"/>
        <v>25495.495495495492</v>
      </c>
      <c r="J1320" s="104">
        <f t="shared" si="24"/>
        <v>2804.504504504504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5660</v>
      </c>
      <c r="F1321" s="81"/>
      <c r="G1321" s="90">
        <f>E1321/1.11</f>
        <v>5099.0990990990986</v>
      </c>
      <c r="H1321" s="91">
        <f>G1321*11%</f>
        <v>560.90090090090087</v>
      </c>
      <c r="I1321" s="91">
        <f>G1321/B1320</f>
        <v>2549.5495495495493</v>
      </c>
      <c r="J1321" s="105">
        <f>H1321/B1320</f>
        <v>280.45045045045043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50940</v>
      </c>
      <c r="F1322" s="81"/>
      <c r="G1322" s="82">
        <f>G1320-G1321</f>
        <v>45891.891891891886</v>
      </c>
      <c r="H1322" s="82">
        <f>H1320-H1321</f>
        <v>5048.1081081081074</v>
      </c>
      <c r="I1322" s="82">
        <f>I1320-I1321</f>
        <v>22945.945945945943</v>
      </c>
      <c r="J1322" s="106">
        <f>J1320-J1321</f>
        <v>2524.0540540540537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50939.999999999993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460459.45945945947</v>
      </c>
      <c r="H1385" s="112">
        <f>H1382+H1376+H1370+H1364+H1358+H1352+H1346+H1340+H1334+H1328+H1322+H1316+H1310+H1304+H1298+H1292</f>
        <v>50650.54054054054</v>
      </c>
      <c r="I1385" s="112"/>
      <c r="J1385" s="113">
        <f>H1383+H1377+H1371+H1365+H1359+H1353+H1347+H1341+H1335+H1329+H1323+H1317+H1311+H1305+H1299+H1293</f>
        <v>511109.99999999994</v>
      </c>
    </row>
    <row r="1387" spans="1:10" s="80" customFormat="1" ht="12.75" customHeight="1" x14ac:dyDescent="0.25">
      <c r="A1387" s="95" t="s">
        <v>1</v>
      </c>
      <c r="B1387" s="96">
        <f>Invoice!E1598</f>
        <v>22120015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144</v>
      </c>
      <c r="C1389" s="88" t="str">
        <f>Invoice!E1606</f>
        <v>STAND PEN SPIRAL KENKO STP-300SG</v>
      </c>
      <c r="D1389" s="89">
        <f>Invoice!H1606</f>
        <v>4100</v>
      </c>
      <c r="E1389" s="81">
        <f>D1389*B1389</f>
        <v>590400</v>
      </c>
      <c r="F1389" s="81"/>
      <c r="G1389" s="82">
        <f>E1389/1.11</f>
        <v>531891.89189189184</v>
      </c>
      <c r="H1389" s="83">
        <f>G1389*11%</f>
        <v>58508.108108108099</v>
      </c>
      <c r="I1389" s="83">
        <f>G1389/B1389</f>
        <v>3693.6936936936931</v>
      </c>
      <c r="J1389" s="104">
        <f>H1389/B1389</f>
        <v>406.30630630630623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85608</v>
      </c>
      <c r="F1390" s="81"/>
      <c r="G1390" s="90">
        <f>E1390/1.11</f>
        <v>77124.32432432432</v>
      </c>
      <c r="H1390" s="91">
        <f>G1390*11%</f>
        <v>8483.6756756756749</v>
      </c>
      <c r="I1390" s="91">
        <f>G1390/B1389</f>
        <v>535.58558558558559</v>
      </c>
      <c r="J1390" s="105">
        <f>H1390/B1389</f>
        <v>58.914414414414409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504792</v>
      </c>
      <c r="F1391" s="81"/>
      <c r="G1391" s="82">
        <f>G1389-G1390</f>
        <v>454767.56756756752</v>
      </c>
      <c r="H1391" s="82">
        <f>H1389-H1390</f>
        <v>50024.432432432426</v>
      </c>
      <c r="I1391" s="82">
        <f>I1389-I1390</f>
        <v>3158.1081081081074</v>
      </c>
      <c r="J1391" s="106">
        <f>J1389-J1390</f>
        <v>347.39189189189182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504791.99999999994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192</v>
      </c>
      <c r="C1395" s="88" t="str">
        <f>Invoice!E1607</f>
        <v>PENSIL WARNA KENKO CP-12HALF CLASSIC (PENDEK)</v>
      </c>
      <c r="D1395" s="89">
        <f>Invoice!H1607</f>
        <v>6600</v>
      </c>
      <c r="E1395" s="81">
        <f t="shared" ref="E1395:E1479" si="25">D1395*B1395</f>
        <v>1267200</v>
      </c>
      <c r="F1395" s="81"/>
      <c r="G1395" s="82">
        <f t="shared" ref="G1395:G1479" si="26">E1395/1.11</f>
        <v>1141621.6216216215</v>
      </c>
      <c r="H1395" s="83">
        <f t="shared" ref="H1395:H1479" si="27">G1395*11%</f>
        <v>125578.37837837837</v>
      </c>
      <c r="I1395" s="83">
        <f t="shared" ref="I1395:I1479" si="28">G1395/B1395</f>
        <v>5945.9459459459458</v>
      </c>
      <c r="J1395" s="104">
        <f t="shared" ref="J1395:J1479" si="29">H1395/B1395</f>
        <v>654.05405405405406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183744</v>
      </c>
      <c r="F1396" s="81"/>
      <c r="G1396" s="90">
        <f>E1396/1.11</f>
        <v>165535.13513513512</v>
      </c>
      <c r="H1396" s="91">
        <f>G1396*11%</f>
        <v>18208.864864864863</v>
      </c>
      <c r="I1396" s="91">
        <f>G1396/B1395</f>
        <v>862.16216216216208</v>
      </c>
      <c r="J1396" s="105">
        <f>H1396/B1395</f>
        <v>94.837837837837824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1083456</v>
      </c>
      <c r="F1397" s="81"/>
      <c r="G1397" s="82">
        <f>G1395-G1396</f>
        <v>976086.48648648639</v>
      </c>
      <c r="H1397" s="82">
        <f>H1395-H1396</f>
        <v>107369.51351351351</v>
      </c>
      <c r="I1397" s="82">
        <f>I1395-I1396</f>
        <v>5083.7837837837833</v>
      </c>
      <c r="J1397" s="106">
        <f>J1395-J1396</f>
        <v>559.21621621621625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1083456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36</v>
      </c>
      <c r="C1401" s="88" t="str">
        <f>Invoice!E1608</f>
        <v>DATE STAMP JOYKO S-68 (Lunas)</v>
      </c>
      <c r="D1401" s="89">
        <f>Invoice!H1608</f>
        <v>8300</v>
      </c>
      <c r="E1401" s="81">
        <f t="shared" si="25"/>
        <v>298800</v>
      </c>
      <c r="F1401" s="81"/>
      <c r="G1401" s="82">
        <f t="shared" si="26"/>
        <v>269189.18918918917</v>
      </c>
      <c r="H1401" s="83">
        <f t="shared" si="27"/>
        <v>29610.81081081081</v>
      </c>
      <c r="I1401" s="83">
        <f t="shared" si="28"/>
        <v>7477.4774774774769</v>
      </c>
      <c r="J1401" s="104">
        <f t="shared" si="29"/>
        <v>822.52252252252254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43326</v>
      </c>
      <c r="F1402" s="81"/>
      <c r="G1402" s="90">
        <f>E1402/1.11</f>
        <v>39032.432432432426</v>
      </c>
      <c r="H1402" s="91">
        <f>G1402*11%</f>
        <v>4293.5675675675666</v>
      </c>
      <c r="I1402" s="91">
        <f>G1402/B1401</f>
        <v>1084.234234234234</v>
      </c>
      <c r="J1402" s="105">
        <f>H1402/B1401</f>
        <v>119.26576576576574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255474</v>
      </c>
      <c r="F1403" s="81"/>
      <c r="G1403" s="82">
        <f>G1401-G1402</f>
        <v>230156.75675675675</v>
      </c>
      <c r="H1403" s="82">
        <f>H1401-H1402</f>
        <v>25317.243243243243</v>
      </c>
      <c r="I1403" s="82">
        <f>I1401-I1402</f>
        <v>6393.2432432432433</v>
      </c>
      <c r="J1403" s="106">
        <f>J1401-J1402</f>
        <v>703.25675675675677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255474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36</v>
      </c>
      <c r="C1407" s="88" t="str">
        <f>Invoice!E1609</f>
        <v>DATE STAMP KENKO D-4 (Cap Tanggal 4 Mm)</v>
      </c>
      <c r="D1407" s="89">
        <f>Invoice!H1609</f>
        <v>6200</v>
      </c>
      <c r="E1407" s="81">
        <f t="shared" si="25"/>
        <v>223200</v>
      </c>
      <c r="F1407" s="81"/>
      <c r="G1407" s="82">
        <f t="shared" si="26"/>
        <v>201081.08108108107</v>
      </c>
      <c r="H1407" s="83">
        <f t="shared" si="27"/>
        <v>22118.918918918916</v>
      </c>
      <c r="I1407" s="83">
        <f t="shared" si="28"/>
        <v>5585.5855855855852</v>
      </c>
      <c r="J1407" s="104">
        <f t="shared" si="29"/>
        <v>614.4144144144143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32363.999999999996</v>
      </c>
      <c r="F1408" s="81"/>
      <c r="G1408" s="90">
        <f>E1408/1.11</f>
        <v>29156.756756756749</v>
      </c>
      <c r="H1408" s="91">
        <f>G1408*11%</f>
        <v>3207.2432432432424</v>
      </c>
      <c r="I1408" s="91">
        <f>G1408/B1407</f>
        <v>809.90990990990974</v>
      </c>
      <c r="J1408" s="105">
        <f>H1408/B1407</f>
        <v>89.090090090090072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190836</v>
      </c>
      <c r="F1409" s="81"/>
      <c r="G1409" s="82">
        <f>G1407-G1408</f>
        <v>171924.32432432432</v>
      </c>
      <c r="H1409" s="82">
        <f>H1407-H1408</f>
        <v>18911.675675675673</v>
      </c>
      <c r="I1409" s="82">
        <f>I1407-I1408</f>
        <v>4775.6756756756758</v>
      </c>
      <c r="J1409" s="106">
        <f>J1407-J1408</f>
        <v>525.32432432432427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190836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1832935.1351351349</v>
      </c>
      <c r="H1484" s="111">
        <f>H1481+H1475+H1469+H1463+H1457+H1451+H1445+H1439+H1433+H1427+H1421+H1415+H1409+H1403+H1397+H1391</f>
        <v>201622.86486486485</v>
      </c>
      <c r="I1484" s="112"/>
      <c r="J1484" s="113">
        <f>H1482+H1476+H1470+H1464+H1458+H1452+H1446+H1440+H1434+H1428+H1422+H1416+H1410+H1404+H1398+H1392</f>
        <v>2034558</v>
      </c>
    </row>
    <row r="1486" spans="1:10" s="80" customFormat="1" ht="12.75" customHeight="1" x14ac:dyDescent="0.25">
      <c r="A1486" s="95" t="s">
        <v>1</v>
      </c>
      <c r="B1486" s="96">
        <f>Invoice!E1712</f>
        <v>22120016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48</v>
      </c>
      <c r="C1488" s="88" t="str">
        <f>Invoice!E1720</f>
        <v>PW Kenko 12W CP-12HALF classic</v>
      </c>
      <c r="D1488" s="89">
        <f>Invoice!H1720</f>
        <v>79200</v>
      </c>
      <c r="E1488" s="81">
        <f>D1488*B1488</f>
        <v>3801600</v>
      </c>
      <c r="F1488" s="81"/>
      <c r="G1488" s="82">
        <f>E1488/1.11</f>
        <v>3424864.8648648644</v>
      </c>
      <c r="H1488" s="83">
        <f>G1488*11%</f>
        <v>376735.13513513509</v>
      </c>
      <c r="I1488" s="83">
        <f>G1488/B1488</f>
        <v>71351.351351351346</v>
      </c>
      <c r="J1488" s="104">
        <f>H1488/B1488</f>
        <v>7848.6486486486474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513216.00000000006</v>
      </c>
      <c r="F1489" s="81"/>
      <c r="G1489" s="90">
        <f>E1489/1.11</f>
        <v>462356.75675675675</v>
      </c>
      <c r="H1489" s="91">
        <f>G1489*11%</f>
        <v>50859.24324324324</v>
      </c>
      <c r="I1489" s="91">
        <f>G1489/B1488</f>
        <v>9632.4324324324316</v>
      </c>
      <c r="J1489" s="105">
        <f>H1489/B1488</f>
        <v>1059.5675675675675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3288384</v>
      </c>
      <c r="F1490" s="81"/>
      <c r="G1490" s="82">
        <f>G1488-G1489</f>
        <v>2962508.1081081075</v>
      </c>
      <c r="H1490" s="82">
        <f>H1488-H1489</f>
        <v>325875.89189189184</v>
      </c>
      <c r="I1490" s="82">
        <f>I1488-I1489</f>
        <v>61718.918918918913</v>
      </c>
      <c r="J1490" s="106">
        <f>J1488-J1489</f>
        <v>6789.0810810810799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3288383.9999999991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2962508.1081081075</v>
      </c>
      <c r="H1583" s="111">
        <f>H1490+H1496+H1502+H1508+H1514+H1520+H1526+H1532+H1538+H1544+H1550+H1556+H1562+H1568+H1574+H1580</f>
        <v>325875.89189189184</v>
      </c>
      <c r="I1583" s="112"/>
      <c r="J1583" s="113">
        <f>H1491+H1497+H1503+H1509+H1515+H1521+H1527+H1533+H1539+H1545+H1551+H1557+H1563+H1569+H1575+H1581</f>
        <v>3288383.9999999991</v>
      </c>
    </row>
    <row r="1585" spans="1:10" s="80" customFormat="1" ht="12.75" customHeight="1" x14ac:dyDescent="0.25">
      <c r="A1585" s="95" t="s">
        <v>1</v>
      </c>
      <c r="B1585" s="96">
        <f>Invoice!E1826</f>
        <v>22120017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400</v>
      </c>
      <c r="C1587" s="88" t="str">
        <f>Invoice!E1834</f>
        <v>PAPER JUMBO CLIP KENKO NO. 5</v>
      </c>
      <c r="D1587" s="89">
        <f>Invoice!H1834</f>
        <v>4300</v>
      </c>
      <c r="E1587" s="81">
        <f>D1587*B1587</f>
        <v>1720000</v>
      </c>
      <c r="F1587" s="81"/>
      <c r="G1587" s="82">
        <f>E1587/1.11</f>
        <v>1549549.5495495494</v>
      </c>
      <c r="H1587" s="83">
        <f>G1587*11%</f>
        <v>170450.45045045044</v>
      </c>
      <c r="I1587" s="83">
        <f>G1587/B1587</f>
        <v>3873.8738738738734</v>
      </c>
      <c r="J1587" s="104">
        <f>H1587/B1587</f>
        <v>426.12612612612611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240800.00000000003</v>
      </c>
      <c r="F1588" s="81"/>
      <c r="G1588" s="90">
        <f>E1588/1.11</f>
        <v>216936.93693693695</v>
      </c>
      <c r="H1588" s="91">
        <f>G1588*11%</f>
        <v>23863.063063063066</v>
      </c>
      <c r="I1588" s="91">
        <f>G1588/B1587</f>
        <v>542.34234234234236</v>
      </c>
      <c r="J1588" s="105">
        <f>H1588/B1587</f>
        <v>59.657657657657666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1479200</v>
      </c>
      <c r="F1589" s="81"/>
      <c r="G1589" s="82">
        <f>G1587-G1588</f>
        <v>1332612.6126126123</v>
      </c>
      <c r="H1589" s="82">
        <f>H1587-H1588</f>
        <v>146587.38738738737</v>
      </c>
      <c r="I1589" s="82">
        <f>I1587-I1588</f>
        <v>3331.5315315315311</v>
      </c>
      <c r="J1589" s="106">
        <f>J1587-J1588</f>
        <v>366.46846846846847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1479199.9999999998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1000</v>
      </c>
      <c r="C1593" s="88" t="str">
        <f>Invoice!E1835</f>
        <v>PAPER TRIGONAL CLIP KENKO NO. 1</v>
      </c>
      <c r="D1593" s="89">
        <f>Invoice!H1835</f>
        <v>1700</v>
      </c>
      <c r="E1593" s="81">
        <f t="shared" ref="E1593:E1677" si="35">D1593*B1593</f>
        <v>1700000</v>
      </c>
      <c r="F1593" s="81"/>
      <c r="G1593" s="82">
        <f t="shared" ref="G1593:G1677" si="36">E1593/1.11</f>
        <v>1531531.5315315314</v>
      </c>
      <c r="H1593" s="83">
        <f t="shared" ref="H1593:H1677" si="37">G1593*11%</f>
        <v>168468.46846846846</v>
      </c>
      <c r="I1593" s="83">
        <f t="shared" ref="I1593:I1677" si="38">G1593/B1593</f>
        <v>1531.5315315315313</v>
      </c>
      <c r="J1593" s="104">
        <f t="shared" ref="J1593:J1677" si="39">H1593/B1593</f>
        <v>168.46846846846847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238000.00000000003</v>
      </c>
      <c r="F1594" s="81"/>
      <c r="G1594" s="90">
        <f>E1594/1.11</f>
        <v>214414.41441441441</v>
      </c>
      <c r="H1594" s="91">
        <f>G1594*11%</f>
        <v>23585.585585585584</v>
      </c>
      <c r="I1594" s="91">
        <f>G1594/B1593</f>
        <v>214.41441441441441</v>
      </c>
      <c r="J1594" s="105">
        <f>H1594/B1593</f>
        <v>23.585585585585584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1462000</v>
      </c>
      <c r="F1595" s="81"/>
      <c r="G1595" s="82">
        <f>G1593-G1594</f>
        <v>1317117.1171171169</v>
      </c>
      <c r="H1595" s="82">
        <f>H1593-H1594</f>
        <v>144882.88288288287</v>
      </c>
      <c r="I1595" s="82">
        <f>I1593-I1594</f>
        <v>1317.1171171171168</v>
      </c>
      <c r="J1595" s="106">
        <f>J1593-J1594</f>
        <v>144.88288288288288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1461999.9999999998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2649729.7297297292</v>
      </c>
      <c r="H1682" s="111">
        <f>H1589+H1595+H1601+H1607+H1613+H1619+H1625+H1631+H1637+H1643+H1649+H1655+H1661+H1667+H1673+H1679</f>
        <v>291470.27027027024</v>
      </c>
      <c r="I1682" s="112"/>
      <c r="J1682" s="113">
        <f>H1590+H1596+H1602+H1608+H1614+H1620+H1626+H1632+H1638+H1644+H1650+H1656+H1662+H1668+H1674+H1680</f>
        <v>2941199.9999999995</v>
      </c>
    </row>
    <row r="1684" spans="1:10" s="80" customFormat="1" ht="12.75" customHeight="1" x14ac:dyDescent="0.25">
      <c r="A1684" s="95" t="s">
        <v>1</v>
      </c>
      <c r="B1684" s="96">
        <f>Invoice!E1940</f>
        <v>22120018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72</v>
      </c>
      <c r="C1686" s="88" t="str">
        <f>Invoice!E1948</f>
        <v>JANGKA (MATH SET) JOYKO MS-55</v>
      </c>
      <c r="D1686" s="89">
        <f>Invoice!H1948</f>
        <v>88200</v>
      </c>
      <c r="E1686" s="81">
        <f>D1686*B1686</f>
        <v>6350400</v>
      </c>
      <c r="F1686" s="81"/>
      <c r="G1686" s="82">
        <f>E1686/1.11</f>
        <v>5721081.0810810803</v>
      </c>
      <c r="H1686" s="83">
        <f>G1686*11%</f>
        <v>629318.91891891882</v>
      </c>
      <c r="I1686" s="83">
        <f>G1686/B1686</f>
        <v>79459.459459459453</v>
      </c>
      <c r="J1686" s="104">
        <f>H1686/B1686</f>
        <v>8740.54054054054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857304</v>
      </c>
      <c r="F1687" s="81"/>
      <c r="G1687" s="90">
        <f>E1687/1.11</f>
        <v>772345.94594594592</v>
      </c>
      <c r="H1687" s="91">
        <f>G1687*11%</f>
        <v>84958.054054054053</v>
      </c>
      <c r="I1687" s="91">
        <f>G1687/B1686</f>
        <v>10727.027027027027</v>
      </c>
      <c r="J1687" s="105">
        <f>H1687/B1686</f>
        <v>1179.9729729729729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5493096</v>
      </c>
      <c r="F1688" s="81"/>
      <c r="G1688" s="82">
        <f>G1686-G1687</f>
        <v>4948735.1351351347</v>
      </c>
      <c r="H1688" s="82">
        <f>H1686-H1687</f>
        <v>544360.86486486474</v>
      </c>
      <c r="I1688" s="82">
        <f>I1686-I1687</f>
        <v>68732.432432432426</v>
      </c>
      <c r="J1688" s="106">
        <f>J1686-J1687</f>
        <v>7560.5675675675666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5493095.9999999991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4948735.1351351347</v>
      </c>
      <c r="H1781" s="111">
        <f>H1688+H1694+H1700+H1706+H1712+H1718+H1724+H1730+H1736+H1742+H1748+H1754+H1760+H1766+H1772+H1778</f>
        <v>544360.86486486474</v>
      </c>
      <c r="I1781" s="112"/>
      <c r="J1781" s="113">
        <f>H1689+H1695+H1701+H1707+H1713+H1719+H1725+H1731+H1737+H1743+H1749+H1755+H1761+H1767+H1773+H1779</f>
        <v>5493095.9999999991</v>
      </c>
    </row>
    <row r="1783" spans="1:10" s="80" customFormat="1" ht="12.75" customHeight="1" x14ac:dyDescent="0.25">
      <c r="A1783" s="95" t="s">
        <v>1</v>
      </c>
      <c r="B1783" s="96">
        <f>Invoice!E2054</f>
        <v>22120019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10</v>
      </c>
      <c r="C1785" s="88" t="str">
        <f>Invoice!E2062</f>
        <v>JANGKA (MATH SET) JOYKO MS-55</v>
      </c>
      <c r="D1785" s="89">
        <f>Invoice!H2062</f>
        <v>88200</v>
      </c>
      <c r="E1785" s="81">
        <f>D1785*B1785</f>
        <v>882000</v>
      </c>
      <c r="F1785" s="81"/>
      <c r="G1785" s="82">
        <f>E1785/1.11</f>
        <v>794594.59459459456</v>
      </c>
      <c r="H1785" s="83">
        <f>G1785*11%</f>
        <v>87405.4054054054</v>
      </c>
      <c r="I1785" s="83">
        <f>G1785/B1785</f>
        <v>79459.459459459453</v>
      </c>
      <c r="J1785" s="104">
        <f>H1785/B1785</f>
        <v>8740.54054054054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114660</v>
      </c>
      <c r="F1786" s="81"/>
      <c r="G1786" s="90">
        <f>E1786/1.11</f>
        <v>103297.29729729729</v>
      </c>
      <c r="H1786" s="91">
        <f>G1786*11%</f>
        <v>11362.702702702702</v>
      </c>
      <c r="I1786" s="91">
        <f>G1786/B1785</f>
        <v>10329.72972972973</v>
      </c>
      <c r="J1786" s="105">
        <f>H1786/B1785</f>
        <v>1136.2702702702702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767340</v>
      </c>
      <c r="F1787" s="81"/>
      <c r="G1787" s="82">
        <f>G1785-G1786</f>
        <v>691297.29729729728</v>
      </c>
      <c r="H1787" s="82">
        <f>H1785-H1786</f>
        <v>76042.702702702692</v>
      </c>
      <c r="I1787" s="82">
        <f>I1785-I1786</f>
        <v>69129.729729729719</v>
      </c>
      <c r="J1787" s="106">
        <f>J1785-J1786</f>
        <v>7604.27027027027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767340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10</v>
      </c>
      <c r="C1791" s="88" t="str">
        <f>Invoice!E2063</f>
        <v>JANGKA (MATH SET) JOYKO MS-75</v>
      </c>
      <c r="D1791" s="89">
        <f>Invoice!H2063</f>
        <v>89400</v>
      </c>
      <c r="E1791" s="81">
        <f t="shared" ref="E1791:E1875" si="45">D1791*B1791</f>
        <v>894000</v>
      </c>
      <c r="F1791" s="81"/>
      <c r="G1791" s="82">
        <f t="shared" ref="G1791:G1875" si="46">E1791/1.11</f>
        <v>805405.40540540533</v>
      </c>
      <c r="H1791" s="83">
        <f t="shared" ref="H1791:H1875" si="47">G1791*11%</f>
        <v>88594.594594594586</v>
      </c>
      <c r="I1791" s="83">
        <f t="shared" ref="I1791:I1875" si="48">G1791/B1791</f>
        <v>80540.540540540533</v>
      </c>
      <c r="J1791" s="104">
        <f t="shared" ref="J1791:J1875" si="49">H1791/B1791</f>
        <v>8859.4594594594582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116220</v>
      </c>
      <c r="F1792" s="81"/>
      <c r="G1792" s="90">
        <f>E1792/1.11</f>
        <v>104702.70270270269</v>
      </c>
      <c r="H1792" s="91">
        <f>G1792*11%</f>
        <v>11517.297297297297</v>
      </c>
      <c r="I1792" s="91">
        <f>G1792/B1791</f>
        <v>10470.27027027027</v>
      </c>
      <c r="J1792" s="105">
        <f>H1792/B1791</f>
        <v>1151.7297297297296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777780</v>
      </c>
      <c r="F1793" s="81"/>
      <c r="G1793" s="82">
        <f>G1791-G1792</f>
        <v>700702.70270270261</v>
      </c>
      <c r="H1793" s="82">
        <f>H1791-H1792</f>
        <v>77077.297297297293</v>
      </c>
      <c r="I1793" s="82">
        <f>I1791-I1792</f>
        <v>70070.270270270266</v>
      </c>
      <c r="J1793" s="106">
        <f>J1791-J1792</f>
        <v>7707.7297297297282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777779.99999999988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36</v>
      </c>
      <c r="C1797" s="88" t="str">
        <f>Invoice!E2064</f>
        <v>GEL PEN KENKO K-1 BIRU</v>
      </c>
      <c r="D1797" s="89">
        <f>Invoice!H2064</f>
        <v>39600</v>
      </c>
      <c r="E1797" s="81">
        <f t="shared" si="45"/>
        <v>1425600</v>
      </c>
      <c r="F1797" s="81"/>
      <c r="G1797" s="82">
        <f t="shared" si="46"/>
        <v>1284324.3243243243</v>
      </c>
      <c r="H1797" s="83">
        <f t="shared" si="47"/>
        <v>141275.67567567568</v>
      </c>
      <c r="I1797" s="83">
        <f t="shared" si="48"/>
        <v>35675.675675675673</v>
      </c>
      <c r="J1797" s="104">
        <f t="shared" si="49"/>
        <v>3924.3243243243246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185328</v>
      </c>
      <c r="F1798" s="81"/>
      <c r="G1798" s="90">
        <f>E1798/1.11</f>
        <v>166962.16216216216</v>
      </c>
      <c r="H1798" s="91">
        <f>G1798*11%</f>
        <v>18365.837837837837</v>
      </c>
      <c r="I1798" s="91">
        <f>G1798/B1797</f>
        <v>4637.8378378378375</v>
      </c>
      <c r="J1798" s="105">
        <f>H1798/B1797</f>
        <v>510.16216216216213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1240272</v>
      </c>
      <c r="F1799" s="81"/>
      <c r="G1799" s="82">
        <f>G1797-G1798</f>
        <v>1117362.1621621621</v>
      </c>
      <c r="H1799" s="82">
        <f>H1797-H1798</f>
        <v>122909.83783783784</v>
      </c>
      <c r="I1799" s="82">
        <f>I1797-I1798</f>
        <v>31037.837837837837</v>
      </c>
      <c r="J1799" s="106">
        <f>J1797-J1798</f>
        <v>3414.1621621621625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1240272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2509362.1621621624</v>
      </c>
      <c r="H1880" s="111">
        <f>H1787+H1793+H1799+H1805+H1811+H1817+H1823+H1829+H1835+H1841+H1847+H1853+H1859+H1865+H1871+H1877</f>
        <v>276029.83783783787</v>
      </c>
      <c r="I1880" s="112"/>
      <c r="J1880" s="113">
        <f>H1788+H1794+H1800+H1806+H1812+H1818+H1824+H1830+H1836+H1842+H1848+H1854+H1860+H1866+H1872+H1878</f>
        <v>2785392</v>
      </c>
    </row>
    <row r="1882" spans="1:10" s="80" customFormat="1" ht="12.75" customHeight="1" x14ac:dyDescent="0.25">
      <c r="A1882" s="95" t="s">
        <v>1</v>
      </c>
      <c r="B1882" s="96">
        <f>Invoice!E2168</f>
        <v>22120020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8</v>
      </c>
      <c r="C1884" s="88" t="str">
        <f>Invoice!E2176</f>
        <v>LEM LIQUID (CAIR) JOYKO GL-R50 (50 ML)</v>
      </c>
      <c r="D1884" s="89">
        <f>Invoice!H2176</f>
        <v>25800</v>
      </c>
      <c r="E1884" s="81">
        <f>D1884*B1884</f>
        <v>206400</v>
      </c>
      <c r="F1884" s="81"/>
      <c r="G1884" s="82">
        <f>E1884/1.11</f>
        <v>185945.94594594592</v>
      </c>
      <c r="H1884" s="83">
        <f>G1884*11%</f>
        <v>20454.05405405405</v>
      </c>
      <c r="I1884" s="83">
        <f>G1884/B1884</f>
        <v>23243.24324324324</v>
      </c>
      <c r="J1884" s="104">
        <f>H1884/B1884</f>
        <v>2556.7567567567562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20640</v>
      </c>
      <c r="F1885" s="81"/>
      <c r="G1885" s="90">
        <f>E1885/1.11</f>
        <v>18594.594594594593</v>
      </c>
      <c r="H1885" s="91">
        <f>G1885*11%</f>
        <v>2045.4054054054052</v>
      </c>
      <c r="I1885" s="91">
        <f>G1885/B1884</f>
        <v>2324.3243243243242</v>
      </c>
      <c r="J1885" s="105">
        <f>H1885/B1884</f>
        <v>255.67567567567565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185760</v>
      </c>
      <c r="F1886" s="81"/>
      <c r="G1886" s="82">
        <f>G1884-G1885</f>
        <v>167351.35135135133</v>
      </c>
      <c r="H1886" s="82">
        <f>H1884-H1885</f>
        <v>18408.648648648643</v>
      </c>
      <c r="I1886" s="82">
        <f>I1884-I1885</f>
        <v>20918.918918918916</v>
      </c>
      <c r="J1886" s="106">
        <f>J1884-J1885</f>
        <v>2301.0810810810804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185759.99999999997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2</v>
      </c>
      <c r="C1890" s="88" t="str">
        <f>Invoice!E2177</f>
        <v>DATE STAMP KENKO D-4 (Cap Tanggal 4 Mm)</v>
      </c>
      <c r="D1890" s="89">
        <f>Invoice!H2177</f>
        <v>74400</v>
      </c>
      <c r="E1890" s="81">
        <f t="shared" ref="E1890:E1974" si="50">D1890*B1890</f>
        <v>148800</v>
      </c>
      <c r="F1890" s="81"/>
      <c r="G1890" s="82">
        <f t="shared" ref="G1890:G1974" si="51">E1890/1.11</f>
        <v>134054.05405405405</v>
      </c>
      <c r="H1890" s="83">
        <f t="shared" ref="H1890:H1974" si="52">G1890*11%</f>
        <v>14745.945945945947</v>
      </c>
      <c r="I1890" s="83">
        <f t="shared" ref="I1890:I1974" si="53">G1890/B1890</f>
        <v>67027.027027027027</v>
      </c>
      <c r="J1890" s="104">
        <f t="shared" ref="J1890:J1974" si="54">H1890/B1890</f>
        <v>7372.9729729729734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14880</v>
      </c>
      <c r="F1891" s="81"/>
      <c r="G1891" s="90">
        <f>E1891/1.11</f>
        <v>13405.405405405405</v>
      </c>
      <c r="H1891" s="91">
        <f>G1891*11%</f>
        <v>1474.5945945945946</v>
      </c>
      <c r="I1891" s="91">
        <f>G1891/B1890</f>
        <v>6702.7027027027025</v>
      </c>
      <c r="J1891" s="105">
        <f>H1891/B1890</f>
        <v>737.29729729729729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133920</v>
      </c>
      <c r="F1892" s="81"/>
      <c r="G1892" s="82">
        <f>G1890-G1891</f>
        <v>120648.64864864865</v>
      </c>
      <c r="H1892" s="82">
        <f>H1890-H1891</f>
        <v>13271.351351351352</v>
      </c>
      <c r="I1892" s="82">
        <f>I1890-I1891</f>
        <v>60324.324324324327</v>
      </c>
      <c r="J1892" s="106">
        <f>J1890-J1891</f>
        <v>6635.6756756756758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133920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3</v>
      </c>
      <c r="C1896" s="88" t="str">
        <f>Invoice!E2178</f>
        <v>BINDER CLIP JOYKO 280</v>
      </c>
      <c r="D1896" s="89">
        <f>Invoice!H2178</f>
        <v>42300</v>
      </c>
      <c r="E1896" s="81">
        <f t="shared" si="50"/>
        <v>126900</v>
      </c>
      <c r="F1896" s="81"/>
      <c r="G1896" s="82">
        <f t="shared" si="51"/>
        <v>114324.32432432432</v>
      </c>
      <c r="H1896" s="83">
        <f t="shared" si="52"/>
        <v>12575.675675675675</v>
      </c>
      <c r="I1896" s="83">
        <f t="shared" si="53"/>
        <v>38108.108108108107</v>
      </c>
      <c r="J1896" s="104">
        <f t="shared" si="54"/>
        <v>4191.8918918918916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12690</v>
      </c>
      <c r="F1897" s="81"/>
      <c r="G1897" s="90">
        <f>E1897/1.11</f>
        <v>11432.432432432432</v>
      </c>
      <c r="H1897" s="91">
        <f>G1897*11%</f>
        <v>1257.5675675675675</v>
      </c>
      <c r="I1897" s="91">
        <f>G1897/B1896</f>
        <v>3810.8108108108104</v>
      </c>
      <c r="J1897" s="105">
        <f>H1897/B1896</f>
        <v>419.18918918918916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114210</v>
      </c>
      <c r="F1898" s="81"/>
      <c r="G1898" s="82">
        <f>G1896-G1897</f>
        <v>102891.89189189189</v>
      </c>
      <c r="H1898" s="82">
        <f>H1896-H1897</f>
        <v>11318.108108108107</v>
      </c>
      <c r="I1898" s="82">
        <f>I1896-I1897</f>
        <v>34297.297297297293</v>
      </c>
      <c r="J1898" s="106">
        <f>J1896-J1897</f>
        <v>3772.7027027027025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114210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19</v>
      </c>
      <c r="C1902" s="88" t="str">
        <f>Invoice!E2179</f>
        <v>BINDER CLIP JOYKO 260</v>
      </c>
      <c r="D1902" s="89">
        <f>Invoice!H2179</f>
        <v>1229.1666666666667</v>
      </c>
      <c r="E1902" s="81">
        <f t="shared" si="50"/>
        <v>23354.166666666668</v>
      </c>
      <c r="F1902" s="81"/>
      <c r="G1902" s="82">
        <f t="shared" si="51"/>
        <v>21039.789789789789</v>
      </c>
      <c r="H1902" s="83">
        <f t="shared" si="52"/>
        <v>2314.3768768768768</v>
      </c>
      <c r="I1902" s="83">
        <f t="shared" si="53"/>
        <v>1107.3573573573574</v>
      </c>
      <c r="J1902" s="104">
        <f t="shared" si="54"/>
        <v>121.80930930930931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2335.416666666667</v>
      </c>
      <c r="F1903" s="81"/>
      <c r="G1903" s="90">
        <f>E1903/1.11</f>
        <v>2103.9789789789793</v>
      </c>
      <c r="H1903" s="91">
        <f>G1903*11%</f>
        <v>231.43768768768771</v>
      </c>
      <c r="I1903" s="91">
        <f>G1903/B1902</f>
        <v>110.73573573573576</v>
      </c>
      <c r="J1903" s="105">
        <f>H1903/B1902</f>
        <v>12.180930930930932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21018.75</v>
      </c>
      <c r="F1904" s="81"/>
      <c r="G1904" s="82">
        <f>G1902-G1903</f>
        <v>18935.81081081081</v>
      </c>
      <c r="H1904" s="82">
        <f>H1902-H1903</f>
        <v>2082.9391891891892</v>
      </c>
      <c r="I1904" s="82">
        <f>I1902-I1903</f>
        <v>996.62162162162167</v>
      </c>
      <c r="J1904" s="106">
        <f>J1902-J1903</f>
        <v>109.62837837837839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21018.75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5</v>
      </c>
      <c r="C1908" s="88" t="str">
        <f>Invoice!E2180</f>
        <v>BINDER CLIP KENKO NO. 111</v>
      </c>
      <c r="D1908" s="89">
        <f>Invoice!H2180</f>
        <v>49200</v>
      </c>
      <c r="E1908" s="81">
        <f t="shared" si="50"/>
        <v>246000</v>
      </c>
      <c r="F1908" s="81"/>
      <c r="G1908" s="82">
        <f t="shared" si="51"/>
        <v>221621.6216216216</v>
      </c>
      <c r="H1908" s="83">
        <f t="shared" si="52"/>
        <v>24378.378378378377</v>
      </c>
      <c r="I1908" s="83">
        <f t="shared" si="53"/>
        <v>44324.32432432432</v>
      </c>
      <c r="J1908" s="104">
        <f t="shared" si="54"/>
        <v>4875.6756756756749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24600</v>
      </c>
      <c r="F1909" s="81"/>
      <c r="G1909" s="90">
        <f>E1909/1.11</f>
        <v>22162.16216216216</v>
      </c>
      <c r="H1909" s="91">
        <f>G1909*11%</f>
        <v>2437.8378378378375</v>
      </c>
      <c r="I1909" s="91">
        <f>G1909/B1908</f>
        <v>4432.4324324324316</v>
      </c>
      <c r="J1909" s="105">
        <f>H1909/B1908</f>
        <v>487.56756756756749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221400</v>
      </c>
      <c r="F1910" s="81"/>
      <c r="G1910" s="82">
        <f>G1908-G1909</f>
        <v>199459.45945945944</v>
      </c>
      <c r="H1910" s="82">
        <f>H1908-H1909</f>
        <v>21940.54054054054</v>
      </c>
      <c r="I1910" s="82">
        <f>I1908-I1909</f>
        <v>39891.891891891886</v>
      </c>
      <c r="J1910" s="106">
        <f>J1908-J1909</f>
        <v>4388.1081081081074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221399.99999999997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100</v>
      </c>
      <c r="C1914" s="88" t="str">
        <f>Invoice!E2181</f>
        <v>HIGHLIGHTER / STABILLO JOYKO HL-MIX (5 WARNA)</v>
      </c>
      <c r="D1914" s="89">
        <f>Invoice!H2181</f>
        <v>3700</v>
      </c>
      <c r="E1914" s="81">
        <f t="shared" si="50"/>
        <v>370000</v>
      </c>
      <c r="F1914" s="81"/>
      <c r="G1914" s="82">
        <f t="shared" si="51"/>
        <v>333333.33333333331</v>
      </c>
      <c r="H1914" s="83">
        <f t="shared" si="52"/>
        <v>36666.666666666664</v>
      </c>
      <c r="I1914" s="83">
        <f t="shared" si="53"/>
        <v>3333.333333333333</v>
      </c>
      <c r="J1914" s="104">
        <f t="shared" si="54"/>
        <v>366.66666666666663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37000</v>
      </c>
      <c r="F1915" s="81"/>
      <c r="G1915" s="90">
        <f>E1915/1.11</f>
        <v>33333.333333333328</v>
      </c>
      <c r="H1915" s="91">
        <f>G1915*11%</f>
        <v>3666.6666666666661</v>
      </c>
      <c r="I1915" s="91">
        <f>G1915/B1914</f>
        <v>333.33333333333326</v>
      </c>
      <c r="J1915" s="105">
        <f>H1915/B1914</f>
        <v>36.666666666666657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333000</v>
      </c>
      <c r="F1916" s="81"/>
      <c r="G1916" s="82">
        <f>G1914-G1915</f>
        <v>300000</v>
      </c>
      <c r="H1916" s="82">
        <f>H1914-H1915</f>
        <v>33000</v>
      </c>
      <c r="I1916" s="82">
        <f>I1914-I1915</f>
        <v>3000</v>
      </c>
      <c r="J1916" s="106">
        <f>J1914-J1915</f>
        <v>330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333000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3</v>
      </c>
      <c r="C1920" s="88" t="str">
        <f>Invoice!E2182</f>
        <v>CUTTER 18 MM JOYKO L-500 + ISI (BESAR)</v>
      </c>
      <c r="D1920" s="89">
        <f>Invoice!H2182</f>
        <v>162000</v>
      </c>
      <c r="E1920" s="81">
        <f t="shared" si="50"/>
        <v>486000</v>
      </c>
      <c r="F1920" s="81"/>
      <c r="G1920" s="82">
        <f t="shared" si="51"/>
        <v>437837.83783783781</v>
      </c>
      <c r="H1920" s="83">
        <f t="shared" si="52"/>
        <v>48162.16216216216</v>
      </c>
      <c r="I1920" s="83">
        <f t="shared" si="53"/>
        <v>145945.94594594595</v>
      </c>
      <c r="J1920" s="104">
        <f t="shared" si="54"/>
        <v>16054.054054054053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48600</v>
      </c>
      <c r="F1921" s="81"/>
      <c r="G1921" s="90">
        <f>E1921/1.11</f>
        <v>43783.78378378378</v>
      </c>
      <c r="H1921" s="91">
        <f>G1921*11%</f>
        <v>4816.2162162162158</v>
      </c>
      <c r="I1921" s="91">
        <f>G1921/B1920</f>
        <v>14594.594594594593</v>
      </c>
      <c r="J1921" s="105">
        <f>H1921/B1920</f>
        <v>1605.4054054054052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437400</v>
      </c>
      <c r="F1922" s="81"/>
      <c r="G1922" s="82">
        <f>G1920-G1921</f>
        <v>394054.05405405402</v>
      </c>
      <c r="H1922" s="82">
        <f>H1920-H1921</f>
        <v>43345.945945945947</v>
      </c>
      <c r="I1922" s="82">
        <f>I1920-I1921</f>
        <v>131351.35135135136</v>
      </c>
      <c r="J1922" s="106">
        <f>J1920-J1921</f>
        <v>14448.648648648648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437400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1303341.2162162161</v>
      </c>
      <c r="H1979" s="111">
        <f>H1886+H1892+H1898+H1904+H1910+H1916+H1922+H1928+H1934+H1940+H1946+H1952+H1958+H1964+H1970+H1976</f>
        <v>143367.53378378379</v>
      </c>
      <c r="I1979" s="112"/>
      <c r="J1979" s="113">
        <f>H1887+H1893+H1899+H1905+H1911+H1917+H1923+H1929+H1935+H1941+H1947+H1953+H1959+H1965+H1971+H1977</f>
        <v>1446708.75</v>
      </c>
    </row>
    <row r="1981" spans="1:10" s="80" customFormat="1" ht="12.75" customHeight="1" x14ac:dyDescent="0.25">
      <c r="A1981" s="95" t="s">
        <v>1</v>
      </c>
      <c r="B1981" s="96">
        <f>Invoice!E2282</f>
        <v>22120021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720</v>
      </c>
      <c r="C1983" s="88" t="str">
        <f>Invoice!E2290</f>
        <v>CRAYON / OIL PASTEL JOYKO OP-12S PP CASE SEA WORLD</v>
      </c>
      <c r="D1983" s="89">
        <f>Invoice!H2290</f>
        <v>11900</v>
      </c>
      <c r="E1983" s="81">
        <f>D1983*B1983</f>
        <v>8568000</v>
      </c>
      <c r="F1983" s="81"/>
      <c r="G1983" s="82">
        <f>E1983/1.11</f>
        <v>7718918.9189189179</v>
      </c>
      <c r="H1983" s="83">
        <f>G1983*11%</f>
        <v>849081.08108108095</v>
      </c>
      <c r="I1983" s="83">
        <f>G1983/B1983</f>
        <v>10720.720720720719</v>
      </c>
      <c r="J1983" s="104">
        <f>H1983/B1983</f>
        <v>1179.2792792792791</v>
      </c>
    </row>
    <row r="1984" spans="1:10" s="80" customFormat="1" ht="12.75" customHeight="1" x14ac:dyDescent="0.25">
      <c r="A1984" s="102"/>
      <c r="B1984" s="80">
        <f>Invoice!B2291</f>
        <v>96</v>
      </c>
      <c r="C1984" s="88" t="str">
        <f>Invoice!E2291</f>
        <v>CRAYON / OIL PASTEL JOYKO OP-24S PP CASE SEA WORLD</v>
      </c>
      <c r="D1984" s="89">
        <f>Invoice!H2291</f>
        <v>29600</v>
      </c>
      <c r="E1984" s="81">
        <f t="shared" ref="E1984:E1998" si="55">D1984*B1984</f>
        <v>2841600</v>
      </c>
      <c r="F1984" s="81"/>
      <c r="G1984" s="82">
        <f t="shared" ref="G1984:G1998" si="56">E1984/1.11</f>
        <v>2560000</v>
      </c>
      <c r="H1984" s="83">
        <f t="shared" ref="H1984:H1998" si="57">G1984*11%</f>
        <v>281600</v>
      </c>
      <c r="I1984" s="83">
        <f t="shared" ref="I1984:I1998" si="58">G1984/B1984</f>
        <v>26666.666666666668</v>
      </c>
      <c r="J1984" s="104">
        <f t="shared" ref="J1984:J1998" si="59">H1984/B1984</f>
        <v>2933.3333333333335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>
        <f>G1999/B1983</f>
        <v>0</v>
      </c>
      <c r="J1999" s="105">
        <f>H1999/B1983</f>
        <v>0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8568000</v>
      </c>
      <c r="F2000" s="81"/>
      <c r="G2000" s="82">
        <f>G1983-G1999</f>
        <v>7718918.9189189179</v>
      </c>
      <c r="H2000" s="82">
        <f>H1983-H1999</f>
        <v>849081.08108108095</v>
      </c>
      <c r="I2000" s="82">
        <f>I1983-I1999</f>
        <v>10720.720720720719</v>
      </c>
      <c r="J2000" s="106">
        <f>J1983-J1999</f>
        <v>1179.2792792792791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8567999.9999999981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2022-12-28T07:38:11Z</cp:lastPrinted>
  <dcterms:created xsi:type="dcterms:W3CDTF">2022-01-21T06:52:44Z</dcterms:created>
  <dcterms:modified xsi:type="dcterms:W3CDTF">2022-12-28T07:40:08Z</dcterms:modified>
</cp:coreProperties>
</file>