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SPT PPN\"/>
    </mc:Choice>
  </mc:AlternateContent>
  <bookViews>
    <workbookView xWindow="0" yWindow="0" windowWidth="20490" windowHeight="7755" activeTab="1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Invoice!$A$1293:$L$1368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32" i="2" l="1"/>
  <c r="H632" i="2"/>
  <c r="G632" i="2"/>
  <c r="K1277" i="1" l="1"/>
  <c r="K1276" i="1"/>
  <c r="K1275" i="1"/>
  <c r="K1274" i="1"/>
  <c r="K1271" i="1"/>
  <c r="K1278" i="1"/>
  <c r="K1273" i="1"/>
  <c r="K1272" i="1"/>
  <c r="K1270" i="1"/>
  <c r="K1268" i="1"/>
  <c r="K1269" i="1"/>
  <c r="K1267" i="1"/>
  <c r="K1266" i="1"/>
  <c r="K1265" i="1"/>
  <c r="K1264" i="1"/>
  <c r="B3018" i="2" l="1"/>
  <c r="C3018" i="2"/>
  <c r="D3018" i="2"/>
  <c r="B3024" i="2"/>
  <c r="C3024" i="2"/>
  <c r="D3024" i="2"/>
  <c r="B3030" i="2"/>
  <c r="C3030" i="2"/>
  <c r="D3030" i="2"/>
  <c r="B3036" i="2"/>
  <c r="C3036" i="2"/>
  <c r="D3036" i="2"/>
  <c r="B3042" i="2"/>
  <c r="C3042" i="2"/>
  <c r="D3042" i="2"/>
  <c r="B3048" i="2"/>
  <c r="C3048" i="2"/>
  <c r="D3048" i="2"/>
  <c r="B3054" i="2"/>
  <c r="C3054" i="2"/>
  <c r="D3054" i="2"/>
  <c r="B3060" i="2"/>
  <c r="C3060" i="2"/>
  <c r="D3060" i="2"/>
  <c r="B3066" i="2"/>
  <c r="C3066" i="2"/>
  <c r="D3066" i="2"/>
  <c r="B3072" i="2"/>
  <c r="C3072" i="2"/>
  <c r="D3072" i="2"/>
  <c r="B3078" i="2"/>
  <c r="C3078" i="2"/>
  <c r="D3078" i="2"/>
  <c r="B3084" i="2"/>
  <c r="C3084" i="2"/>
  <c r="D3084" i="2"/>
  <c r="B3090" i="2"/>
  <c r="C3090" i="2"/>
  <c r="D3090" i="2"/>
  <c r="B3096" i="2"/>
  <c r="C3096" i="2"/>
  <c r="D3096" i="2"/>
  <c r="B3102" i="2"/>
  <c r="C3102" i="2"/>
  <c r="D3102" i="2"/>
  <c r="D3012" i="2"/>
  <c r="C3012" i="2"/>
  <c r="B3012" i="2"/>
  <c r="B2919" i="2"/>
  <c r="C2919" i="2"/>
  <c r="D2919" i="2"/>
  <c r="B2925" i="2"/>
  <c r="C2925" i="2"/>
  <c r="D2925" i="2"/>
  <c r="B2931" i="2"/>
  <c r="C2931" i="2"/>
  <c r="D2931" i="2"/>
  <c r="B2937" i="2"/>
  <c r="C2937" i="2"/>
  <c r="D2937" i="2"/>
  <c r="B2943" i="2"/>
  <c r="C2943" i="2"/>
  <c r="D2943" i="2"/>
  <c r="B2949" i="2"/>
  <c r="C2949" i="2"/>
  <c r="D2949" i="2"/>
  <c r="B2955" i="2"/>
  <c r="C2955" i="2"/>
  <c r="D2955" i="2"/>
  <c r="B2961" i="2"/>
  <c r="C2961" i="2"/>
  <c r="D2961" i="2"/>
  <c r="B2967" i="2"/>
  <c r="C2967" i="2"/>
  <c r="D2967" i="2"/>
  <c r="B2973" i="2"/>
  <c r="C2973" i="2"/>
  <c r="D2973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D2913" i="2"/>
  <c r="C2913" i="2"/>
  <c r="B2913" i="2"/>
  <c r="B2820" i="2"/>
  <c r="C2820" i="2"/>
  <c r="D2820" i="2"/>
  <c r="B2826" i="2"/>
  <c r="C2826" i="2"/>
  <c r="D2826" i="2"/>
  <c r="B2832" i="2"/>
  <c r="C2832" i="2"/>
  <c r="D2832" i="2"/>
  <c r="B2838" i="2"/>
  <c r="C2838" i="2"/>
  <c r="D2838" i="2"/>
  <c r="B2844" i="2"/>
  <c r="C2844" i="2"/>
  <c r="D2844" i="2"/>
  <c r="B2850" i="2"/>
  <c r="C2850" i="2"/>
  <c r="D2850" i="2"/>
  <c r="B2856" i="2"/>
  <c r="C2856" i="2"/>
  <c r="D2856" i="2"/>
  <c r="B2862" i="2"/>
  <c r="C2862" i="2"/>
  <c r="D2862" i="2"/>
  <c r="B2868" i="2"/>
  <c r="C2868" i="2"/>
  <c r="D2868" i="2"/>
  <c r="B2874" i="2"/>
  <c r="C2874" i="2"/>
  <c r="D2874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D2814" i="2"/>
  <c r="C2814" i="2"/>
  <c r="B2814" i="2"/>
  <c r="B2721" i="2"/>
  <c r="C2721" i="2"/>
  <c r="D2721" i="2"/>
  <c r="B2727" i="2"/>
  <c r="C2727" i="2"/>
  <c r="D2727" i="2"/>
  <c r="B2733" i="2"/>
  <c r="C2733" i="2"/>
  <c r="D2733" i="2"/>
  <c r="B2739" i="2"/>
  <c r="C2739" i="2"/>
  <c r="D2739" i="2"/>
  <c r="B2745" i="2"/>
  <c r="C2745" i="2"/>
  <c r="D2745" i="2"/>
  <c r="B2751" i="2"/>
  <c r="C2751" i="2"/>
  <c r="D2751" i="2"/>
  <c r="B2757" i="2"/>
  <c r="C2757" i="2"/>
  <c r="D2757" i="2"/>
  <c r="B2763" i="2"/>
  <c r="C2763" i="2"/>
  <c r="D2763" i="2"/>
  <c r="B2769" i="2"/>
  <c r="C2769" i="2"/>
  <c r="D2769" i="2"/>
  <c r="B2775" i="2"/>
  <c r="C2775" i="2"/>
  <c r="D2775" i="2"/>
  <c r="B2781" i="2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D2715" i="2"/>
  <c r="C2715" i="2"/>
  <c r="B2715" i="2"/>
  <c r="B2622" i="2"/>
  <c r="C2622" i="2"/>
  <c r="D2622" i="2"/>
  <c r="B2628" i="2"/>
  <c r="C2628" i="2"/>
  <c r="D2628" i="2"/>
  <c r="B2634" i="2"/>
  <c r="C2634" i="2"/>
  <c r="D2634" i="2"/>
  <c r="B2640" i="2"/>
  <c r="C2640" i="2"/>
  <c r="D2640" i="2"/>
  <c r="B2646" i="2"/>
  <c r="C2646" i="2"/>
  <c r="D2646" i="2"/>
  <c r="B2652" i="2"/>
  <c r="C2652" i="2"/>
  <c r="D2652" i="2"/>
  <c r="B2658" i="2"/>
  <c r="C2658" i="2"/>
  <c r="D2658" i="2"/>
  <c r="B2664" i="2"/>
  <c r="C2664" i="2"/>
  <c r="D2664" i="2"/>
  <c r="B2670" i="2"/>
  <c r="C2670" i="2"/>
  <c r="D2670" i="2"/>
  <c r="B2676" i="2"/>
  <c r="C2676" i="2"/>
  <c r="D2676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D2616" i="2"/>
  <c r="C2616" i="2"/>
  <c r="B2616" i="2"/>
  <c r="B2523" i="2"/>
  <c r="C2523" i="2"/>
  <c r="D2523" i="2"/>
  <c r="B2529" i="2"/>
  <c r="C2529" i="2"/>
  <c r="D2529" i="2"/>
  <c r="B2535" i="2"/>
  <c r="C2535" i="2"/>
  <c r="D2535" i="2"/>
  <c r="B2541" i="2"/>
  <c r="C2541" i="2"/>
  <c r="D2541" i="2"/>
  <c r="B2547" i="2"/>
  <c r="C2547" i="2"/>
  <c r="D2547" i="2"/>
  <c r="B2553" i="2"/>
  <c r="C2553" i="2"/>
  <c r="D2553" i="2"/>
  <c r="B2559" i="2"/>
  <c r="C2559" i="2"/>
  <c r="D2559" i="2"/>
  <c r="B2565" i="2"/>
  <c r="C2565" i="2"/>
  <c r="D2565" i="2"/>
  <c r="B2571" i="2"/>
  <c r="C2571" i="2"/>
  <c r="D2571" i="2"/>
  <c r="B2577" i="2"/>
  <c r="C2577" i="2"/>
  <c r="D2577" i="2"/>
  <c r="B2583" i="2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D2517" i="2"/>
  <c r="C2517" i="2"/>
  <c r="B2517" i="2"/>
  <c r="B2424" i="2"/>
  <c r="C2424" i="2"/>
  <c r="D2424" i="2"/>
  <c r="B2430" i="2"/>
  <c r="C2430" i="2"/>
  <c r="D2430" i="2"/>
  <c r="B2436" i="2"/>
  <c r="C2436" i="2"/>
  <c r="D2436" i="2"/>
  <c r="B2442" i="2"/>
  <c r="C2442" i="2"/>
  <c r="D2442" i="2"/>
  <c r="B2448" i="2"/>
  <c r="C2448" i="2"/>
  <c r="D2448" i="2"/>
  <c r="B2454" i="2"/>
  <c r="C2454" i="2"/>
  <c r="D2454" i="2"/>
  <c r="B2460" i="2"/>
  <c r="C2460" i="2"/>
  <c r="D2460" i="2"/>
  <c r="B2466" i="2"/>
  <c r="C2466" i="2"/>
  <c r="D2466" i="2"/>
  <c r="B2472" i="2"/>
  <c r="C2472" i="2"/>
  <c r="D2472" i="2"/>
  <c r="B2478" i="2"/>
  <c r="C2478" i="2"/>
  <c r="D2478" i="2"/>
  <c r="B2484" i="2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D2418" i="2"/>
  <c r="C2418" i="2"/>
  <c r="B2418" i="2"/>
  <c r="B2325" i="2"/>
  <c r="C2325" i="2"/>
  <c r="D2325" i="2"/>
  <c r="B2331" i="2"/>
  <c r="C2331" i="2"/>
  <c r="D2331" i="2"/>
  <c r="B2337" i="2"/>
  <c r="C2337" i="2"/>
  <c r="D2337" i="2"/>
  <c r="B2343" i="2"/>
  <c r="C2343" i="2"/>
  <c r="D2343" i="2"/>
  <c r="B2349" i="2"/>
  <c r="C2349" i="2"/>
  <c r="D2349" i="2"/>
  <c r="B2355" i="2"/>
  <c r="C2355" i="2"/>
  <c r="D2355" i="2"/>
  <c r="B2361" i="2"/>
  <c r="C2361" i="2"/>
  <c r="D2361" i="2"/>
  <c r="B2367" i="2"/>
  <c r="C2367" i="2"/>
  <c r="D2367" i="2"/>
  <c r="B2373" i="2"/>
  <c r="C2373" i="2"/>
  <c r="D2373" i="2"/>
  <c r="B2379" i="2"/>
  <c r="C2379" i="2"/>
  <c r="D2379" i="2"/>
  <c r="B2385" i="2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D2319" i="2"/>
  <c r="C2319" i="2"/>
  <c r="B2319" i="2"/>
  <c r="B2226" i="2"/>
  <c r="C2226" i="2"/>
  <c r="D2226" i="2"/>
  <c r="B2232" i="2"/>
  <c r="C2232" i="2"/>
  <c r="D2232" i="2"/>
  <c r="B2238" i="2"/>
  <c r="C2238" i="2"/>
  <c r="D2238" i="2"/>
  <c r="B2244" i="2"/>
  <c r="C2244" i="2"/>
  <c r="D2244" i="2"/>
  <c r="B2250" i="2"/>
  <c r="C2250" i="2"/>
  <c r="D2250" i="2"/>
  <c r="B2256" i="2"/>
  <c r="C2256" i="2"/>
  <c r="D2256" i="2"/>
  <c r="B2262" i="2"/>
  <c r="C2262" i="2"/>
  <c r="D2262" i="2"/>
  <c r="B2268" i="2"/>
  <c r="C2268" i="2"/>
  <c r="D2268" i="2"/>
  <c r="B2274" i="2"/>
  <c r="C2274" i="2"/>
  <c r="D2274" i="2"/>
  <c r="B2280" i="2"/>
  <c r="C2280" i="2"/>
  <c r="D2280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D2220" i="2"/>
  <c r="C2220" i="2"/>
  <c r="B2220" i="2"/>
  <c r="B2127" i="2" l="1"/>
  <c r="C2127" i="2"/>
  <c r="D2127" i="2"/>
  <c r="B2133" i="2"/>
  <c r="C2133" i="2"/>
  <c r="D2133" i="2"/>
  <c r="B2139" i="2"/>
  <c r="C2139" i="2"/>
  <c r="D2139" i="2"/>
  <c r="B2145" i="2"/>
  <c r="C2145" i="2"/>
  <c r="D2145" i="2"/>
  <c r="B2151" i="2"/>
  <c r="C2151" i="2"/>
  <c r="D2151" i="2"/>
  <c r="B2157" i="2"/>
  <c r="C2157" i="2"/>
  <c r="D2157" i="2"/>
  <c r="B2163" i="2"/>
  <c r="C2163" i="2"/>
  <c r="D2163" i="2"/>
  <c r="B2169" i="2"/>
  <c r="C2169" i="2"/>
  <c r="D2169" i="2"/>
  <c r="B2175" i="2"/>
  <c r="C2175" i="2"/>
  <c r="D2175" i="2"/>
  <c r="B2181" i="2"/>
  <c r="C2181" i="2"/>
  <c r="D2181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D2121" i="2"/>
  <c r="C2121" i="2"/>
  <c r="B2121" i="2"/>
  <c r="B2028" i="2" l="1"/>
  <c r="C2028" i="2"/>
  <c r="D2028" i="2"/>
  <c r="B2034" i="2"/>
  <c r="C2034" i="2"/>
  <c r="D2034" i="2"/>
  <c r="B2040" i="2"/>
  <c r="C2040" i="2"/>
  <c r="D2040" i="2"/>
  <c r="B2046" i="2"/>
  <c r="C2046" i="2"/>
  <c r="D2046" i="2"/>
  <c r="B2052" i="2"/>
  <c r="C2052" i="2"/>
  <c r="D2052" i="2"/>
  <c r="B2058" i="2"/>
  <c r="C2058" i="2"/>
  <c r="D2058" i="2"/>
  <c r="B2064" i="2"/>
  <c r="C2064" i="2"/>
  <c r="D2064" i="2"/>
  <c r="B2070" i="2"/>
  <c r="C2070" i="2"/>
  <c r="D2070" i="2"/>
  <c r="B2076" i="2"/>
  <c r="C2076" i="2"/>
  <c r="D2076" i="2"/>
  <c r="B2082" i="2"/>
  <c r="C2082" i="2"/>
  <c r="D2082" i="2"/>
  <c r="B2088" i="2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D2022" i="2"/>
  <c r="C2022" i="2"/>
  <c r="B2022" i="2"/>
  <c r="B1929" i="2"/>
  <c r="C1929" i="2"/>
  <c r="D1929" i="2"/>
  <c r="B1935" i="2"/>
  <c r="C1935" i="2"/>
  <c r="D1935" i="2"/>
  <c r="B1941" i="2"/>
  <c r="C1941" i="2"/>
  <c r="D1941" i="2"/>
  <c r="B1947" i="2"/>
  <c r="C1947" i="2"/>
  <c r="D1947" i="2"/>
  <c r="B1953" i="2"/>
  <c r="C1953" i="2"/>
  <c r="D1953" i="2"/>
  <c r="B1959" i="2"/>
  <c r="C1959" i="2"/>
  <c r="D1959" i="2"/>
  <c r="B1965" i="2"/>
  <c r="C1965" i="2"/>
  <c r="D1965" i="2"/>
  <c r="B1971" i="2"/>
  <c r="C1971" i="2"/>
  <c r="D1971" i="2"/>
  <c r="B1977" i="2"/>
  <c r="C1977" i="2"/>
  <c r="D1977" i="2"/>
  <c r="B1983" i="2"/>
  <c r="C1983" i="2"/>
  <c r="D1983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D1923" i="2"/>
  <c r="C1923" i="2"/>
  <c r="B1923" i="2"/>
  <c r="B1830" i="2"/>
  <c r="C1830" i="2"/>
  <c r="D1830" i="2"/>
  <c r="B1836" i="2"/>
  <c r="C1836" i="2"/>
  <c r="D1836" i="2"/>
  <c r="B1842" i="2"/>
  <c r="C1842" i="2"/>
  <c r="D1842" i="2"/>
  <c r="B1848" i="2"/>
  <c r="C1848" i="2"/>
  <c r="D1848" i="2"/>
  <c r="B1854" i="2"/>
  <c r="C1854" i="2"/>
  <c r="D1854" i="2"/>
  <c r="B1860" i="2"/>
  <c r="C1860" i="2"/>
  <c r="D1860" i="2"/>
  <c r="B1866" i="2"/>
  <c r="C1866" i="2"/>
  <c r="D1866" i="2"/>
  <c r="B1872" i="2"/>
  <c r="C1872" i="2"/>
  <c r="D1872" i="2"/>
  <c r="B1878" i="2"/>
  <c r="C1878" i="2"/>
  <c r="D1878" i="2"/>
  <c r="B1884" i="2"/>
  <c r="C1884" i="2"/>
  <c r="D1884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D1824" i="2"/>
  <c r="C1824" i="2"/>
  <c r="B1824" i="2"/>
  <c r="B1731" i="2"/>
  <c r="C1731" i="2"/>
  <c r="D1731" i="2"/>
  <c r="B1737" i="2"/>
  <c r="C1737" i="2"/>
  <c r="D1737" i="2"/>
  <c r="B1743" i="2"/>
  <c r="C1743" i="2"/>
  <c r="D1743" i="2"/>
  <c r="B1749" i="2"/>
  <c r="C1749" i="2"/>
  <c r="D1749" i="2"/>
  <c r="B1755" i="2"/>
  <c r="C1755" i="2"/>
  <c r="D1755" i="2"/>
  <c r="B1761" i="2"/>
  <c r="C1761" i="2"/>
  <c r="D1761" i="2"/>
  <c r="B1767" i="2"/>
  <c r="C1767" i="2"/>
  <c r="D1767" i="2"/>
  <c r="B1773" i="2"/>
  <c r="C1773" i="2"/>
  <c r="D1773" i="2"/>
  <c r="B1779" i="2"/>
  <c r="C1779" i="2"/>
  <c r="D1779" i="2"/>
  <c r="B1785" i="2"/>
  <c r="C1785" i="2"/>
  <c r="D1785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D1725" i="2"/>
  <c r="C1725" i="2"/>
  <c r="B1725" i="2"/>
  <c r="B1632" i="2" l="1"/>
  <c r="C1632" i="2"/>
  <c r="D1632" i="2"/>
  <c r="B1638" i="2"/>
  <c r="C1638" i="2"/>
  <c r="D1638" i="2"/>
  <c r="B1644" i="2"/>
  <c r="C1644" i="2"/>
  <c r="D1644" i="2"/>
  <c r="B1650" i="2"/>
  <c r="C1650" i="2"/>
  <c r="D1650" i="2"/>
  <c r="B1656" i="2"/>
  <c r="C1656" i="2"/>
  <c r="D1656" i="2"/>
  <c r="B1662" i="2"/>
  <c r="C1662" i="2"/>
  <c r="D1662" i="2"/>
  <c r="B1668" i="2"/>
  <c r="C1668" i="2"/>
  <c r="D1668" i="2"/>
  <c r="B1674" i="2"/>
  <c r="C1674" i="2"/>
  <c r="D1674" i="2"/>
  <c r="B1680" i="2"/>
  <c r="C1680" i="2"/>
  <c r="D1680" i="2"/>
  <c r="B1686" i="2"/>
  <c r="C1686" i="2"/>
  <c r="D1686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D1626" i="2"/>
  <c r="C1626" i="2"/>
  <c r="B1626" i="2"/>
  <c r="B1533" i="2"/>
  <c r="C1533" i="2"/>
  <c r="D1533" i="2"/>
  <c r="B1539" i="2"/>
  <c r="C1539" i="2"/>
  <c r="D1539" i="2"/>
  <c r="B1545" i="2"/>
  <c r="C1545" i="2"/>
  <c r="D1545" i="2"/>
  <c r="B1551" i="2"/>
  <c r="C1551" i="2"/>
  <c r="D1551" i="2"/>
  <c r="B1557" i="2"/>
  <c r="C1557" i="2"/>
  <c r="D1557" i="2"/>
  <c r="B1563" i="2"/>
  <c r="C1563" i="2"/>
  <c r="D1563" i="2"/>
  <c r="B1569" i="2"/>
  <c r="C1569" i="2"/>
  <c r="D1569" i="2"/>
  <c r="B1575" i="2"/>
  <c r="C1575" i="2"/>
  <c r="D1575" i="2"/>
  <c r="B1581" i="2"/>
  <c r="C1581" i="2"/>
  <c r="D1581" i="2"/>
  <c r="B1587" i="2"/>
  <c r="C1587" i="2"/>
  <c r="D1587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D1527" i="2"/>
  <c r="C1527" i="2"/>
  <c r="B1527" i="2"/>
  <c r="B1434" i="2"/>
  <c r="C1434" i="2"/>
  <c r="D1434" i="2"/>
  <c r="B1440" i="2"/>
  <c r="C1440" i="2"/>
  <c r="D1440" i="2"/>
  <c r="B1446" i="2"/>
  <c r="C1446" i="2"/>
  <c r="D1446" i="2"/>
  <c r="B1452" i="2"/>
  <c r="C1452" i="2"/>
  <c r="D1452" i="2"/>
  <c r="B1458" i="2"/>
  <c r="C1458" i="2"/>
  <c r="D1458" i="2"/>
  <c r="B1464" i="2"/>
  <c r="C1464" i="2"/>
  <c r="D1464" i="2"/>
  <c r="B1470" i="2"/>
  <c r="C1470" i="2"/>
  <c r="D1470" i="2"/>
  <c r="B1476" i="2"/>
  <c r="C1476" i="2"/>
  <c r="D1476" i="2"/>
  <c r="B1482" i="2"/>
  <c r="C1482" i="2"/>
  <c r="D1482" i="2"/>
  <c r="B1488" i="2"/>
  <c r="C1488" i="2"/>
  <c r="D1488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D1428" i="2"/>
  <c r="C1428" i="2"/>
  <c r="B1428" i="2"/>
  <c r="B1335" i="2"/>
  <c r="C1335" i="2"/>
  <c r="D1335" i="2"/>
  <c r="B1341" i="2"/>
  <c r="C1341" i="2"/>
  <c r="D1341" i="2"/>
  <c r="B1347" i="2"/>
  <c r="C1347" i="2"/>
  <c r="D1347" i="2"/>
  <c r="B1353" i="2"/>
  <c r="C1353" i="2"/>
  <c r="D1353" i="2"/>
  <c r="B1359" i="2"/>
  <c r="C1359" i="2"/>
  <c r="D1359" i="2"/>
  <c r="B1365" i="2"/>
  <c r="C1365" i="2"/>
  <c r="D1365" i="2"/>
  <c r="B1371" i="2"/>
  <c r="C1371" i="2"/>
  <c r="D1371" i="2"/>
  <c r="B1377" i="2"/>
  <c r="C1377" i="2"/>
  <c r="D1377" i="2"/>
  <c r="B1383" i="2"/>
  <c r="C1383" i="2"/>
  <c r="D1383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D1329" i="2"/>
  <c r="C1329" i="2"/>
  <c r="B1329" i="2"/>
  <c r="D1320" i="2"/>
  <c r="C1320" i="2"/>
  <c r="B1320" i="2"/>
  <c r="D1314" i="2"/>
  <c r="C1314" i="2"/>
  <c r="B1314" i="2"/>
  <c r="D1308" i="2"/>
  <c r="C1308" i="2"/>
  <c r="B1308" i="2"/>
  <c r="D1302" i="2"/>
  <c r="C1302" i="2"/>
  <c r="B1302" i="2"/>
  <c r="D1296" i="2"/>
  <c r="C1296" i="2"/>
  <c r="B1296" i="2"/>
  <c r="D1290" i="2"/>
  <c r="C1290" i="2"/>
  <c r="B1290" i="2"/>
  <c r="D1284" i="2"/>
  <c r="C1284" i="2"/>
  <c r="B1284" i="2"/>
  <c r="D1278" i="2"/>
  <c r="C1278" i="2"/>
  <c r="B1278" i="2"/>
  <c r="D1272" i="2"/>
  <c r="C1272" i="2"/>
  <c r="B1272" i="2"/>
  <c r="D1266" i="2"/>
  <c r="C1266" i="2"/>
  <c r="B1266" i="2"/>
  <c r="D1260" i="2"/>
  <c r="C1260" i="2"/>
  <c r="B1260" i="2"/>
  <c r="D1254" i="2"/>
  <c r="C1254" i="2"/>
  <c r="B1254" i="2"/>
  <c r="D1248" i="2"/>
  <c r="C1248" i="2"/>
  <c r="B1248" i="2"/>
  <c r="D1242" i="2"/>
  <c r="C1242" i="2"/>
  <c r="B1242" i="2"/>
  <c r="D1236" i="2"/>
  <c r="C1236" i="2"/>
  <c r="B1236" i="2"/>
  <c r="D1230" i="2"/>
  <c r="C1230" i="2"/>
  <c r="B1230" i="2"/>
  <c r="B1137" i="2"/>
  <c r="C1137" i="2"/>
  <c r="D1137" i="2"/>
  <c r="B1143" i="2"/>
  <c r="C1143" i="2"/>
  <c r="D1143" i="2"/>
  <c r="B1149" i="2"/>
  <c r="C1149" i="2"/>
  <c r="D1149" i="2"/>
  <c r="B1155" i="2"/>
  <c r="C1155" i="2"/>
  <c r="D1155" i="2"/>
  <c r="B1161" i="2"/>
  <c r="C1161" i="2"/>
  <c r="D1161" i="2"/>
  <c r="B1167" i="2"/>
  <c r="C1167" i="2"/>
  <c r="D1167" i="2"/>
  <c r="B1173" i="2"/>
  <c r="C1173" i="2"/>
  <c r="D1173" i="2"/>
  <c r="B1179" i="2"/>
  <c r="C1179" i="2"/>
  <c r="D1179" i="2"/>
  <c r="B1185" i="2"/>
  <c r="C1185" i="2"/>
  <c r="D1185" i="2"/>
  <c r="B1191" i="2"/>
  <c r="C1191" i="2"/>
  <c r="D1191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D1131" i="2"/>
  <c r="C1131" i="2"/>
  <c r="B1131" i="2"/>
  <c r="B1038" i="2"/>
  <c r="C1038" i="2"/>
  <c r="D1038" i="2"/>
  <c r="B1044" i="2"/>
  <c r="C1044" i="2"/>
  <c r="D1044" i="2"/>
  <c r="B1050" i="2"/>
  <c r="C1050" i="2"/>
  <c r="D1050" i="2"/>
  <c r="B1056" i="2"/>
  <c r="C1056" i="2"/>
  <c r="D1056" i="2"/>
  <c r="B1062" i="2"/>
  <c r="C1062" i="2"/>
  <c r="D1062" i="2"/>
  <c r="B1068" i="2"/>
  <c r="C1068" i="2"/>
  <c r="D1068" i="2"/>
  <c r="B1074" i="2"/>
  <c r="C1074" i="2"/>
  <c r="D1074" i="2"/>
  <c r="B1080" i="2"/>
  <c r="C1080" i="2"/>
  <c r="D1080" i="2"/>
  <c r="B1086" i="2"/>
  <c r="C1086" i="2"/>
  <c r="D1086" i="2"/>
  <c r="B1092" i="2"/>
  <c r="C1092" i="2"/>
  <c r="D1092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D1032" i="2"/>
  <c r="C1032" i="2"/>
  <c r="B1032" i="2"/>
  <c r="B939" i="2" l="1"/>
  <c r="C939" i="2"/>
  <c r="D939" i="2"/>
  <c r="B945" i="2"/>
  <c r="C945" i="2"/>
  <c r="D945" i="2"/>
  <c r="B951" i="2"/>
  <c r="C951" i="2"/>
  <c r="D951" i="2"/>
  <c r="B957" i="2"/>
  <c r="C957" i="2"/>
  <c r="D957" i="2"/>
  <c r="B963" i="2"/>
  <c r="C963" i="2"/>
  <c r="D963" i="2"/>
  <c r="B969" i="2"/>
  <c r="C969" i="2"/>
  <c r="D969" i="2"/>
  <c r="B975" i="2"/>
  <c r="C975" i="2"/>
  <c r="D975" i="2"/>
  <c r="B981" i="2"/>
  <c r="C981" i="2"/>
  <c r="D981" i="2"/>
  <c r="B987" i="2"/>
  <c r="C987" i="2"/>
  <c r="D987" i="2"/>
  <c r="B993" i="2"/>
  <c r="C993" i="2"/>
  <c r="D993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D933" i="2"/>
  <c r="C933" i="2"/>
  <c r="B933" i="2"/>
  <c r="B840" i="2"/>
  <c r="C840" i="2"/>
  <c r="D840" i="2"/>
  <c r="B846" i="2"/>
  <c r="C846" i="2"/>
  <c r="D846" i="2"/>
  <c r="B852" i="2"/>
  <c r="C852" i="2"/>
  <c r="D852" i="2"/>
  <c r="B858" i="2"/>
  <c r="C858" i="2"/>
  <c r="D858" i="2"/>
  <c r="B864" i="2"/>
  <c r="C864" i="2"/>
  <c r="D864" i="2"/>
  <c r="B870" i="2"/>
  <c r="C870" i="2"/>
  <c r="D870" i="2"/>
  <c r="B876" i="2"/>
  <c r="C876" i="2"/>
  <c r="D876" i="2"/>
  <c r="B882" i="2"/>
  <c r="C882" i="2"/>
  <c r="D882" i="2"/>
  <c r="B888" i="2"/>
  <c r="C888" i="2"/>
  <c r="D888" i="2"/>
  <c r="B894" i="2"/>
  <c r="C894" i="2"/>
  <c r="D894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D834" i="2"/>
  <c r="C834" i="2"/>
  <c r="B834" i="2"/>
  <c r="B741" i="2" l="1"/>
  <c r="C741" i="2"/>
  <c r="D741" i="2"/>
  <c r="B747" i="2"/>
  <c r="C747" i="2"/>
  <c r="D747" i="2"/>
  <c r="B753" i="2"/>
  <c r="C753" i="2"/>
  <c r="D753" i="2"/>
  <c r="B759" i="2"/>
  <c r="C759" i="2"/>
  <c r="D759" i="2"/>
  <c r="B765" i="2"/>
  <c r="C765" i="2"/>
  <c r="D765" i="2"/>
  <c r="B771" i="2"/>
  <c r="C771" i="2"/>
  <c r="D771" i="2"/>
  <c r="B777" i="2"/>
  <c r="C777" i="2"/>
  <c r="D777" i="2"/>
  <c r="B783" i="2"/>
  <c r="C783" i="2"/>
  <c r="D783" i="2"/>
  <c r="B789" i="2"/>
  <c r="C789" i="2"/>
  <c r="D789" i="2"/>
  <c r="B795" i="2"/>
  <c r="C795" i="2"/>
  <c r="D795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D735" i="2"/>
  <c r="C735" i="2"/>
  <c r="B735" i="2"/>
  <c r="B642" i="2" l="1"/>
  <c r="C642" i="2"/>
  <c r="D642" i="2"/>
  <c r="B648" i="2"/>
  <c r="C648" i="2"/>
  <c r="D648" i="2"/>
  <c r="B654" i="2"/>
  <c r="C654" i="2"/>
  <c r="D654" i="2"/>
  <c r="B660" i="2"/>
  <c r="C660" i="2"/>
  <c r="D660" i="2"/>
  <c r="B666" i="2"/>
  <c r="C666" i="2"/>
  <c r="D666" i="2"/>
  <c r="B672" i="2"/>
  <c r="C672" i="2"/>
  <c r="D672" i="2"/>
  <c r="B678" i="2"/>
  <c r="C678" i="2"/>
  <c r="D678" i="2"/>
  <c r="B684" i="2"/>
  <c r="C684" i="2"/>
  <c r="D684" i="2"/>
  <c r="B690" i="2"/>
  <c r="C690" i="2"/>
  <c r="D690" i="2"/>
  <c r="B696" i="2"/>
  <c r="C696" i="2"/>
  <c r="D696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D636" i="2"/>
  <c r="C636" i="2"/>
  <c r="B636" i="2"/>
  <c r="D627" i="2" l="1"/>
  <c r="C627" i="2"/>
  <c r="B627" i="2"/>
  <c r="B606" i="2"/>
  <c r="C606" i="2"/>
  <c r="D606" i="2"/>
  <c r="B612" i="2"/>
  <c r="C612" i="2"/>
  <c r="D612" i="2"/>
  <c r="B618" i="2"/>
  <c r="C618" i="2"/>
  <c r="D618" i="2"/>
  <c r="D600" i="2"/>
  <c r="C600" i="2"/>
  <c r="B600" i="2"/>
  <c r="B579" i="2"/>
  <c r="C579" i="2"/>
  <c r="D579" i="2"/>
  <c r="B585" i="2"/>
  <c r="C585" i="2"/>
  <c r="D585" i="2"/>
  <c r="B591" i="2"/>
  <c r="C591" i="2"/>
  <c r="D591" i="2"/>
  <c r="D573" i="2"/>
  <c r="C573" i="2"/>
  <c r="B573" i="2"/>
  <c r="B498" i="2" l="1"/>
  <c r="C498" i="2"/>
  <c r="D498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D492" i="2"/>
  <c r="C492" i="2"/>
  <c r="B492" i="2"/>
  <c r="D483" i="2"/>
  <c r="C483" i="2"/>
  <c r="B483" i="2"/>
  <c r="B474" i="2"/>
  <c r="C474" i="2"/>
  <c r="D474" i="2"/>
  <c r="D468" i="2"/>
  <c r="C468" i="2"/>
  <c r="B468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D417" i="2"/>
  <c r="C417" i="2"/>
  <c r="B417" i="2"/>
  <c r="D408" i="2"/>
  <c r="C408" i="2"/>
  <c r="B408" i="2"/>
  <c r="B393" i="2"/>
  <c r="C393" i="2"/>
  <c r="D393" i="2"/>
  <c r="B399" i="2"/>
  <c r="C399" i="2"/>
  <c r="D399" i="2"/>
  <c r="D387" i="2"/>
  <c r="C387" i="2"/>
  <c r="B387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D348" i="2"/>
  <c r="C348" i="2"/>
  <c r="B348" i="2"/>
  <c r="B333" i="2" l="1"/>
  <c r="C333" i="2"/>
  <c r="D333" i="2"/>
  <c r="B339" i="2"/>
  <c r="C339" i="2"/>
  <c r="D339" i="2"/>
  <c r="D327" i="2"/>
  <c r="C327" i="2"/>
  <c r="B327" i="2"/>
  <c r="B306" i="2"/>
  <c r="C306" i="2"/>
  <c r="D306" i="2"/>
  <c r="B312" i="2"/>
  <c r="C312" i="2"/>
  <c r="D312" i="2"/>
  <c r="B318" i="2"/>
  <c r="C318" i="2"/>
  <c r="D318" i="2"/>
  <c r="D300" i="2"/>
  <c r="C300" i="2"/>
  <c r="B300" i="2"/>
  <c r="D291" i="2" l="1"/>
  <c r="C291" i="2"/>
  <c r="B291" i="2"/>
  <c r="B210" i="2" l="1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B240" i="2"/>
  <c r="C240" i="2"/>
  <c r="D240" i="2"/>
  <c r="B246" i="2"/>
  <c r="C246" i="2"/>
  <c r="D246" i="2"/>
  <c r="B252" i="2"/>
  <c r="C252" i="2"/>
  <c r="D252" i="2"/>
  <c r="B258" i="2"/>
  <c r="C258" i="2"/>
  <c r="D258" i="2"/>
  <c r="B264" i="2"/>
  <c r="C264" i="2"/>
  <c r="D264" i="2"/>
  <c r="B270" i="2"/>
  <c r="C270" i="2"/>
  <c r="D270" i="2"/>
  <c r="B276" i="2"/>
  <c r="C276" i="2"/>
  <c r="D276" i="2"/>
  <c r="B282" i="2"/>
  <c r="C282" i="2"/>
  <c r="D282" i="2"/>
  <c r="D204" i="2"/>
  <c r="C204" i="2"/>
  <c r="B204" i="2"/>
  <c r="B195" i="2" l="1"/>
  <c r="C195" i="2"/>
  <c r="D195" i="2"/>
  <c r="D189" i="2"/>
  <c r="C189" i="2"/>
  <c r="B189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D138" i="2"/>
  <c r="C138" i="2"/>
  <c r="B138" i="2"/>
  <c r="D129" i="2"/>
  <c r="C129" i="2"/>
  <c r="B129" i="2"/>
  <c r="D120" i="2"/>
  <c r="C120" i="2"/>
  <c r="B120" i="2"/>
  <c r="D111" i="2"/>
  <c r="C111" i="2"/>
  <c r="B111" i="2"/>
  <c r="B96" i="2"/>
  <c r="C96" i="2"/>
  <c r="D96" i="2"/>
  <c r="B102" i="2"/>
  <c r="C102" i="2"/>
  <c r="D102" i="2"/>
  <c r="D90" i="2"/>
  <c r="C90" i="2"/>
  <c r="B90" i="2"/>
  <c r="D81" i="2" l="1"/>
  <c r="C81" i="2"/>
  <c r="B81" i="2"/>
  <c r="B42" i="2" l="1"/>
  <c r="C42" i="2"/>
  <c r="D42" i="2"/>
  <c r="B48" i="2"/>
  <c r="C48" i="2"/>
  <c r="D48" i="2"/>
  <c r="B54" i="2"/>
  <c r="C54" i="2"/>
  <c r="D54" i="2"/>
  <c r="B60" i="2"/>
  <c r="C60" i="2"/>
  <c r="D60" i="2"/>
  <c r="B66" i="2"/>
  <c r="C66" i="2"/>
  <c r="D66" i="2"/>
  <c r="B72" i="2"/>
  <c r="C72" i="2"/>
  <c r="D72" i="2"/>
  <c r="D36" i="2"/>
  <c r="C36" i="2"/>
  <c r="B36" i="2"/>
  <c r="D27" i="2"/>
  <c r="C27" i="2"/>
  <c r="B27" i="2"/>
  <c r="D18" i="2" l="1"/>
  <c r="C18" i="2"/>
  <c r="B18" i="2"/>
  <c r="B9" i="2"/>
  <c r="C9" i="2"/>
  <c r="D9" i="2"/>
  <c r="D3" i="2"/>
  <c r="C3" i="2"/>
  <c r="B3" i="2"/>
  <c r="B1" i="2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6" i="2"/>
  <c r="E3067" i="2" s="1"/>
  <c r="E3060" i="2"/>
  <c r="E3061" i="2" s="1"/>
  <c r="E3054" i="2"/>
  <c r="E3055" i="2" s="1"/>
  <c r="E3048" i="2"/>
  <c r="E3049" i="2" s="1"/>
  <c r="E3042" i="2"/>
  <c r="E3043" i="2" s="1"/>
  <c r="E3036" i="2"/>
  <c r="E3037" i="2" s="1"/>
  <c r="E3030" i="2"/>
  <c r="E3031" i="2" s="1"/>
  <c r="E3024" i="2"/>
  <c r="E3025" i="2" s="1"/>
  <c r="E3018" i="2"/>
  <c r="E3019" i="2" s="1"/>
  <c r="E3012" i="2"/>
  <c r="E3013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7" i="2"/>
  <c r="E2968" i="2" s="1"/>
  <c r="E2961" i="2"/>
  <c r="E2962" i="2" s="1"/>
  <c r="E2955" i="2"/>
  <c r="E2956" i="2" s="1"/>
  <c r="E2949" i="2"/>
  <c r="E2950" i="2" s="1"/>
  <c r="E2943" i="2"/>
  <c r="E2944" i="2" s="1"/>
  <c r="E2937" i="2"/>
  <c r="E2938" i="2" s="1"/>
  <c r="E2931" i="2"/>
  <c r="E2932" i="2" s="1"/>
  <c r="E2925" i="2"/>
  <c r="E2926" i="2" s="1"/>
  <c r="E2919" i="2"/>
  <c r="E2920" i="2" s="1"/>
  <c r="E2913" i="2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75" i="2" s="1"/>
  <c r="E2868" i="2"/>
  <c r="E2869" i="2" s="1"/>
  <c r="E2862" i="2"/>
  <c r="E2863" i="2" s="1"/>
  <c r="E2856" i="2"/>
  <c r="E2857" i="2" s="1"/>
  <c r="E2850" i="2"/>
  <c r="E2851" i="2" s="1"/>
  <c r="E2844" i="2"/>
  <c r="E2845" i="2" s="1"/>
  <c r="E2838" i="2"/>
  <c r="E2839" i="2" s="1"/>
  <c r="E2832" i="2"/>
  <c r="E2833" i="2" s="1"/>
  <c r="E2826" i="2"/>
  <c r="E2827" i="2" s="1"/>
  <c r="E2820" i="2"/>
  <c r="E2821" i="2" s="1"/>
  <c r="E2814" i="2"/>
  <c r="E2815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76" i="2" s="1"/>
  <c r="E2769" i="2"/>
  <c r="E2770" i="2" s="1"/>
  <c r="E2763" i="2"/>
  <c r="E2764" i="2" s="1"/>
  <c r="E2757" i="2"/>
  <c r="E2758" i="2" s="1"/>
  <c r="E2751" i="2"/>
  <c r="E2752" i="2" s="1"/>
  <c r="E2745" i="2"/>
  <c r="E2746" i="2" s="1"/>
  <c r="E2739" i="2"/>
  <c r="E2740" i="2" s="1"/>
  <c r="E2733" i="2"/>
  <c r="E2734" i="2" s="1"/>
  <c r="E2727" i="2"/>
  <c r="E2728" i="2" s="1"/>
  <c r="E2721" i="2"/>
  <c r="E2722" i="2" s="1"/>
  <c r="E2715" i="2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77" i="2" s="1"/>
  <c r="E2670" i="2"/>
  <c r="E2671" i="2" s="1"/>
  <c r="E2664" i="2"/>
  <c r="E2665" i="2" s="1"/>
  <c r="E2658" i="2"/>
  <c r="E2659" i="2" s="1"/>
  <c r="E2652" i="2"/>
  <c r="E2653" i="2" s="1"/>
  <c r="E2646" i="2"/>
  <c r="E2647" i="2" s="1"/>
  <c r="E2640" i="2"/>
  <c r="E2641" i="2" s="1"/>
  <c r="E2634" i="2"/>
  <c r="E2635" i="2" s="1"/>
  <c r="E2628" i="2"/>
  <c r="E2629" i="2" s="1"/>
  <c r="E2622" i="2"/>
  <c r="E2623" i="2" s="1"/>
  <c r="E2616" i="2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78" i="2" s="1"/>
  <c r="E2571" i="2"/>
  <c r="E2572" i="2" s="1"/>
  <c r="E2565" i="2"/>
  <c r="E2566" i="2" s="1"/>
  <c r="E2559" i="2"/>
  <c r="E2560" i="2" s="1"/>
  <c r="E2553" i="2"/>
  <c r="E2554" i="2" s="1"/>
  <c r="E2547" i="2"/>
  <c r="E2548" i="2" s="1"/>
  <c r="E2541" i="2"/>
  <c r="E2542" i="2" s="1"/>
  <c r="E2535" i="2"/>
  <c r="E2536" i="2" s="1"/>
  <c r="E2529" i="2"/>
  <c r="E2530" i="2" s="1"/>
  <c r="E2523" i="2"/>
  <c r="E2524" i="2" s="1"/>
  <c r="E2517" i="2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79" i="2" s="1"/>
  <c r="E2472" i="2"/>
  <c r="E2473" i="2" s="1"/>
  <c r="E2466" i="2"/>
  <c r="E2467" i="2" s="1"/>
  <c r="E2460" i="2"/>
  <c r="E2461" i="2" s="1"/>
  <c r="E2454" i="2"/>
  <c r="E2455" i="2" s="1"/>
  <c r="E2448" i="2"/>
  <c r="E2449" i="2" s="1"/>
  <c r="E2442" i="2"/>
  <c r="E2443" i="2" s="1"/>
  <c r="E2436" i="2"/>
  <c r="E2437" i="2" s="1"/>
  <c r="E2430" i="2"/>
  <c r="E2431" i="2" s="1"/>
  <c r="E2424" i="2"/>
  <c r="E2425" i="2" s="1"/>
  <c r="E2418" i="2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80" i="2" s="1"/>
  <c r="E2373" i="2"/>
  <c r="E2374" i="2" s="1"/>
  <c r="E2367" i="2"/>
  <c r="E2368" i="2" s="1"/>
  <c r="E2361" i="2"/>
  <c r="E2362" i="2" s="1"/>
  <c r="E2355" i="2"/>
  <c r="E2356" i="2" s="1"/>
  <c r="E2349" i="2"/>
  <c r="E2350" i="2" s="1"/>
  <c r="E2343" i="2"/>
  <c r="E2344" i="2" s="1"/>
  <c r="E2337" i="2"/>
  <c r="E2338" i="2" s="1"/>
  <c r="E2331" i="2"/>
  <c r="E2332" i="2" s="1"/>
  <c r="E2325" i="2"/>
  <c r="E2326" i="2" s="1"/>
  <c r="E2319" i="2"/>
  <c r="E2320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81" i="2" s="1"/>
  <c r="E2274" i="2"/>
  <c r="E2275" i="2" s="1"/>
  <c r="E2268" i="2"/>
  <c r="E2269" i="2" s="1"/>
  <c r="E2262" i="2"/>
  <c r="E2263" i="2" s="1"/>
  <c r="E2256" i="2"/>
  <c r="E2257" i="2" s="1"/>
  <c r="E2250" i="2"/>
  <c r="E2251" i="2" s="1"/>
  <c r="E2244" i="2"/>
  <c r="E2245" i="2" s="1"/>
  <c r="E2238" i="2"/>
  <c r="E2239" i="2" s="1"/>
  <c r="E2232" i="2"/>
  <c r="E2233" i="2" s="1"/>
  <c r="E2226" i="2"/>
  <c r="E2227" i="2" s="1"/>
  <c r="E2220" i="2"/>
  <c r="E2221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5" i="2"/>
  <c r="E2176" i="2" s="1"/>
  <c r="E2169" i="2"/>
  <c r="E2170" i="2" s="1"/>
  <c r="E2163" i="2"/>
  <c r="E2164" i="2" s="1"/>
  <c r="E2157" i="2"/>
  <c r="E2158" i="2" s="1"/>
  <c r="E2151" i="2"/>
  <c r="E2152" i="2" s="1"/>
  <c r="E2145" i="2"/>
  <c r="E2146" i="2" s="1"/>
  <c r="E2139" i="2"/>
  <c r="E2140" i="2" s="1"/>
  <c r="E2133" i="2"/>
  <c r="E2134" i="2" s="1"/>
  <c r="E2127" i="2"/>
  <c r="E2128" i="2" s="1"/>
  <c r="E2121" i="2"/>
  <c r="E2122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6" i="2"/>
  <c r="E2077" i="2" s="1"/>
  <c r="E2070" i="2"/>
  <c r="E2071" i="2" s="1"/>
  <c r="E2064" i="2"/>
  <c r="E2065" i="2" s="1"/>
  <c r="E2058" i="2"/>
  <c r="E2059" i="2" s="1"/>
  <c r="E2052" i="2"/>
  <c r="E2053" i="2" s="1"/>
  <c r="E2046" i="2"/>
  <c r="E2047" i="2" s="1"/>
  <c r="E2040" i="2"/>
  <c r="E2041" i="2" s="1"/>
  <c r="E2034" i="2"/>
  <c r="E2035" i="2" s="1"/>
  <c r="E2028" i="2"/>
  <c r="E2029" i="2" s="1"/>
  <c r="E2022" i="2"/>
  <c r="E2023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84" i="2" s="1"/>
  <c r="E1977" i="2"/>
  <c r="E1978" i="2" s="1"/>
  <c r="E1971" i="2"/>
  <c r="E1972" i="2" s="1"/>
  <c r="E1965" i="2"/>
  <c r="E1966" i="2" s="1"/>
  <c r="E1959" i="2"/>
  <c r="E1960" i="2" s="1"/>
  <c r="E1953" i="2"/>
  <c r="E1954" i="2" s="1"/>
  <c r="E1947" i="2"/>
  <c r="E1948" i="2" s="1"/>
  <c r="E1941" i="2"/>
  <c r="E1942" i="2" s="1"/>
  <c r="E1935" i="2"/>
  <c r="E1936" i="2" s="1"/>
  <c r="E1929" i="2"/>
  <c r="E1930" i="2" s="1"/>
  <c r="E1923" i="2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85" i="2" s="1"/>
  <c r="E1878" i="2"/>
  <c r="E1879" i="2" s="1"/>
  <c r="E1872" i="2"/>
  <c r="E1873" i="2" s="1"/>
  <c r="E1866" i="2"/>
  <c r="E1867" i="2" s="1"/>
  <c r="E1860" i="2"/>
  <c r="E1861" i="2" s="1"/>
  <c r="E1854" i="2"/>
  <c r="E1855" i="2" s="1"/>
  <c r="E1848" i="2"/>
  <c r="E1849" i="2" s="1"/>
  <c r="E1842" i="2"/>
  <c r="E1843" i="2" s="1"/>
  <c r="E1836" i="2"/>
  <c r="E1837" i="2" s="1"/>
  <c r="E1830" i="2"/>
  <c r="E1831" i="2" s="1"/>
  <c r="E1824" i="2"/>
  <c r="E1815" i="2"/>
  <c r="E1816" i="2" s="1"/>
  <c r="E1809" i="2"/>
  <c r="E1810" i="2" s="1"/>
  <c r="E1803" i="2"/>
  <c r="E1797" i="2"/>
  <c r="E1798" i="2" s="1"/>
  <c r="E1791" i="2"/>
  <c r="E1792" i="2" s="1"/>
  <c r="E1785" i="2"/>
  <c r="E1786" i="2" s="1"/>
  <c r="E1779" i="2"/>
  <c r="E1780" i="2" s="1"/>
  <c r="E1773" i="2"/>
  <c r="E1774" i="2" s="1"/>
  <c r="E1767" i="2"/>
  <c r="E1768" i="2" s="1"/>
  <c r="E1761" i="2"/>
  <c r="E1762" i="2" s="1"/>
  <c r="E1755" i="2"/>
  <c r="E1756" i="2" s="1"/>
  <c r="E1749" i="2"/>
  <c r="E1750" i="2" s="1"/>
  <c r="E1743" i="2"/>
  <c r="E1744" i="2" s="1"/>
  <c r="E1737" i="2"/>
  <c r="E1738" i="2" s="1"/>
  <c r="E1731" i="2"/>
  <c r="E1732" i="2" s="1"/>
  <c r="E1725" i="2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80" i="2"/>
  <c r="E1681" i="2" s="1"/>
  <c r="E1674" i="2"/>
  <c r="E1675" i="2" s="1"/>
  <c r="E1668" i="2"/>
  <c r="E1669" i="2" s="1"/>
  <c r="E1662" i="2"/>
  <c r="E1663" i="2" s="1"/>
  <c r="E1656" i="2"/>
  <c r="E1657" i="2" s="1"/>
  <c r="E1650" i="2"/>
  <c r="E1651" i="2" s="1"/>
  <c r="E1644" i="2"/>
  <c r="E1645" i="2" s="1"/>
  <c r="E1638" i="2"/>
  <c r="E1639" i="2" s="1"/>
  <c r="E1632" i="2"/>
  <c r="E1633" i="2" s="1"/>
  <c r="E1626" i="2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88" i="2" s="1"/>
  <c r="E1581" i="2"/>
  <c r="E1582" i="2" s="1"/>
  <c r="E1575" i="2"/>
  <c r="E1576" i="2" s="1"/>
  <c r="E1569" i="2"/>
  <c r="E1570" i="2" s="1"/>
  <c r="E1563" i="2"/>
  <c r="E1564" i="2" s="1"/>
  <c r="E1557" i="2"/>
  <c r="E1558" i="2" s="1"/>
  <c r="E1551" i="2"/>
  <c r="E1552" i="2" s="1"/>
  <c r="E1545" i="2"/>
  <c r="E1546" i="2" s="1"/>
  <c r="E1539" i="2"/>
  <c r="E1540" i="2" s="1"/>
  <c r="E1533" i="2"/>
  <c r="E1534" i="2" s="1"/>
  <c r="E1527" i="2"/>
  <c r="E1528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89" i="2" s="1"/>
  <c r="E1482" i="2"/>
  <c r="E1483" i="2" s="1"/>
  <c r="E1476" i="2"/>
  <c r="E1477" i="2" s="1"/>
  <c r="E1470" i="2"/>
  <c r="E1471" i="2" s="1"/>
  <c r="E1464" i="2"/>
  <c r="E1465" i="2" s="1"/>
  <c r="E1458" i="2"/>
  <c r="E1459" i="2" s="1"/>
  <c r="E1452" i="2"/>
  <c r="E1453" i="2" s="1"/>
  <c r="E1446" i="2"/>
  <c r="E1447" i="2" s="1"/>
  <c r="E1440" i="2"/>
  <c r="E1441" i="2" s="1"/>
  <c r="E1434" i="2"/>
  <c r="E1435" i="2" s="1"/>
  <c r="E1428" i="2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90" i="2" s="1"/>
  <c r="E1383" i="2"/>
  <c r="E1384" i="2" s="1"/>
  <c r="E1377" i="2"/>
  <c r="E1378" i="2" s="1"/>
  <c r="E1371" i="2"/>
  <c r="E1372" i="2" s="1"/>
  <c r="E1365" i="2"/>
  <c r="E1366" i="2" s="1"/>
  <c r="E1359" i="2"/>
  <c r="E1360" i="2" s="1"/>
  <c r="E1353" i="2"/>
  <c r="E1354" i="2" s="1"/>
  <c r="E1347" i="2"/>
  <c r="E1348" i="2" s="1"/>
  <c r="E1341" i="2"/>
  <c r="E1342" i="2" s="1"/>
  <c r="E1335" i="2"/>
  <c r="E1336" i="2" s="1"/>
  <c r="E1329" i="2"/>
  <c r="E1330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91" i="2" s="1"/>
  <c r="E1284" i="2"/>
  <c r="E1285" i="2" s="1"/>
  <c r="E1278" i="2"/>
  <c r="E1279" i="2" s="1"/>
  <c r="E1272" i="2"/>
  <c r="E1273" i="2" s="1"/>
  <c r="E1266" i="2"/>
  <c r="E1267" i="2" s="1"/>
  <c r="E1260" i="2"/>
  <c r="E1261" i="2" s="1"/>
  <c r="E1254" i="2"/>
  <c r="E1255" i="2" s="1"/>
  <c r="E1248" i="2"/>
  <c r="E1249" i="2" s="1"/>
  <c r="E1242" i="2"/>
  <c r="E1243" i="2" s="1"/>
  <c r="E1236" i="2"/>
  <c r="E1237" i="2" s="1"/>
  <c r="E1230" i="2"/>
  <c r="E1231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5" i="2"/>
  <c r="E1186" i="2" s="1"/>
  <c r="E1179" i="2"/>
  <c r="E1180" i="2" s="1"/>
  <c r="E1173" i="2"/>
  <c r="E1174" i="2" s="1"/>
  <c r="E1167" i="2"/>
  <c r="E1168" i="2" s="1"/>
  <c r="E1161" i="2"/>
  <c r="E1162" i="2" s="1"/>
  <c r="E1155" i="2"/>
  <c r="E1156" i="2" s="1"/>
  <c r="E1149" i="2"/>
  <c r="E1150" i="2" s="1"/>
  <c r="E1143" i="2"/>
  <c r="E1144" i="2" s="1"/>
  <c r="E1137" i="2"/>
  <c r="E1138" i="2" s="1"/>
  <c r="E1131" i="2"/>
  <c r="E1132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6" i="2"/>
  <c r="E1087" i="2" s="1"/>
  <c r="E1080" i="2"/>
  <c r="E1081" i="2" s="1"/>
  <c r="E1074" i="2"/>
  <c r="E1075" i="2" s="1"/>
  <c r="E1068" i="2"/>
  <c r="E1069" i="2" s="1"/>
  <c r="E1062" i="2"/>
  <c r="E1063" i="2" s="1"/>
  <c r="E1056" i="2"/>
  <c r="E1057" i="2" s="1"/>
  <c r="E1050" i="2"/>
  <c r="E1051" i="2" s="1"/>
  <c r="E1044" i="2"/>
  <c r="E1045" i="2" s="1"/>
  <c r="E1038" i="2"/>
  <c r="E1039" i="2" s="1"/>
  <c r="E1032" i="2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7" i="2"/>
  <c r="E988" i="2" s="1"/>
  <c r="E981" i="2"/>
  <c r="E982" i="2" s="1"/>
  <c r="E975" i="2"/>
  <c r="E976" i="2" s="1"/>
  <c r="E969" i="2"/>
  <c r="E970" i="2" s="1"/>
  <c r="E963" i="2"/>
  <c r="E964" i="2" s="1"/>
  <c r="E957" i="2"/>
  <c r="E958" i="2" s="1"/>
  <c r="E951" i="2"/>
  <c r="E952" i="2" s="1"/>
  <c r="E945" i="2"/>
  <c r="E946" i="2" s="1"/>
  <c r="E939" i="2"/>
  <c r="E940" i="2" s="1"/>
  <c r="E933" i="2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95" i="2" s="1"/>
  <c r="E888" i="2"/>
  <c r="E889" i="2" s="1"/>
  <c r="E882" i="2"/>
  <c r="E883" i="2" s="1"/>
  <c r="E876" i="2"/>
  <c r="E877" i="2" s="1"/>
  <c r="E870" i="2"/>
  <c r="E871" i="2" s="1"/>
  <c r="E864" i="2"/>
  <c r="E865" i="2" s="1"/>
  <c r="E858" i="2"/>
  <c r="E859" i="2" s="1"/>
  <c r="E852" i="2"/>
  <c r="E853" i="2" s="1"/>
  <c r="E846" i="2"/>
  <c r="E847" i="2" s="1"/>
  <c r="E840" i="2"/>
  <c r="E841" i="2" s="1"/>
  <c r="E834" i="2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9" i="2"/>
  <c r="E790" i="2" s="1"/>
  <c r="E783" i="2"/>
  <c r="E784" i="2" s="1"/>
  <c r="E777" i="2"/>
  <c r="E778" i="2" s="1"/>
  <c r="E771" i="2"/>
  <c r="E772" i="2" s="1"/>
  <c r="E765" i="2"/>
  <c r="E766" i="2" s="1"/>
  <c r="E759" i="2"/>
  <c r="E760" i="2" s="1"/>
  <c r="E753" i="2"/>
  <c r="E754" i="2" s="1"/>
  <c r="E747" i="2"/>
  <c r="E748" i="2" s="1"/>
  <c r="E741" i="2"/>
  <c r="E742" i="2" s="1"/>
  <c r="E735" i="2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97" i="2" s="1"/>
  <c r="E690" i="2"/>
  <c r="E691" i="2" s="1"/>
  <c r="E684" i="2"/>
  <c r="E685" i="2" s="1"/>
  <c r="E678" i="2"/>
  <c r="E679" i="2" s="1"/>
  <c r="E672" i="2"/>
  <c r="E673" i="2" s="1"/>
  <c r="E666" i="2"/>
  <c r="E667" i="2" s="1"/>
  <c r="E660" i="2"/>
  <c r="E661" i="2" s="1"/>
  <c r="E654" i="2"/>
  <c r="E655" i="2" s="1"/>
  <c r="E648" i="2"/>
  <c r="E649" i="2" s="1"/>
  <c r="E642" i="2"/>
  <c r="E643" i="2" s="1"/>
  <c r="E636" i="2"/>
  <c r="E627" i="2"/>
  <c r="E618" i="2"/>
  <c r="E619" i="2" s="1"/>
  <c r="E612" i="2"/>
  <c r="E613" i="2" s="1"/>
  <c r="E606" i="2"/>
  <c r="E607" i="2" s="1"/>
  <c r="E600" i="2"/>
  <c r="E591" i="2"/>
  <c r="E592" i="2" s="1"/>
  <c r="E585" i="2"/>
  <c r="E586" i="2" s="1"/>
  <c r="E579" i="2"/>
  <c r="E580" i="2" s="1"/>
  <c r="E573" i="2"/>
  <c r="E574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99" i="2" s="1"/>
  <c r="E492" i="2"/>
  <c r="E493" i="2" s="1"/>
  <c r="E483" i="2"/>
  <c r="E474" i="2"/>
  <c r="E475" i="2" s="1"/>
  <c r="E468" i="2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08" i="2"/>
  <c r="E399" i="2"/>
  <c r="E400" i="2" s="1"/>
  <c r="E393" i="2"/>
  <c r="E394" i="2" s="1"/>
  <c r="E387" i="2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39" i="2"/>
  <c r="E340" i="2" s="1"/>
  <c r="E333" i="2"/>
  <c r="E334" i="2" s="1"/>
  <c r="E327" i="2"/>
  <c r="E318" i="2"/>
  <c r="E319" i="2" s="1"/>
  <c r="E312" i="2"/>
  <c r="E313" i="2" s="1"/>
  <c r="E306" i="2"/>
  <c r="E307" i="2" s="1"/>
  <c r="E300" i="2"/>
  <c r="E291" i="2"/>
  <c r="E292" i="2" s="1"/>
  <c r="E282" i="2"/>
  <c r="E283" i="2" s="1"/>
  <c r="E276" i="2"/>
  <c r="E277" i="2" s="1"/>
  <c r="E270" i="2"/>
  <c r="E271" i="2" s="1"/>
  <c r="E264" i="2"/>
  <c r="E265" i="2" s="1"/>
  <c r="E258" i="2"/>
  <c r="E259" i="2" s="1"/>
  <c r="E252" i="2"/>
  <c r="E253" i="2" s="1"/>
  <c r="E246" i="2"/>
  <c r="E247" i="2" s="1"/>
  <c r="E240" i="2"/>
  <c r="E241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5" i="2"/>
  <c r="E196" i="2" s="1"/>
  <c r="E189" i="2"/>
  <c r="E190" i="2" s="1"/>
  <c r="E180" i="2"/>
  <c r="E181" i="2" s="1"/>
  <c r="E174" i="2"/>
  <c r="E175" i="2" s="1"/>
  <c r="E168" i="2"/>
  <c r="E169" i="2" s="1"/>
  <c r="E162" i="2"/>
  <c r="E163" i="2" s="1"/>
  <c r="E156" i="2"/>
  <c r="E157" i="2" s="1"/>
  <c r="E150" i="2"/>
  <c r="E151" i="2" s="1"/>
  <c r="E144" i="2"/>
  <c r="E145" i="2" s="1"/>
  <c r="E138" i="2"/>
  <c r="E129" i="2"/>
  <c r="E120" i="2"/>
  <c r="E111" i="2"/>
  <c r="E102" i="2"/>
  <c r="E103" i="2" s="1"/>
  <c r="E96" i="2"/>
  <c r="E97" i="2" s="1"/>
  <c r="E90" i="2"/>
  <c r="E81" i="2"/>
  <c r="E72" i="2"/>
  <c r="E73" i="2" s="1"/>
  <c r="E66" i="2"/>
  <c r="E67" i="2" s="1"/>
  <c r="E60" i="2"/>
  <c r="E61" i="2" s="1"/>
  <c r="E54" i="2"/>
  <c r="E55" i="2" s="1"/>
  <c r="E48" i="2"/>
  <c r="E49" i="2" s="1"/>
  <c r="E42" i="2"/>
  <c r="E43" i="2" s="1"/>
  <c r="E36" i="2"/>
  <c r="E37" i="2" s="1"/>
  <c r="E27" i="2"/>
  <c r="G3102" i="2" l="1"/>
  <c r="I3102" i="2" s="1"/>
  <c r="G3103" i="2"/>
  <c r="G3096" i="2"/>
  <c r="H3096" i="2" s="1"/>
  <c r="G3097" i="2"/>
  <c r="G3090" i="2"/>
  <c r="G3091" i="2"/>
  <c r="G3084" i="2"/>
  <c r="I3084" i="2" s="1"/>
  <c r="G3085" i="2"/>
  <c r="G3078" i="2"/>
  <c r="I3078" i="2" s="1"/>
  <c r="G3079" i="2"/>
  <c r="G3072" i="2"/>
  <c r="H3072" i="2" s="1"/>
  <c r="G3073" i="2"/>
  <c r="G3066" i="2"/>
  <c r="H3066" i="2" s="1"/>
  <c r="G3067" i="2"/>
  <c r="G3060" i="2"/>
  <c r="I3060" i="2" s="1"/>
  <c r="G3061" i="2"/>
  <c r="G3054" i="2"/>
  <c r="H3054" i="2" s="1"/>
  <c r="G3055" i="2"/>
  <c r="G3048" i="2"/>
  <c r="H3048" i="2" s="1"/>
  <c r="G3049" i="2"/>
  <c r="G3042" i="2"/>
  <c r="H3042" i="2" s="1"/>
  <c r="G3043" i="2"/>
  <c r="G3036" i="2"/>
  <c r="I3036" i="2" s="1"/>
  <c r="G3037" i="2"/>
  <c r="G3030" i="2"/>
  <c r="I3030" i="2" s="1"/>
  <c r="G3031" i="2"/>
  <c r="G3024" i="2"/>
  <c r="I3024" i="2" s="1"/>
  <c r="G3025" i="2"/>
  <c r="G3018" i="2"/>
  <c r="H3018" i="2" s="1"/>
  <c r="G3019" i="2"/>
  <c r="G3003" i="2"/>
  <c r="I3003" i="2" s="1"/>
  <c r="G3004" i="2"/>
  <c r="G2997" i="2"/>
  <c r="H2997" i="2" s="1"/>
  <c r="G2998" i="2"/>
  <c r="G2991" i="2"/>
  <c r="H2991" i="2" s="1"/>
  <c r="G2992" i="2"/>
  <c r="G2985" i="2"/>
  <c r="I2985" i="2" s="1"/>
  <c r="G2986" i="2"/>
  <c r="G2979" i="2"/>
  <c r="I2979" i="2" s="1"/>
  <c r="G2980" i="2"/>
  <c r="G2973" i="2"/>
  <c r="I2973" i="2" s="1"/>
  <c r="G2974" i="2"/>
  <c r="G2967" i="2"/>
  <c r="I2967" i="2" s="1"/>
  <c r="G2968" i="2"/>
  <c r="G2961" i="2"/>
  <c r="I2961" i="2" s="1"/>
  <c r="G2962" i="2"/>
  <c r="G2955" i="2"/>
  <c r="H2955" i="2" s="1"/>
  <c r="G2956" i="2"/>
  <c r="G2949" i="2"/>
  <c r="I2949" i="2" s="1"/>
  <c r="G2950" i="2"/>
  <c r="G2943" i="2"/>
  <c r="I2943" i="2" s="1"/>
  <c r="G2944" i="2"/>
  <c r="G2937" i="2"/>
  <c r="H2937" i="2" s="1"/>
  <c r="G2938" i="2"/>
  <c r="G2931" i="2"/>
  <c r="G2932" i="2"/>
  <c r="G2925" i="2"/>
  <c r="I2925" i="2" s="1"/>
  <c r="G2926" i="2"/>
  <c r="G2919" i="2"/>
  <c r="H2919" i="2" s="1"/>
  <c r="G2920" i="2"/>
  <c r="G2913" i="2"/>
  <c r="I2913" i="2" s="1"/>
  <c r="E2914" i="2"/>
  <c r="G2914" i="2" s="1"/>
  <c r="G2904" i="2"/>
  <c r="I2904" i="2" s="1"/>
  <c r="G2905" i="2"/>
  <c r="G2898" i="2"/>
  <c r="H2898" i="2" s="1"/>
  <c r="G2899" i="2"/>
  <c r="G2892" i="2"/>
  <c r="I2892" i="2" s="1"/>
  <c r="G2893" i="2"/>
  <c r="G2886" i="2"/>
  <c r="H2886" i="2" s="1"/>
  <c r="G2887" i="2"/>
  <c r="G2880" i="2"/>
  <c r="I2880" i="2" s="1"/>
  <c r="G2881" i="2"/>
  <c r="G2874" i="2"/>
  <c r="I2874" i="2" s="1"/>
  <c r="G2875" i="2"/>
  <c r="G2868" i="2"/>
  <c r="G2869" i="2"/>
  <c r="G2862" i="2"/>
  <c r="I2862" i="2" s="1"/>
  <c r="G2863" i="2"/>
  <c r="G2856" i="2"/>
  <c r="H2856" i="2" s="1"/>
  <c r="G2857" i="2"/>
  <c r="G2850" i="2"/>
  <c r="I2850" i="2" s="1"/>
  <c r="G2851" i="2"/>
  <c r="G2844" i="2"/>
  <c r="G2845" i="2"/>
  <c r="G2838" i="2"/>
  <c r="I2838" i="2" s="1"/>
  <c r="G2839" i="2"/>
  <c r="G2832" i="2"/>
  <c r="I2832" i="2" s="1"/>
  <c r="G2833" i="2"/>
  <c r="G2826" i="2"/>
  <c r="I2826" i="2" s="1"/>
  <c r="G2827" i="2"/>
  <c r="G2820" i="2"/>
  <c r="H2820" i="2" s="1"/>
  <c r="G2821" i="2"/>
  <c r="G2814" i="2"/>
  <c r="I2814" i="2" s="1"/>
  <c r="G2805" i="2"/>
  <c r="I2805" i="2" s="1"/>
  <c r="G2806" i="2"/>
  <c r="G2799" i="2"/>
  <c r="H2799" i="2" s="1"/>
  <c r="G2800" i="2"/>
  <c r="G2793" i="2"/>
  <c r="H2793" i="2" s="1"/>
  <c r="G2794" i="2"/>
  <c r="G2787" i="2"/>
  <c r="I2787" i="2" s="1"/>
  <c r="G2788" i="2"/>
  <c r="G2781" i="2"/>
  <c r="I2781" i="2" s="1"/>
  <c r="G2782" i="2"/>
  <c r="G2775" i="2"/>
  <c r="I2775" i="2" s="1"/>
  <c r="G2776" i="2"/>
  <c r="G2769" i="2"/>
  <c r="I2769" i="2" s="1"/>
  <c r="G2770" i="2"/>
  <c r="G2763" i="2"/>
  <c r="I2763" i="2" s="1"/>
  <c r="G2764" i="2"/>
  <c r="G2757" i="2"/>
  <c r="I2757" i="2" s="1"/>
  <c r="G2758" i="2"/>
  <c r="G2751" i="2"/>
  <c r="I2751" i="2" s="1"/>
  <c r="G2752" i="2"/>
  <c r="G2745" i="2"/>
  <c r="H2745" i="2" s="1"/>
  <c r="G2746" i="2"/>
  <c r="G2739" i="2"/>
  <c r="I2739" i="2" s="1"/>
  <c r="G2740" i="2"/>
  <c r="G2733" i="2"/>
  <c r="I2733" i="2" s="1"/>
  <c r="G2734" i="2"/>
  <c r="G2727" i="2"/>
  <c r="H2727" i="2" s="1"/>
  <c r="G2728" i="2"/>
  <c r="G2721" i="2"/>
  <c r="H2721" i="2" s="1"/>
  <c r="G2722" i="2"/>
  <c r="G2715" i="2"/>
  <c r="I2715" i="2" s="1"/>
  <c r="E2716" i="2"/>
  <c r="G2716" i="2" s="1"/>
  <c r="G2706" i="2"/>
  <c r="H2706" i="2" s="1"/>
  <c r="G2707" i="2"/>
  <c r="G2700" i="2"/>
  <c r="I2700" i="2" s="1"/>
  <c r="G2701" i="2"/>
  <c r="G2694" i="2"/>
  <c r="H2694" i="2" s="1"/>
  <c r="G2695" i="2"/>
  <c r="G2688" i="2"/>
  <c r="I2688" i="2" s="1"/>
  <c r="G2689" i="2"/>
  <c r="G2682" i="2"/>
  <c r="H2682" i="2" s="1"/>
  <c r="G2683" i="2"/>
  <c r="G2676" i="2"/>
  <c r="I2676" i="2" s="1"/>
  <c r="G2677" i="2"/>
  <c r="G2670" i="2"/>
  <c r="I2670" i="2" s="1"/>
  <c r="G2671" i="2"/>
  <c r="G2664" i="2"/>
  <c r="H2664" i="2" s="1"/>
  <c r="G2665" i="2"/>
  <c r="G2658" i="2"/>
  <c r="I2658" i="2" s="1"/>
  <c r="G2659" i="2"/>
  <c r="G2652" i="2"/>
  <c r="I2652" i="2" s="1"/>
  <c r="G2653" i="2"/>
  <c r="G2646" i="2"/>
  <c r="I2646" i="2" s="1"/>
  <c r="G2647" i="2"/>
  <c r="G2640" i="2"/>
  <c r="H2640" i="2" s="1"/>
  <c r="G2641" i="2"/>
  <c r="G2634" i="2"/>
  <c r="I2634" i="2" s="1"/>
  <c r="G2635" i="2"/>
  <c r="G2628" i="2"/>
  <c r="I2628" i="2" s="1"/>
  <c r="G2629" i="2"/>
  <c r="G2622" i="2"/>
  <c r="I2622" i="2" s="1"/>
  <c r="G2623" i="2"/>
  <c r="G2616" i="2"/>
  <c r="H2616" i="2" s="1"/>
  <c r="J2616" i="2" s="1"/>
  <c r="E2617" i="2"/>
  <c r="G2617" i="2" s="1"/>
  <c r="G2607" i="2"/>
  <c r="I2607" i="2" s="1"/>
  <c r="G2608" i="2"/>
  <c r="G2601" i="2"/>
  <c r="I2601" i="2" s="1"/>
  <c r="E2603" i="2"/>
  <c r="G2602" i="2"/>
  <c r="G2595" i="2"/>
  <c r="I2595" i="2" s="1"/>
  <c r="G2596" i="2"/>
  <c r="G2589" i="2"/>
  <c r="I2589" i="2" s="1"/>
  <c r="G2590" i="2"/>
  <c r="G2583" i="2"/>
  <c r="I2583" i="2" s="1"/>
  <c r="G2584" i="2"/>
  <c r="G2577" i="2"/>
  <c r="H2577" i="2" s="1"/>
  <c r="G2578" i="2"/>
  <c r="G2571" i="2"/>
  <c r="I2571" i="2" s="1"/>
  <c r="G2572" i="2"/>
  <c r="G2565" i="2"/>
  <c r="H2565" i="2" s="1"/>
  <c r="G2566" i="2"/>
  <c r="G2559" i="2"/>
  <c r="I2559" i="2" s="1"/>
  <c r="G2560" i="2"/>
  <c r="G2553" i="2"/>
  <c r="H2553" i="2" s="1"/>
  <c r="G2554" i="2"/>
  <c r="G2547" i="2"/>
  <c r="I2547" i="2" s="1"/>
  <c r="G2548" i="2"/>
  <c r="G2541" i="2"/>
  <c r="H2541" i="2" s="1"/>
  <c r="G2542" i="2"/>
  <c r="G2535" i="2"/>
  <c r="H2535" i="2" s="1"/>
  <c r="G2536" i="2"/>
  <c r="G2529" i="2"/>
  <c r="I2529" i="2" s="1"/>
  <c r="G2530" i="2"/>
  <c r="G2523" i="2"/>
  <c r="I2523" i="2" s="1"/>
  <c r="G2524" i="2"/>
  <c r="E2518" i="2"/>
  <c r="E2519" i="2" s="1"/>
  <c r="G2508" i="2"/>
  <c r="H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I2484" i="2" s="1"/>
  <c r="G2485" i="2"/>
  <c r="G2478" i="2"/>
  <c r="H2478" i="2" s="1"/>
  <c r="G2479" i="2"/>
  <c r="G2472" i="2"/>
  <c r="H2472" i="2" s="1"/>
  <c r="G2473" i="2"/>
  <c r="G2466" i="2"/>
  <c r="H2466" i="2" s="1"/>
  <c r="G2467" i="2"/>
  <c r="G2460" i="2"/>
  <c r="I2460" i="2" s="1"/>
  <c r="G2461" i="2"/>
  <c r="G2454" i="2"/>
  <c r="I2454" i="2" s="1"/>
  <c r="G2455" i="2"/>
  <c r="G2448" i="2"/>
  <c r="I2448" i="2" s="1"/>
  <c r="G2449" i="2"/>
  <c r="G2442" i="2"/>
  <c r="H2442" i="2" s="1"/>
  <c r="G2443" i="2"/>
  <c r="G2436" i="2"/>
  <c r="I2436" i="2" s="1"/>
  <c r="G2437" i="2"/>
  <c r="G2430" i="2"/>
  <c r="I2430" i="2" s="1"/>
  <c r="G2431" i="2"/>
  <c r="G2424" i="2"/>
  <c r="I2424" i="2" s="1"/>
  <c r="G2425" i="2"/>
  <c r="E2419" i="2"/>
  <c r="G2419" i="2" s="1"/>
  <c r="G2409" i="2"/>
  <c r="G2410" i="2"/>
  <c r="G2403" i="2"/>
  <c r="H2403" i="2" s="1"/>
  <c r="G2404" i="2"/>
  <c r="G2397" i="2"/>
  <c r="I2397" i="2" s="1"/>
  <c r="G2398" i="2"/>
  <c r="G2391" i="2"/>
  <c r="H2391" i="2" s="1"/>
  <c r="G2392" i="2"/>
  <c r="G2385" i="2"/>
  <c r="H2385" i="2" s="1"/>
  <c r="G2386" i="2"/>
  <c r="G2379" i="2"/>
  <c r="I2379" i="2" s="1"/>
  <c r="G2380" i="2"/>
  <c r="G2373" i="2"/>
  <c r="H2373" i="2" s="1"/>
  <c r="G2374" i="2"/>
  <c r="G2367" i="2"/>
  <c r="H2367" i="2" s="1"/>
  <c r="G2368" i="2"/>
  <c r="G2361" i="2"/>
  <c r="I2361" i="2" s="1"/>
  <c r="G2362" i="2"/>
  <c r="G2355" i="2"/>
  <c r="H2355" i="2" s="1"/>
  <c r="G2356" i="2"/>
  <c r="G2349" i="2"/>
  <c r="I2349" i="2" s="1"/>
  <c r="G2350" i="2"/>
  <c r="G2343" i="2"/>
  <c r="I2343" i="2" s="1"/>
  <c r="G2344" i="2"/>
  <c r="G2337" i="2"/>
  <c r="H2337" i="2" s="1"/>
  <c r="G2338" i="2"/>
  <c r="G2331" i="2"/>
  <c r="I2331" i="2" s="1"/>
  <c r="G2332" i="2"/>
  <c r="G2325" i="2"/>
  <c r="I2325" i="2" s="1"/>
  <c r="G2326" i="2"/>
  <c r="G2310" i="2"/>
  <c r="I2310" i="2" s="1"/>
  <c r="G2311" i="2"/>
  <c r="G2304" i="2"/>
  <c r="H2304" i="2" s="1"/>
  <c r="G2305" i="2"/>
  <c r="G2298" i="2"/>
  <c r="I2298" i="2" s="1"/>
  <c r="G2299" i="2"/>
  <c r="G2292" i="2"/>
  <c r="H2292" i="2" s="1"/>
  <c r="G2293" i="2"/>
  <c r="G2286" i="2"/>
  <c r="I2286" i="2" s="1"/>
  <c r="G2287" i="2"/>
  <c r="G2280" i="2"/>
  <c r="I2280" i="2" s="1"/>
  <c r="G2281" i="2"/>
  <c r="G2274" i="2"/>
  <c r="H2274" i="2" s="1"/>
  <c r="G2275" i="2"/>
  <c r="G2268" i="2"/>
  <c r="I2268" i="2" s="1"/>
  <c r="G2269" i="2"/>
  <c r="G2262" i="2"/>
  <c r="H2262" i="2" s="1"/>
  <c r="G2263" i="2"/>
  <c r="G2256" i="2"/>
  <c r="I2256" i="2" s="1"/>
  <c r="G2257" i="2"/>
  <c r="G2250" i="2"/>
  <c r="I2250" i="2" s="1"/>
  <c r="G2251" i="2"/>
  <c r="G2244" i="2"/>
  <c r="I2244" i="2" s="1"/>
  <c r="G2245" i="2"/>
  <c r="G2238" i="2"/>
  <c r="H2238" i="2" s="1"/>
  <c r="G2239" i="2"/>
  <c r="G2232" i="2"/>
  <c r="I2232" i="2" s="1"/>
  <c r="G2233" i="2"/>
  <c r="G2226" i="2"/>
  <c r="I2226" i="2" s="1"/>
  <c r="G2227" i="2"/>
  <c r="G2211" i="2"/>
  <c r="I2211" i="2" s="1"/>
  <c r="G2212" i="2"/>
  <c r="G2205" i="2"/>
  <c r="H2205" i="2" s="1"/>
  <c r="G2206" i="2"/>
  <c r="G2199" i="2"/>
  <c r="I2199" i="2" s="1"/>
  <c r="G2200" i="2"/>
  <c r="G2193" i="2"/>
  <c r="I2193" i="2" s="1"/>
  <c r="G2194" i="2"/>
  <c r="G2187" i="2"/>
  <c r="I2187" i="2" s="1"/>
  <c r="G2188" i="2"/>
  <c r="G2181" i="2"/>
  <c r="H2181" i="2" s="1"/>
  <c r="G2182" i="2"/>
  <c r="G2175" i="2"/>
  <c r="I2175" i="2" s="1"/>
  <c r="G2176" i="2"/>
  <c r="G2169" i="2"/>
  <c r="I2169" i="2" s="1"/>
  <c r="G2170" i="2"/>
  <c r="G2163" i="2"/>
  <c r="H2163" i="2" s="1"/>
  <c r="G2164" i="2"/>
  <c r="G2157" i="2"/>
  <c r="H2157" i="2" s="1"/>
  <c r="G2158" i="2"/>
  <c r="G2151" i="2"/>
  <c r="I2151" i="2" s="1"/>
  <c r="G2152" i="2"/>
  <c r="G2145" i="2"/>
  <c r="H2145" i="2" s="1"/>
  <c r="G2146" i="2"/>
  <c r="G2139" i="2"/>
  <c r="H2139" i="2" s="1"/>
  <c r="G2140" i="2"/>
  <c r="G2133" i="2"/>
  <c r="H2133" i="2" s="1"/>
  <c r="G2134" i="2"/>
  <c r="G2127" i="2"/>
  <c r="I2127" i="2" s="1"/>
  <c r="G2128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82" i="2"/>
  <c r="H2082" i="2" s="1"/>
  <c r="G2083" i="2"/>
  <c r="G2076" i="2"/>
  <c r="H2076" i="2" s="1"/>
  <c r="G2077" i="2"/>
  <c r="G2070" i="2"/>
  <c r="I2070" i="2" s="1"/>
  <c r="G2071" i="2"/>
  <c r="G2064" i="2"/>
  <c r="I2064" i="2" s="1"/>
  <c r="G2065" i="2"/>
  <c r="G2058" i="2"/>
  <c r="H2058" i="2" s="1"/>
  <c r="G2059" i="2"/>
  <c r="G2052" i="2"/>
  <c r="H2052" i="2" s="1"/>
  <c r="G2053" i="2"/>
  <c r="G2046" i="2"/>
  <c r="I2046" i="2" s="1"/>
  <c r="G2047" i="2"/>
  <c r="G2040" i="2"/>
  <c r="I2040" i="2" s="1"/>
  <c r="G2041" i="2"/>
  <c r="G2034" i="2"/>
  <c r="I2034" i="2" s="1"/>
  <c r="G2035" i="2"/>
  <c r="G2028" i="2"/>
  <c r="H2028" i="2" s="1"/>
  <c r="G2029" i="2"/>
  <c r="G2013" i="2"/>
  <c r="I2013" i="2" s="1"/>
  <c r="G2014" i="2"/>
  <c r="G2007" i="2"/>
  <c r="I2007" i="2" s="1"/>
  <c r="G2008" i="2"/>
  <c r="G2001" i="2"/>
  <c r="H2001" i="2" s="1"/>
  <c r="G2002" i="2"/>
  <c r="G1995" i="2"/>
  <c r="I1995" i="2" s="1"/>
  <c r="G1996" i="2"/>
  <c r="G1989" i="2"/>
  <c r="I1989" i="2" s="1"/>
  <c r="G1990" i="2"/>
  <c r="G1983" i="2"/>
  <c r="I1983" i="2" s="1"/>
  <c r="G1984" i="2"/>
  <c r="G1977" i="2"/>
  <c r="H1977" i="2" s="1"/>
  <c r="G1978" i="2"/>
  <c r="G1971" i="2"/>
  <c r="I1971" i="2" s="1"/>
  <c r="G1972" i="2"/>
  <c r="G1965" i="2"/>
  <c r="I1965" i="2" s="1"/>
  <c r="G1966" i="2"/>
  <c r="G1959" i="2"/>
  <c r="I1959" i="2" s="1"/>
  <c r="G1960" i="2"/>
  <c r="G1953" i="2"/>
  <c r="H1953" i="2" s="1"/>
  <c r="G1954" i="2"/>
  <c r="G1947" i="2"/>
  <c r="H1947" i="2" s="1"/>
  <c r="G1948" i="2"/>
  <c r="G1941" i="2"/>
  <c r="H1941" i="2" s="1"/>
  <c r="G1942" i="2"/>
  <c r="G1935" i="2"/>
  <c r="I1935" i="2" s="1"/>
  <c r="G1936" i="2"/>
  <c r="G1929" i="2"/>
  <c r="H1929" i="2" s="1"/>
  <c r="G1930" i="2"/>
  <c r="G1923" i="2"/>
  <c r="I1923" i="2" s="1"/>
  <c r="E1924" i="2"/>
  <c r="G1924" i="2" s="1"/>
  <c r="G1914" i="2"/>
  <c r="I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84" i="2"/>
  <c r="I1884" i="2" s="1"/>
  <c r="G1885" i="2"/>
  <c r="G1878" i="2"/>
  <c r="I1878" i="2" s="1"/>
  <c r="G1879" i="2"/>
  <c r="G1872" i="2"/>
  <c r="I1872" i="2" s="1"/>
  <c r="G1873" i="2"/>
  <c r="G1866" i="2"/>
  <c r="I1866" i="2" s="1"/>
  <c r="G1867" i="2"/>
  <c r="G1860" i="2"/>
  <c r="H1860" i="2" s="1"/>
  <c r="G1861" i="2"/>
  <c r="G1854" i="2"/>
  <c r="H1854" i="2" s="1"/>
  <c r="G1855" i="2"/>
  <c r="G1848" i="2"/>
  <c r="I1848" i="2" s="1"/>
  <c r="G1849" i="2"/>
  <c r="G1842" i="2"/>
  <c r="H1842" i="2" s="1"/>
  <c r="G1843" i="2"/>
  <c r="G1836" i="2"/>
  <c r="H1836" i="2" s="1"/>
  <c r="G1837" i="2"/>
  <c r="G1830" i="2"/>
  <c r="I1830" i="2" s="1"/>
  <c r="G1831" i="2"/>
  <c r="G1824" i="2"/>
  <c r="I1824" i="2" s="1"/>
  <c r="E1825" i="2"/>
  <c r="G1825" i="2" s="1"/>
  <c r="E1804" i="2"/>
  <c r="G1804" i="2" s="1"/>
  <c r="G1815" i="2"/>
  <c r="I1815" i="2" s="1"/>
  <c r="G1816" i="2"/>
  <c r="G1809" i="2"/>
  <c r="I1809" i="2" s="1"/>
  <c r="G1810" i="2"/>
  <c r="G1803" i="2"/>
  <c r="H1803" i="2" s="1"/>
  <c r="G1797" i="2"/>
  <c r="H1797" i="2" s="1"/>
  <c r="G1798" i="2"/>
  <c r="G1791" i="2"/>
  <c r="I1791" i="2" s="1"/>
  <c r="G1792" i="2"/>
  <c r="G1785" i="2"/>
  <c r="H1785" i="2" s="1"/>
  <c r="G1786" i="2"/>
  <c r="G1779" i="2"/>
  <c r="H1779" i="2" s="1"/>
  <c r="G1780" i="2"/>
  <c r="G1773" i="2"/>
  <c r="I1773" i="2" s="1"/>
  <c r="G1774" i="2"/>
  <c r="G1767" i="2"/>
  <c r="I1767" i="2" s="1"/>
  <c r="G1768" i="2"/>
  <c r="G1761" i="2"/>
  <c r="I1761" i="2" s="1"/>
  <c r="G1762" i="2"/>
  <c r="G1755" i="2"/>
  <c r="H1755" i="2" s="1"/>
  <c r="G1756" i="2"/>
  <c r="G1749" i="2"/>
  <c r="H1749" i="2" s="1"/>
  <c r="G1750" i="2"/>
  <c r="G1743" i="2"/>
  <c r="H1743" i="2" s="1"/>
  <c r="G1744" i="2"/>
  <c r="G1737" i="2"/>
  <c r="I1737" i="2" s="1"/>
  <c r="G1738" i="2"/>
  <c r="G1731" i="2"/>
  <c r="H1731" i="2" s="1"/>
  <c r="G1732" i="2"/>
  <c r="G1725" i="2"/>
  <c r="I1725" i="2" s="1"/>
  <c r="E1726" i="2"/>
  <c r="G1726" i="2" s="1"/>
  <c r="G1716" i="2"/>
  <c r="I1716" i="2" s="1"/>
  <c r="G1717" i="2"/>
  <c r="E1718" i="2"/>
  <c r="G1710" i="2"/>
  <c r="H1710" i="2" s="1"/>
  <c r="G1711" i="2"/>
  <c r="G1704" i="2"/>
  <c r="H1704" i="2" s="1"/>
  <c r="G1705" i="2"/>
  <c r="G1698" i="2"/>
  <c r="H1698" i="2" s="1"/>
  <c r="G1699" i="2"/>
  <c r="G1692" i="2"/>
  <c r="H1692" i="2" s="1"/>
  <c r="G1693" i="2"/>
  <c r="G1686" i="2"/>
  <c r="H1686" i="2" s="1"/>
  <c r="G1687" i="2"/>
  <c r="G1680" i="2"/>
  <c r="I1680" i="2" s="1"/>
  <c r="G1681" i="2"/>
  <c r="G1674" i="2"/>
  <c r="I1674" i="2" s="1"/>
  <c r="G1675" i="2"/>
  <c r="G1668" i="2"/>
  <c r="I1668" i="2" s="1"/>
  <c r="G1669" i="2"/>
  <c r="G1662" i="2"/>
  <c r="I1662" i="2" s="1"/>
  <c r="G1663" i="2"/>
  <c r="G1656" i="2"/>
  <c r="H1656" i="2" s="1"/>
  <c r="G1657" i="2"/>
  <c r="G1650" i="2"/>
  <c r="H1650" i="2" s="1"/>
  <c r="G1651" i="2"/>
  <c r="G1644" i="2"/>
  <c r="I1644" i="2" s="1"/>
  <c r="G1645" i="2"/>
  <c r="G1638" i="2"/>
  <c r="I1638" i="2" s="1"/>
  <c r="G1639" i="2"/>
  <c r="G1632" i="2"/>
  <c r="I1632" i="2" s="1"/>
  <c r="G1633" i="2"/>
  <c r="G1626" i="2"/>
  <c r="H1626" i="2" s="1"/>
  <c r="J1626" i="2" s="1"/>
  <c r="E1627" i="2"/>
  <c r="G1627" i="2" s="1"/>
  <c r="G1618" i="2"/>
  <c r="G1612" i="2"/>
  <c r="G1606" i="2"/>
  <c r="G1600" i="2"/>
  <c r="G1594" i="2"/>
  <c r="G1588" i="2"/>
  <c r="G1582" i="2"/>
  <c r="G1576" i="2"/>
  <c r="G1570" i="2"/>
  <c r="G1564" i="2"/>
  <c r="G1558" i="2"/>
  <c r="G1552" i="2"/>
  <c r="G1546" i="2"/>
  <c r="G1540" i="2"/>
  <c r="G1534" i="2"/>
  <c r="G1617" i="2"/>
  <c r="G1611" i="2"/>
  <c r="I1611" i="2" s="1"/>
  <c r="G1605" i="2"/>
  <c r="G1599" i="2"/>
  <c r="G1593" i="2"/>
  <c r="G1587" i="2"/>
  <c r="G1581" i="2"/>
  <c r="G1575" i="2"/>
  <c r="G1569" i="2"/>
  <c r="G1563" i="2"/>
  <c r="G1557" i="2"/>
  <c r="G1551" i="2"/>
  <c r="G1545" i="2"/>
  <c r="G1539" i="2"/>
  <c r="I1539" i="2" s="1"/>
  <c r="G1533" i="2"/>
  <c r="G1527" i="2"/>
  <c r="H1527" i="2" s="1"/>
  <c r="J1527" i="2" s="1"/>
  <c r="G1528" i="2"/>
  <c r="G1518" i="2"/>
  <c r="H1518" i="2" s="1"/>
  <c r="G1519" i="2"/>
  <c r="G1512" i="2"/>
  <c r="I1512" i="2" s="1"/>
  <c r="G1513" i="2"/>
  <c r="G1506" i="2"/>
  <c r="H1506" i="2" s="1"/>
  <c r="G1507" i="2"/>
  <c r="G1500" i="2"/>
  <c r="I1500" i="2" s="1"/>
  <c r="G1501" i="2"/>
  <c r="G1494" i="2"/>
  <c r="I1494" i="2" s="1"/>
  <c r="G1495" i="2"/>
  <c r="G1488" i="2"/>
  <c r="I1488" i="2" s="1"/>
  <c r="G1489" i="2"/>
  <c r="G1482" i="2"/>
  <c r="I1482" i="2" s="1"/>
  <c r="G1483" i="2"/>
  <c r="G1476" i="2"/>
  <c r="H1476" i="2" s="1"/>
  <c r="G1477" i="2"/>
  <c r="G1470" i="2"/>
  <c r="I1470" i="2" s="1"/>
  <c r="G1471" i="2"/>
  <c r="G1464" i="2"/>
  <c r="I1464" i="2" s="1"/>
  <c r="G1465" i="2"/>
  <c r="G1458" i="2"/>
  <c r="H1458" i="2" s="1"/>
  <c r="G1459" i="2"/>
  <c r="G1452" i="2"/>
  <c r="I1452" i="2" s="1"/>
  <c r="G1453" i="2"/>
  <c r="G1446" i="2"/>
  <c r="I1446" i="2" s="1"/>
  <c r="G1447" i="2"/>
  <c r="G1440" i="2"/>
  <c r="I1440" i="2" s="1"/>
  <c r="G1441" i="2"/>
  <c r="G1434" i="2"/>
  <c r="I1434" i="2" s="1"/>
  <c r="G1435" i="2"/>
  <c r="G1428" i="2"/>
  <c r="H1428" i="2" s="1"/>
  <c r="J1428" i="2" s="1"/>
  <c r="E1429" i="2"/>
  <c r="G1429" i="2" s="1"/>
  <c r="G1419" i="2"/>
  <c r="I1419" i="2" s="1"/>
  <c r="G1420" i="2"/>
  <c r="G1413" i="2"/>
  <c r="I1413" i="2" s="1"/>
  <c r="G1414" i="2"/>
  <c r="G1407" i="2"/>
  <c r="H1407" i="2" s="1"/>
  <c r="G1408" i="2"/>
  <c r="G1401" i="2"/>
  <c r="H1401" i="2" s="1"/>
  <c r="G1402" i="2"/>
  <c r="G1395" i="2"/>
  <c r="I1395" i="2" s="1"/>
  <c r="G1396" i="2"/>
  <c r="G1389" i="2"/>
  <c r="I1389" i="2" s="1"/>
  <c r="G1390" i="2"/>
  <c r="G1383" i="2"/>
  <c r="H1383" i="2" s="1"/>
  <c r="G1384" i="2"/>
  <c r="G1377" i="2"/>
  <c r="H1377" i="2" s="1"/>
  <c r="G1378" i="2"/>
  <c r="G1371" i="2"/>
  <c r="I1371" i="2" s="1"/>
  <c r="G1372" i="2"/>
  <c r="G1365" i="2"/>
  <c r="I1365" i="2" s="1"/>
  <c r="G1366" i="2"/>
  <c r="G1359" i="2"/>
  <c r="H1359" i="2" s="1"/>
  <c r="G1360" i="2"/>
  <c r="G1353" i="2"/>
  <c r="I1353" i="2" s="1"/>
  <c r="G1354" i="2"/>
  <c r="G1347" i="2"/>
  <c r="H1347" i="2" s="1"/>
  <c r="G1348" i="2"/>
  <c r="G1341" i="2"/>
  <c r="I1341" i="2" s="1"/>
  <c r="G1342" i="2"/>
  <c r="G1335" i="2"/>
  <c r="I1335" i="2" s="1"/>
  <c r="G1336" i="2"/>
  <c r="G1321" i="2"/>
  <c r="G1315" i="2"/>
  <c r="G1309" i="2"/>
  <c r="G1303" i="2"/>
  <c r="G1297" i="2"/>
  <c r="G1291" i="2"/>
  <c r="G1285" i="2"/>
  <c r="G1279" i="2"/>
  <c r="G1273" i="2"/>
  <c r="G1267" i="2"/>
  <c r="G1261" i="2"/>
  <c r="G1255" i="2"/>
  <c r="G1249" i="2"/>
  <c r="G1243" i="2"/>
  <c r="G1237" i="2"/>
  <c r="G1320" i="2"/>
  <c r="G1314" i="2"/>
  <c r="G1308" i="2"/>
  <c r="I1308" i="2" s="1"/>
  <c r="G1302" i="2"/>
  <c r="G1296" i="2"/>
  <c r="G1290" i="2"/>
  <c r="I1290" i="2" s="1"/>
  <c r="G1284" i="2"/>
  <c r="G1278" i="2"/>
  <c r="G1272" i="2"/>
  <c r="G1266" i="2"/>
  <c r="G1260" i="2"/>
  <c r="G1254" i="2"/>
  <c r="G1248" i="2"/>
  <c r="G1242" i="2"/>
  <c r="G1236" i="2"/>
  <c r="G1221" i="2"/>
  <c r="H1221" i="2" s="1"/>
  <c r="G1222" i="2"/>
  <c r="G1215" i="2"/>
  <c r="I1215" i="2" s="1"/>
  <c r="G1216" i="2"/>
  <c r="G1209" i="2"/>
  <c r="H1209" i="2" s="1"/>
  <c r="G1210" i="2"/>
  <c r="G1203" i="2"/>
  <c r="H1203" i="2" s="1"/>
  <c r="G1204" i="2"/>
  <c r="G1197" i="2"/>
  <c r="I1197" i="2" s="1"/>
  <c r="G1198" i="2"/>
  <c r="G1191" i="2"/>
  <c r="I1191" i="2" s="1"/>
  <c r="G1192" i="2"/>
  <c r="G1185" i="2"/>
  <c r="I1185" i="2" s="1"/>
  <c r="G1186" i="2"/>
  <c r="G1179" i="2"/>
  <c r="H1179" i="2" s="1"/>
  <c r="G1180" i="2"/>
  <c r="G1173" i="2"/>
  <c r="I1173" i="2" s="1"/>
  <c r="G1174" i="2"/>
  <c r="G1167" i="2"/>
  <c r="I1167" i="2" s="1"/>
  <c r="G1168" i="2"/>
  <c r="G1161" i="2"/>
  <c r="I1161" i="2" s="1"/>
  <c r="G1162" i="2"/>
  <c r="G1155" i="2"/>
  <c r="I1155" i="2" s="1"/>
  <c r="G1156" i="2"/>
  <c r="G1149" i="2"/>
  <c r="H1149" i="2" s="1"/>
  <c r="G1150" i="2"/>
  <c r="G1143" i="2"/>
  <c r="I1143" i="2" s="1"/>
  <c r="G1144" i="2"/>
  <c r="G1137" i="2"/>
  <c r="H1137" i="2" s="1"/>
  <c r="G1138" i="2"/>
  <c r="G1123" i="2"/>
  <c r="G1117" i="2"/>
  <c r="G1111" i="2"/>
  <c r="G1105" i="2"/>
  <c r="G1099" i="2"/>
  <c r="G1093" i="2"/>
  <c r="G1087" i="2"/>
  <c r="G1081" i="2"/>
  <c r="G1075" i="2"/>
  <c r="G1069" i="2"/>
  <c r="G1063" i="2"/>
  <c r="G1057" i="2"/>
  <c r="G1051" i="2"/>
  <c r="G1045" i="2"/>
  <c r="G1039" i="2"/>
  <c r="G1044" i="2"/>
  <c r="I1044" i="2" s="1"/>
  <c r="G1068" i="2"/>
  <c r="I1068" i="2" s="1"/>
  <c r="G1092" i="2"/>
  <c r="G1094" i="2" s="1"/>
  <c r="G1116" i="2"/>
  <c r="I1116" i="2" s="1"/>
  <c r="G1050" i="2"/>
  <c r="I1050" i="2" s="1"/>
  <c r="G1074" i="2"/>
  <c r="G1076" i="2" s="1"/>
  <c r="G1098" i="2"/>
  <c r="I1098" i="2" s="1"/>
  <c r="G1122" i="2"/>
  <c r="I1122" i="2" s="1"/>
  <c r="G1056" i="2"/>
  <c r="H1056" i="2" s="1"/>
  <c r="G1080" i="2"/>
  <c r="I1080" i="2" s="1"/>
  <c r="G1104" i="2"/>
  <c r="G1038" i="2"/>
  <c r="G1062" i="2"/>
  <c r="I1062" i="2" s="1"/>
  <c r="G1086" i="2"/>
  <c r="I1086" i="2" s="1"/>
  <c r="G1110" i="2"/>
  <c r="H1110" i="2" s="1"/>
  <c r="G1032" i="2"/>
  <c r="I1032" i="2" s="1"/>
  <c r="E1033" i="2"/>
  <c r="G1033" i="2" s="1"/>
  <c r="G1023" i="2"/>
  <c r="I1023" i="2" s="1"/>
  <c r="G1024" i="2"/>
  <c r="G1017" i="2"/>
  <c r="I1017" i="2" s="1"/>
  <c r="G1018" i="2"/>
  <c r="G1011" i="2"/>
  <c r="H1011" i="2" s="1"/>
  <c r="G1012" i="2"/>
  <c r="G1005" i="2"/>
  <c r="H1005" i="2" s="1"/>
  <c r="G1006" i="2"/>
  <c r="G999" i="2"/>
  <c r="I999" i="2" s="1"/>
  <c r="G1000" i="2"/>
  <c r="G993" i="2"/>
  <c r="H993" i="2" s="1"/>
  <c r="G994" i="2"/>
  <c r="G987" i="2"/>
  <c r="H987" i="2" s="1"/>
  <c r="G988" i="2"/>
  <c r="G981" i="2"/>
  <c r="H981" i="2" s="1"/>
  <c r="G982" i="2"/>
  <c r="G975" i="2"/>
  <c r="H975" i="2" s="1"/>
  <c r="G976" i="2"/>
  <c r="G969" i="2"/>
  <c r="I969" i="2" s="1"/>
  <c r="G970" i="2"/>
  <c r="G963" i="2"/>
  <c r="I963" i="2" s="1"/>
  <c r="G964" i="2"/>
  <c r="G957" i="2"/>
  <c r="H957" i="2" s="1"/>
  <c r="G958" i="2"/>
  <c r="G951" i="2"/>
  <c r="I951" i="2" s="1"/>
  <c r="G952" i="2"/>
  <c r="G945" i="2"/>
  <c r="H945" i="2" s="1"/>
  <c r="G946" i="2"/>
  <c r="G939" i="2"/>
  <c r="I939" i="2" s="1"/>
  <c r="G940" i="2"/>
  <c r="G933" i="2"/>
  <c r="I933" i="2" s="1"/>
  <c r="E934" i="2"/>
  <c r="G934" i="2" s="1"/>
  <c r="G924" i="2"/>
  <c r="I924" i="2" s="1"/>
  <c r="G925" i="2"/>
  <c r="G918" i="2"/>
  <c r="I918" i="2" s="1"/>
  <c r="G919" i="2"/>
  <c r="G912" i="2"/>
  <c r="I912" i="2" s="1"/>
  <c r="G913" i="2"/>
  <c r="G906" i="2"/>
  <c r="I906" i="2" s="1"/>
  <c r="G907" i="2"/>
  <c r="G900" i="2"/>
  <c r="I900" i="2" s="1"/>
  <c r="G901" i="2"/>
  <c r="G894" i="2"/>
  <c r="H894" i="2" s="1"/>
  <c r="G895" i="2"/>
  <c r="G888" i="2"/>
  <c r="I888" i="2" s="1"/>
  <c r="G889" i="2"/>
  <c r="G882" i="2"/>
  <c r="H882" i="2" s="1"/>
  <c r="G883" i="2"/>
  <c r="G876" i="2"/>
  <c r="H876" i="2" s="1"/>
  <c r="G877" i="2"/>
  <c r="G870" i="2"/>
  <c r="I870" i="2" s="1"/>
  <c r="G871" i="2"/>
  <c r="G864" i="2"/>
  <c r="H864" i="2" s="1"/>
  <c r="G865" i="2"/>
  <c r="G858" i="2"/>
  <c r="I858" i="2" s="1"/>
  <c r="G859" i="2"/>
  <c r="G852" i="2"/>
  <c r="I852" i="2" s="1"/>
  <c r="G853" i="2"/>
  <c r="G846" i="2"/>
  <c r="I846" i="2" s="1"/>
  <c r="G847" i="2"/>
  <c r="G840" i="2"/>
  <c r="H840" i="2" s="1"/>
  <c r="G841" i="2"/>
  <c r="G834" i="2"/>
  <c r="I834" i="2" s="1"/>
  <c r="E835" i="2"/>
  <c r="G835" i="2" s="1"/>
  <c r="G825" i="2"/>
  <c r="I825" i="2" s="1"/>
  <c r="G826" i="2"/>
  <c r="G819" i="2"/>
  <c r="I819" i="2" s="1"/>
  <c r="G820" i="2"/>
  <c r="G813" i="2"/>
  <c r="I813" i="2" s="1"/>
  <c r="G814" i="2"/>
  <c r="G807" i="2"/>
  <c r="H807" i="2" s="1"/>
  <c r="G808" i="2"/>
  <c r="G801" i="2"/>
  <c r="H801" i="2" s="1"/>
  <c r="G802" i="2"/>
  <c r="G795" i="2"/>
  <c r="I795" i="2" s="1"/>
  <c r="G796" i="2"/>
  <c r="G789" i="2"/>
  <c r="H789" i="2" s="1"/>
  <c r="G790" i="2"/>
  <c r="G783" i="2"/>
  <c r="H783" i="2" s="1"/>
  <c r="G784" i="2"/>
  <c r="G777" i="2"/>
  <c r="I777" i="2" s="1"/>
  <c r="G778" i="2"/>
  <c r="G771" i="2"/>
  <c r="I771" i="2" s="1"/>
  <c r="G772" i="2"/>
  <c r="G765" i="2"/>
  <c r="I765" i="2" s="1"/>
  <c r="G766" i="2"/>
  <c r="G759" i="2"/>
  <c r="H759" i="2" s="1"/>
  <c r="G760" i="2"/>
  <c r="G753" i="2"/>
  <c r="I753" i="2" s="1"/>
  <c r="G754" i="2"/>
  <c r="G747" i="2"/>
  <c r="I747" i="2" s="1"/>
  <c r="G748" i="2"/>
  <c r="G741" i="2"/>
  <c r="H741" i="2" s="1"/>
  <c r="G742" i="2"/>
  <c r="G735" i="2"/>
  <c r="I735" i="2" s="1"/>
  <c r="E736" i="2"/>
  <c r="G736" i="2" s="1"/>
  <c r="G726" i="2"/>
  <c r="I726" i="2" s="1"/>
  <c r="G727" i="2"/>
  <c r="G720" i="2"/>
  <c r="H720" i="2" s="1"/>
  <c r="G721" i="2"/>
  <c r="G714" i="2"/>
  <c r="H714" i="2" s="1"/>
  <c r="G715" i="2"/>
  <c r="G708" i="2"/>
  <c r="I708" i="2" s="1"/>
  <c r="G709" i="2"/>
  <c r="G702" i="2"/>
  <c r="H702" i="2" s="1"/>
  <c r="G703" i="2"/>
  <c r="G696" i="2"/>
  <c r="I696" i="2" s="1"/>
  <c r="G697" i="2"/>
  <c r="G690" i="2"/>
  <c r="H690" i="2" s="1"/>
  <c r="G691" i="2"/>
  <c r="G684" i="2"/>
  <c r="I684" i="2" s="1"/>
  <c r="G685" i="2"/>
  <c r="G678" i="2"/>
  <c r="I678" i="2" s="1"/>
  <c r="G679" i="2"/>
  <c r="G672" i="2"/>
  <c r="I672" i="2" s="1"/>
  <c r="G673" i="2"/>
  <c r="G666" i="2"/>
  <c r="I666" i="2" s="1"/>
  <c r="G667" i="2"/>
  <c r="G660" i="2"/>
  <c r="I660" i="2" s="1"/>
  <c r="G661" i="2"/>
  <c r="G654" i="2"/>
  <c r="H654" i="2" s="1"/>
  <c r="G655" i="2"/>
  <c r="G648" i="2"/>
  <c r="H648" i="2" s="1"/>
  <c r="G649" i="2"/>
  <c r="G642" i="2"/>
  <c r="H642" i="2" s="1"/>
  <c r="G643" i="2"/>
  <c r="G636" i="2"/>
  <c r="H636" i="2" s="1"/>
  <c r="E637" i="2"/>
  <c r="G637" i="2" s="1"/>
  <c r="G627" i="2"/>
  <c r="I627" i="2" s="1"/>
  <c r="E628" i="2"/>
  <c r="E629" i="2" s="1"/>
  <c r="G618" i="2"/>
  <c r="I618" i="2" s="1"/>
  <c r="G619" i="2"/>
  <c r="G612" i="2"/>
  <c r="I612" i="2" s="1"/>
  <c r="G613" i="2"/>
  <c r="G606" i="2"/>
  <c r="I606" i="2" s="1"/>
  <c r="G607" i="2"/>
  <c r="E601" i="2"/>
  <c r="G601" i="2" s="1"/>
  <c r="G591" i="2"/>
  <c r="I591" i="2" s="1"/>
  <c r="G592" i="2"/>
  <c r="G585" i="2"/>
  <c r="I585" i="2" s="1"/>
  <c r="G586" i="2"/>
  <c r="G579" i="2"/>
  <c r="I579" i="2" s="1"/>
  <c r="G580" i="2"/>
  <c r="G564" i="2"/>
  <c r="H564" i="2" s="1"/>
  <c r="G565" i="2"/>
  <c r="G558" i="2"/>
  <c r="H558" i="2" s="1"/>
  <c r="G559" i="2"/>
  <c r="G552" i="2"/>
  <c r="I552" i="2" s="1"/>
  <c r="G553" i="2"/>
  <c r="G546" i="2"/>
  <c r="I546" i="2" s="1"/>
  <c r="G547" i="2"/>
  <c r="G540" i="2"/>
  <c r="H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I516" i="2" s="1"/>
  <c r="G517" i="2"/>
  <c r="G510" i="2"/>
  <c r="H510" i="2" s="1"/>
  <c r="G511" i="2"/>
  <c r="G504" i="2"/>
  <c r="H504" i="2" s="1"/>
  <c r="G505" i="2"/>
  <c r="G498" i="2"/>
  <c r="I498" i="2" s="1"/>
  <c r="G499" i="2"/>
  <c r="G483" i="2"/>
  <c r="I483" i="2" s="1"/>
  <c r="E484" i="2"/>
  <c r="G484" i="2" s="1"/>
  <c r="G474" i="2"/>
  <c r="I474" i="2" s="1"/>
  <c r="G475" i="2"/>
  <c r="G468" i="2"/>
  <c r="H468" i="2" s="1"/>
  <c r="J468" i="2" s="1"/>
  <c r="E469" i="2"/>
  <c r="G469" i="2" s="1"/>
  <c r="G459" i="2"/>
  <c r="H459" i="2" s="1"/>
  <c r="G460" i="2"/>
  <c r="G453" i="2"/>
  <c r="I453" i="2" s="1"/>
  <c r="G454" i="2"/>
  <c r="G447" i="2"/>
  <c r="I447" i="2" s="1"/>
  <c r="G448" i="2"/>
  <c r="G441" i="2"/>
  <c r="I441" i="2" s="1"/>
  <c r="G442" i="2"/>
  <c r="G435" i="2"/>
  <c r="I435" i="2" s="1"/>
  <c r="G436" i="2"/>
  <c r="G429" i="2"/>
  <c r="I429" i="2" s="1"/>
  <c r="G430" i="2"/>
  <c r="G423" i="2"/>
  <c r="H423" i="2" s="1"/>
  <c r="G424" i="2"/>
  <c r="G417" i="2"/>
  <c r="I417" i="2" s="1"/>
  <c r="E418" i="2"/>
  <c r="G418" i="2" s="1"/>
  <c r="G408" i="2"/>
  <c r="I408" i="2" s="1"/>
  <c r="E409" i="2"/>
  <c r="G409" i="2" s="1"/>
  <c r="G399" i="2"/>
  <c r="H399" i="2" s="1"/>
  <c r="G400" i="2"/>
  <c r="G393" i="2"/>
  <c r="H393" i="2" s="1"/>
  <c r="G394" i="2"/>
  <c r="G387" i="2"/>
  <c r="I387" i="2" s="1"/>
  <c r="E388" i="2"/>
  <c r="G388" i="2" s="1"/>
  <c r="G378" i="2"/>
  <c r="I378" i="2" s="1"/>
  <c r="G379" i="2"/>
  <c r="G372" i="2"/>
  <c r="I372" i="2" s="1"/>
  <c r="G373" i="2"/>
  <c r="G366" i="2"/>
  <c r="I366" i="2" s="1"/>
  <c r="G367" i="2"/>
  <c r="G360" i="2"/>
  <c r="H360" i="2" s="1"/>
  <c r="G361" i="2"/>
  <c r="G354" i="2"/>
  <c r="I354" i="2" s="1"/>
  <c r="G355" i="2"/>
  <c r="G348" i="2"/>
  <c r="H348" i="2" s="1"/>
  <c r="J348" i="2" s="1"/>
  <c r="E349" i="2"/>
  <c r="G349" i="2" s="1"/>
  <c r="G339" i="2"/>
  <c r="I339" i="2" s="1"/>
  <c r="G340" i="2"/>
  <c r="G333" i="2"/>
  <c r="I333" i="2" s="1"/>
  <c r="G334" i="2"/>
  <c r="E328" i="2"/>
  <c r="G328" i="2" s="1"/>
  <c r="G318" i="2"/>
  <c r="H318" i="2" s="1"/>
  <c r="G319" i="2"/>
  <c r="G312" i="2"/>
  <c r="I312" i="2" s="1"/>
  <c r="G313" i="2"/>
  <c r="G306" i="2"/>
  <c r="I306" i="2" s="1"/>
  <c r="G307" i="2"/>
  <c r="E301" i="2"/>
  <c r="G301" i="2" s="1"/>
  <c r="G282" i="2"/>
  <c r="H282" i="2" s="1"/>
  <c r="G283" i="2"/>
  <c r="G276" i="2"/>
  <c r="I276" i="2" s="1"/>
  <c r="G277" i="2"/>
  <c r="G270" i="2"/>
  <c r="I270" i="2" s="1"/>
  <c r="G271" i="2"/>
  <c r="G264" i="2"/>
  <c r="H264" i="2" s="1"/>
  <c r="G265" i="2"/>
  <c r="G258" i="2"/>
  <c r="H258" i="2" s="1"/>
  <c r="G259" i="2"/>
  <c r="G252" i="2"/>
  <c r="I252" i="2" s="1"/>
  <c r="G253" i="2"/>
  <c r="G246" i="2"/>
  <c r="I246" i="2" s="1"/>
  <c r="G247" i="2"/>
  <c r="G240" i="2"/>
  <c r="I240" i="2" s="1"/>
  <c r="G241" i="2"/>
  <c r="G234" i="2"/>
  <c r="H234" i="2" s="1"/>
  <c r="G235" i="2"/>
  <c r="G228" i="2"/>
  <c r="H228" i="2" s="1"/>
  <c r="G229" i="2"/>
  <c r="G222" i="2"/>
  <c r="I222" i="2" s="1"/>
  <c r="G223" i="2"/>
  <c r="G216" i="2"/>
  <c r="H216" i="2" s="1"/>
  <c r="G217" i="2"/>
  <c r="G210" i="2"/>
  <c r="I210" i="2" s="1"/>
  <c r="G211" i="2"/>
  <c r="G195" i="2"/>
  <c r="H195" i="2" s="1"/>
  <c r="G196" i="2"/>
  <c r="G180" i="2"/>
  <c r="I180" i="2" s="1"/>
  <c r="G181" i="2"/>
  <c r="G174" i="2"/>
  <c r="I174" i="2" s="1"/>
  <c r="G175" i="2"/>
  <c r="G168" i="2"/>
  <c r="H168" i="2" s="1"/>
  <c r="G169" i="2"/>
  <c r="G162" i="2"/>
  <c r="I162" i="2" s="1"/>
  <c r="G163" i="2"/>
  <c r="G156" i="2"/>
  <c r="H156" i="2" s="1"/>
  <c r="G157" i="2"/>
  <c r="G150" i="2"/>
  <c r="I150" i="2" s="1"/>
  <c r="G151" i="2"/>
  <c r="G144" i="2"/>
  <c r="I144" i="2" s="1"/>
  <c r="G145" i="2"/>
  <c r="G138" i="2"/>
  <c r="I138" i="2" s="1"/>
  <c r="E139" i="2"/>
  <c r="G139" i="2" s="1"/>
  <c r="G129" i="2"/>
  <c r="I129" i="2" s="1"/>
  <c r="E130" i="2"/>
  <c r="G130" i="2" s="1"/>
  <c r="G120" i="2"/>
  <c r="I120" i="2" s="1"/>
  <c r="E121" i="2"/>
  <c r="G121" i="2" s="1"/>
  <c r="E18" i="2"/>
  <c r="E19" i="2" s="1"/>
  <c r="G19" i="2" s="1"/>
  <c r="G111" i="2"/>
  <c r="I111" i="2" s="1"/>
  <c r="E112" i="2"/>
  <c r="G112" i="2" s="1"/>
  <c r="G102" i="2"/>
  <c r="I102" i="2" s="1"/>
  <c r="G103" i="2"/>
  <c r="G96" i="2"/>
  <c r="H96" i="2" s="1"/>
  <c r="G97" i="2"/>
  <c r="G90" i="2"/>
  <c r="H90" i="2" s="1"/>
  <c r="J90" i="2" s="1"/>
  <c r="E91" i="2"/>
  <c r="G91" i="2" s="1"/>
  <c r="G81" i="2"/>
  <c r="I81" i="2" s="1"/>
  <c r="E82" i="2"/>
  <c r="G82" i="2" s="1"/>
  <c r="G72" i="2"/>
  <c r="H72" i="2" s="1"/>
  <c r="G73" i="2"/>
  <c r="G66" i="2"/>
  <c r="I66" i="2" s="1"/>
  <c r="G67" i="2"/>
  <c r="G60" i="2"/>
  <c r="H60" i="2" s="1"/>
  <c r="G61" i="2"/>
  <c r="G54" i="2"/>
  <c r="I54" i="2" s="1"/>
  <c r="G55" i="2"/>
  <c r="G48" i="2"/>
  <c r="H48" i="2" s="1"/>
  <c r="G49" i="2"/>
  <c r="G42" i="2"/>
  <c r="H42" i="2" s="1"/>
  <c r="G43" i="2"/>
  <c r="G27" i="2"/>
  <c r="I27" i="2" s="1"/>
  <c r="E28" i="2"/>
  <c r="G28" i="2" s="1"/>
  <c r="G300" i="2"/>
  <c r="I300" i="2" s="1"/>
  <c r="E9" i="2"/>
  <c r="E10" i="2" s="1"/>
  <c r="G10" i="2" s="1"/>
  <c r="G2418" i="2"/>
  <c r="I2418" i="2" s="1"/>
  <c r="G2517" i="2"/>
  <c r="I2517" i="2" s="1"/>
  <c r="G327" i="2"/>
  <c r="I327" i="2" s="1"/>
  <c r="H2409" i="2"/>
  <c r="I3042" i="2"/>
  <c r="H2985" i="2"/>
  <c r="E38" i="2"/>
  <c r="G36" i="2"/>
  <c r="I36" i="2" s="1"/>
  <c r="G291" i="2"/>
  <c r="I291" i="2" s="1"/>
  <c r="I2844" i="2"/>
  <c r="H2844" i="2"/>
  <c r="H2862" i="2"/>
  <c r="I2745" i="2"/>
  <c r="I2937" i="2"/>
  <c r="H2607" i="2"/>
  <c r="I3090" i="2"/>
  <c r="H3090" i="2"/>
  <c r="G2320" i="2"/>
  <c r="I2320" i="2" s="1"/>
  <c r="I2721" i="2"/>
  <c r="H2838" i="2"/>
  <c r="H2943" i="2"/>
  <c r="I2991" i="2"/>
  <c r="H2646" i="2"/>
  <c r="I2898" i="2"/>
  <c r="G2122" i="2"/>
  <c r="G2121" i="2"/>
  <c r="I2496" i="2"/>
  <c r="I2163" i="2"/>
  <c r="H2670" i="2"/>
  <c r="G2221" i="2"/>
  <c r="H2904" i="2"/>
  <c r="I3048" i="2"/>
  <c r="G2220" i="2"/>
  <c r="G2319" i="2"/>
  <c r="H2781" i="2"/>
  <c r="H2868" i="2"/>
  <c r="I2931" i="2"/>
  <c r="H2931" i="2"/>
  <c r="H2949" i="2"/>
  <c r="I2919" i="2"/>
  <c r="H3003" i="2"/>
  <c r="I3072" i="2"/>
  <c r="H2805" i="2"/>
  <c r="H2832" i="2"/>
  <c r="I2955" i="2"/>
  <c r="I3054" i="2"/>
  <c r="I2856" i="2"/>
  <c r="H2979" i="2"/>
  <c r="I2997" i="2"/>
  <c r="H3030" i="2"/>
  <c r="G2815" i="2"/>
  <c r="G3013" i="2"/>
  <c r="G3012" i="2"/>
  <c r="H2913" i="2"/>
  <c r="G1230" i="2"/>
  <c r="G1231" i="2"/>
  <c r="G1131" i="2"/>
  <c r="G1330" i="2"/>
  <c r="G1329" i="2"/>
  <c r="G1132" i="2"/>
  <c r="H2034" i="2"/>
  <c r="G2023" i="2"/>
  <c r="G2022" i="2"/>
  <c r="G492" i="2"/>
  <c r="G493" i="2"/>
  <c r="G574" i="2"/>
  <c r="G573" i="2"/>
  <c r="G600" i="2"/>
  <c r="G190" i="2"/>
  <c r="G205" i="2"/>
  <c r="G189" i="2"/>
  <c r="G204" i="2"/>
  <c r="E3" i="2"/>
  <c r="E4" i="2" s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D5668" i="1" s="1"/>
  <c r="H5629" i="1"/>
  <c r="H5667" i="1" s="1"/>
  <c r="H5628" i="1"/>
  <c r="H5666" i="1" s="1"/>
  <c r="D5628" i="1"/>
  <c r="D5666" i="1" s="1"/>
  <c r="H5626" i="1"/>
  <c r="H5664" i="1" s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547" i="1"/>
  <c r="J5585" i="1" s="1"/>
  <c r="J5546" i="1"/>
  <c r="J5584" i="1" s="1"/>
  <c r="J5540" i="1"/>
  <c r="J5578" i="1" s="1"/>
  <c r="J5535" i="1"/>
  <c r="I5535" i="1"/>
  <c r="I5573" i="1" s="1"/>
  <c r="H5535" i="1"/>
  <c r="H5573" i="1" s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H5561" i="1" s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H5552" i="1" s="1"/>
  <c r="D5514" i="1"/>
  <c r="D5552" i="1" s="1"/>
  <c r="H5512" i="1"/>
  <c r="H5550" i="1" s="1"/>
  <c r="D5512" i="1"/>
  <c r="D5550" i="1" s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33" i="1"/>
  <c r="J5471" i="1" s="1"/>
  <c r="J5432" i="1"/>
  <c r="J5470" i="1" s="1"/>
  <c r="J5426" i="1"/>
  <c r="J5464" i="1" s="1"/>
  <c r="J5421" i="1"/>
  <c r="J5459" i="1" s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J5456" i="1" s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J5455" i="1" s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J5452" i="1" s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J5451" i="1" s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J5448" i="1" s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J5447" i="1" s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39" i="1" s="1"/>
  <c r="H5400" i="1"/>
  <c r="H5438" i="1" s="1"/>
  <c r="D5400" i="1"/>
  <c r="D5438" i="1" s="1"/>
  <c r="H5398" i="1"/>
  <c r="H5436" i="1" s="1"/>
  <c r="D5398" i="1"/>
  <c r="D5436" i="1" s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19" i="1"/>
  <c r="J5357" i="1" s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D5322" i="1" s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H5210" i="1"/>
  <c r="J5205" i="1"/>
  <c r="J5243" i="1" s="1"/>
  <c r="J5204" i="1"/>
  <c r="J5242" i="1" s="1"/>
  <c r="J5198" i="1"/>
  <c r="J5236" i="1" s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C5226" i="1" s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211" i="1" s="1"/>
  <c r="H5172" i="1"/>
  <c r="D5172" i="1"/>
  <c r="D5210" i="1" s="1"/>
  <c r="H5170" i="1"/>
  <c r="H5208" i="1" s="1"/>
  <c r="D5170" i="1"/>
  <c r="D5208" i="1" s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H5106" i="1" s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B5103" i="1" s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D5098" i="1" s="1"/>
  <c r="H5059" i="1"/>
  <c r="H5097" i="1" s="1"/>
  <c r="H5058" i="1"/>
  <c r="H5096" i="1" s="1"/>
  <c r="D5058" i="1"/>
  <c r="D5096" i="1" s="1"/>
  <c r="H5056" i="1"/>
  <c r="H5094" i="1" s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B5001" i="1" s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B4997" i="1" s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B4993" i="1" s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B4882" i="1" s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H4640" i="1"/>
  <c r="J4635" i="1"/>
  <c r="J4673" i="1" s="1"/>
  <c r="J4634" i="1"/>
  <c r="J4672" i="1" s="1"/>
  <c r="J4628" i="1"/>
  <c r="J4666" i="1" s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J4656" i="1" s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J4648" i="1" s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H4413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D4305" i="1"/>
  <c r="H4299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B4199" i="1" s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065" i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H3843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D3614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B3519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H3159" i="1"/>
  <c r="J3153" i="1"/>
  <c r="J3191" i="1" s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25" i="1"/>
  <c r="J2963" i="1" s="1"/>
  <c r="J2924" i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B2949" i="1" s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11" i="1"/>
  <c r="J2849" i="1" s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14" i="1"/>
  <c r="J2583" i="1"/>
  <c r="J2621" i="1" s="1"/>
  <c r="J2582" i="1"/>
  <c r="J2620" i="1" s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J1282" i="1" s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468" i="1" l="1"/>
  <c r="I3096" i="2"/>
  <c r="H3024" i="2"/>
  <c r="H2880" i="2"/>
  <c r="J2880" i="2" s="1"/>
  <c r="H2892" i="2"/>
  <c r="H2967" i="2"/>
  <c r="H3060" i="2"/>
  <c r="K4991" i="1"/>
  <c r="K4995" i="1"/>
  <c r="K4999" i="1"/>
  <c r="K5003" i="1"/>
  <c r="I2706" i="2"/>
  <c r="K1284" i="1"/>
  <c r="J1286" i="1" s="1"/>
  <c r="K2714" i="1"/>
  <c r="K2718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1197" i="1"/>
  <c r="K4199" i="1"/>
  <c r="K3701" i="1"/>
  <c r="K3705" i="1"/>
  <c r="K4194" i="1"/>
  <c r="K4196" i="1"/>
  <c r="K4198" i="1"/>
  <c r="K4200" i="1"/>
  <c r="K4203" i="1"/>
  <c r="K4205" i="1"/>
  <c r="K4384" i="1"/>
  <c r="K2710" i="1"/>
  <c r="J2194" i="1"/>
  <c r="I2139" i="2"/>
  <c r="H2973" i="2"/>
  <c r="J2973" i="2" s="1"/>
  <c r="H2850" i="2"/>
  <c r="J2850" i="2" s="1"/>
  <c r="H2925" i="2"/>
  <c r="J2925" i="2" s="1"/>
  <c r="H3102" i="2"/>
  <c r="H2397" i="2"/>
  <c r="H2256" i="2"/>
  <c r="J2256" i="2" s="1"/>
  <c r="H3078" i="2"/>
  <c r="J3078" i="2" s="1"/>
  <c r="I2001" i="2"/>
  <c r="H2175" i="2"/>
  <c r="I1941" i="2"/>
  <c r="H2874" i="2"/>
  <c r="J2874" i="2" s="1"/>
  <c r="H2826" i="2"/>
  <c r="H2232" i="2"/>
  <c r="J2232" i="2" s="1"/>
  <c r="I2373" i="2"/>
  <c r="H2151" i="2"/>
  <c r="J2151" i="2" s="1"/>
  <c r="K1227" i="1"/>
  <c r="H3084" i="2"/>
  <c r="J3084" i="2" s="1"/>
  <c r="H3036" i="2"/>
  <c r="J3036" i="2" s="1"/>
  <c r="K5636" i="1"/>
  <c r="K5640" i="1"/>
  <c r="K5644" i="1"/>
  <c r="H3103" i="2"/>
  <c r="J3103" i="2" s="1"/>
  <c r="I3103" i="2"/>
  <c r="I3104" i="2" s="1"/>
  <c r="J3102" i="2"/>
  <c r="E3104" i="2"/>
  <c r="E3098" i="2"/>
  <c r="G3104" i="2"/>
  <c r="J3096" i="2"/>
  <c r="I3097" i="2"/>
  <c r="I3098" i="2" s="1"/>
  <c r="H3097" i="2"/>
  <c r="J3097" i="2" s="1"/>
  <c r="G3098" i="2"/>
  <c r="I3091" i="2"/>
  <c r="I3092" i="2" s="1"/>
  <c r="H3091" i="2"/>
  <c r="J3091" i="2" s="1"/>
  <c r="J3090" i="2"/>
  <c r="E3092" i="2"/>
  <c r="G3092" i="2"/>
  <c r="I3085" i="2"/>
  <c r="I3086" i="2" s="1"/>
  <c r="H3085" i="2"/>
  <c r="J3085" i="2" s="1"/>
  <c r="E3086" i="2"/>
  <c r="G3086" i="2"/>
  <c r="I3079" i="2"/>
  <c r="I3080" i="2" s="1"/>
  <c r="H3079" i="2"/>
  <c r="J3079" i="2" s="1"/>
  <c r="E3080" i="2"/>
  <c r="G3080" i="2"/>
  <c r="J3072" i="2"/>
  <c r="I3073" i="2"/>
  <c r="I3074" i="2" s="1"/>
  <c r="H3073" i="2"/>
  <c r="J3073" i="2" s="1"/>
  <c r="E3074" i="2"/>
  <c r="G3074" i="2"/>
  <c r="J3066" i="2"/>
  <c r="I3067" i="2"/>
  <c r="H3067" i="2"/>
  <c r="J3067" i="2" s="1"/>
  <c r="E3068" i="2"/>
  <c r="I3066" i="2"/>
  <c r="G3068" i="2"/>
  <c r="J3060" i="2"/>
  <c r="E3062" i="2"/>
  <c r="I3061" i="2"/>
  <c r="I3062" i="2" s="1"/>
  <c r="H3061" i="2"/>
  <c r="J3061" i="2" s="1"/>
  <c r="G3062" i="2"/>
  <c r="I3055" i="2"/>
  <c r="I3056" i="2" s="1"/>
  <c r="H3055" i="2"/>
  <c r="J3055" i="2" s="1"/>
  <c r="J3054" i="2"/>
  <c r="E3056" i="2"/>
  <c r="G3056" i="2"/>
  <c r="J3048" i="2"/>
  <c r="E3050" i="2"/>
  <c r="I3049" i="2"/>
  <c r="I3050" i="2" s="1"/>
  <c r="H3049" i="2"/>
  <c r="J3049" i="2" s="1"/>
  <c r="G3050" i="2"/>
  <c r="I3043" i="2"/>
  <c r="I3044" i="2" s="1"/>
  <c r="H3043" i="2"/>
  <c r="J3043" i="2" s="1"/>
  <c r="E3044" i="2"/>
  <c r="J3042" i="2"/>
  <c r="G3044" i="2"/>
  <c r="I3037" i="2"/>
  <c r="I3038" i="2" s="1"/>
  <c r="H3037" i="2"/>
  <c r="J3037" i="2" s="1"/>
  <c r="E3038" i="2"/>
  <c r="G3038" i="2"/>
  <c r="J3030" i="2"/>
  <c r="E3032" i="2"/>
  <c r="I3031" i="2"/>
  <c r="I3032" i="2" s="1"/>
  <c r="H3031" i="2"/>
  <c r="J3031" i="2" s="1"/>
  <c r="G3032" i="2"/>
  <c r="I3025" i="2"/>
  <c r="H3025" i="2"/>
  <c r="J3025" i="2" s="1"/>
  <c r="J3024" i="2"/>
  <c r="E3026" i="2"/>
  <c r="I3026" i="2"/>
  <c r="G3026" i="2"/>
  <c r="E3020" i="2"/>
  <c r="J3018" i="2"/>
  <c r="I3019" i="2"/>
  <c r="H3019" i="2"/>
  <c r="J3019" i="2" s="1"/>
  <c r="I3018" i="2"/>
  <c r="G3020" i="2"/>
  <c r="H2733" i="2"/>
  <c r="J2733" i="2" s="1"/>
  <c r="H2769" i="2"/>
  <c r="J2769" i="2" s="1"/>
  <c r="H2622" i="2"/>
  <c r="J2622" i="2" s="1"/>
  <c r="I2472" i="2"/>
  <c r="H2757" i="2"/>
  <c r="J2757" i="2" s="1"/>
  <c r="H2448" i="2"/>
  <c r="J2448" i="2" s="1"/>
  <c r="H2658" i="2"/>
  <c r="J2658" i="2" s="1"/>
  <c r="H2424" i="2"/>
  <c r="J2424" i="2" s="1"/>
  <c r="H3004" i="2"/>
  <c r="J3004" i="2" s="1"/>
  <c r="I3004" i="2"/>
  <c r="I3005" i="2" s="1"/>
  <c r="J3003" i="2"/>
  <c r="E3005" i="2"/>
  <c r="G3005" i="2"/>
  <c r="E2999" i="2"/>
  <c r="J2997" i="2"/>
  <c r="I2998" i="2"/>
  <c r="I2999" i="2" s="1"/>
  <c r="H2998" i="2"/>
  <c r="J2998" i="2" s="1"/>
  <c r="G2999" i="2"/>
  <c r="E2993" i="2"/>
  <c r="J2991" i="2"/>
  <c r="I2992" i="2"/>
  <c r="I2993" i="2" s="1"/>
  <c r="H2992" i="2"/>
  <c r="J2992" i="2" s="1"/>
  <c r="G2993" i="2"/>
  <c r="J2985" i="2"/>
  <c r="E2987" i="2"/>
  <c r="I2986" i="2"/>
  <c r="I2987" i="2" s="1"/>
  <c r="H2986" i="2"/>
  <c r="J2986" i="2" s="1"/>
  <c r="G2987" i="2"/>
  <c r="E2981" i="2"/>
  <c r="J2979" i="2"/>
  <c r="I2980" i="2"/>
  <c r="I2981" i="2" s="1"/>
  <c r="H2980" i="2"/>
  <c r="J2980" i="2" s="1"/>
  <c r="G2981" i="2"/>
  <c r="I2974" i="2"/>
  <c r="I2975" i="2" s="1"/>
  <c r="H2974" i="2"/>
  <c r="J2974" i="2" s="1"/>
  <c r="E2975" i="2"/>
  <c r="G2975" i="2"/>
  <c r="E2969" i="2"/>
  <c r="I2968" i="2"/>
  <c r="I2969" i="2" s="1"/>
  <c r="H2968" i="2"/>
  <c r="J2968" i="2" s="1"/>
  <c r="J2967" i="2"/>
  <c r="G2969" i="2"/>
  <c r="E2963" i="2"/>
  <c r="I2962" i="2"/>
  <c r="I2963" i="2" s="1"/>
  <c r="H2962" i="2"/>
  <c r="J2962" i="2" s="1"/>
  <c r="H2961" i="2"/>
  <c r="G2963" i="2"/>
  <c r="J2955" i="2"/>
  <c r="E2957" i="2"/>
  <c r="I2956" i="2"/>
  <c r="I2957" i="2" s="1"/>
  <c r="H2956" i="2"/>
  <c r="J2956" i="2" s="1"/>
  <c r="G2957" i="2"/>
  <c r="E2951" i="2"/>
  <c r="I2950" i="2"/>
  <c r="I2951" i="2" s="1"/>
  <c r="H2950" i="2"/>
  <c r="J2950" i="2" s="1"/>
  <c r="J2949" i="2"/>
  <c r="G2951" i="2"/>
  <c r="J2943" i="2"/>
  <c r="I2944" i="2"/>
  <c r="I2945" i="2" s="1"/>
  <c r="H2944" i="2"/>
  <c r="J2944" i="2" s="1"/>
  <c r="E2945" i="2"/>
  <c r="G2945" i="2"/>
  <c r="I2938" i="2"/>
  <c r="I2939" i="2" s="1"/>
  <c r="H2938" i="2"/>
  <c r="J2938" i="2" s="1"/>
  <c r="J2937" i="2"/>
  <c r="E2939" i="2"/>
  <c r="G2939" i="2"/>
  <c r="J2931" i="2"/>
  <c r="H2932" i="2"/>
  <c r="J2932" i="2" s="1"/>
  <c r="I2932" i="2"/>
  <c r="I2933" i="2" s="1"/>
  <c r="E2933" i="2"/>
  <c r="G2933" i="2"/>
  <c r="I2926" i="2"/>
  <c r="I2927" i="2" s="1"/>
  <c r="H2926" i="2"/>
  <c r="J2926" i="2" s="1"/>
  <c r="E2927" i="2"/>
  <c r="G2927" i="2"/>
  <c r="J2919" i="2"/>
  <c r="E2921" i="2"/>
  <c r="I2920" i="2"/>
  <c r="I2921" i="2" s="1"/>
  <c r="H2920" i="2"/>
  <c r="J2920" i="2" s="1"/>
  <c r="G2921" i="2"/>
  <c r="H2715" i="2"/>
  <c r="J2715" i="2" s="1"/>
  <c r="E2420" i="2"/>
  <c r="H2688" i="2"/>
  <c r="J2688" i="2" s="1"/>
  <c r="I2616" i="2"/>
  <c r="I2886" i="2"/>
  <c r="H2814" i="2"/>
  <c r="J2814" i="2" s="1"/>
  <c r="H2905" i="2"/>
  <c r="J2905" i="2" s="1"/>
  <c r="I2905" i="2"/>
  <c r="I2906" i="2" s="1"/>
  <c r="E2906" i="2"/>
  <c r="J2904" i="2"/>
  <c r="H2906" i="2"/>
  <c r="G2906" i="2"/>
  <c r="E2900" i="2"/>
  <c r="I2899" i="2"/>
  <c r="I2900" i="2" s="1"/>
  <c r="H2899" i="2"/>
  <c r="J2899" i="2" s="1"/>
  <c r="J2898" i="2"/>
  <c r="G2900" i="2"/>
  <c r="I2893" i="2"/>
  <c r="I2894" i="2" s="1"/>
  <c r="H2893" i="2"/>
  <c r="J2893" i="2" s="1"/>
  <c r="J2892" i="2"/>
  <c r="E2894" i="2"/>
  <c r="G2894" i="2"/>
  <c r="I2887" i="2"/>
  <c r="H2887" i="2"/>
  <c r="J2887" i="2" s="1"/>
  <c r="E2888" i="2"/>
  <c r="J2886" i="2"/>
  <c r="G2888" i="2"/>
  <c r="E2882" i="2"/>
  <c r="I2881" i="2"/>
  <c r="I2882" i="2" s="1"/>
  <c r="H2881" i="2"/>
  <c r="J2881" i="2" s="1"/>
  <c r="G2882" i="2"/>
  <c r="H2875" i="2"/>
  <c r="J2875" i="2" s="1"/>
  <c r="I2875" i="2"/>
  <c r="I2876" i="2" s="1"/>
  <c r="E2870" i="2"/>
  <c r="E2876" i="2"/>
  <c r="G2876" i="2"/>
  <c r="J2868" i="2"/>
  <c r="I2869" i="2"/>
  <c r="H2869" i="2"/>
  <c r="J2869" i="2" s="1"/>
  <c r="I2868" i="2"/>
  <c r="G2870" i="2"/>
  <c r="J2862" i="2"/>
  <c r="E2864" i="2"/>
  <c r="I2863" i="2"/>
  <c r="I2864" i="2" s="1"/>
  <c r="H2863" i="2"/>
  <c r="J2863" i="2" s="1"/>
  <c r="G2864" i="2"/>
  <c r="J2856" i="2"/>
  <c r="I2857" i="2"/>
  <c r="I2858" i="2" s="1"/>
  <c r="H2857" i="2"/>
  <c r="J2857" i="2" s="1"/>
  <c r="E2858" i="2"/>
  <c r="G2858" i="2"/>
  <c r="I2851" i="2"/>
  <c r="I2852" i="2" s="1"/>
  <c r="H2851" i="2"/>
  <c r="J2851" i="2" s="1"/>
  <c r="E2852" i="2"/>
  <c r="G2852" i="2"/>
  <c r="J2844" i="2"/>
  <c r="E2846" i="2"/>
  <c r="I2845" i="2"/>
  <c r="I2846" i="2" s="1"/>
  <c r="H2845" i="2"/>
  <c r="J2845" i="2" s="1"/>
  <c r="G2846" i="2"/>
  <c r="J2838" i="2"/>
  <c r="E2840" i="2"/>
  <c r="I2839" i="2"/>
  <c r="I2840" i="2" s="1"/>
  <c r="H2839" i="2"/>
  <c r="J2839" i="2" s="1"/>
  <c r="G2840" i="2"/>
  <c r="J2832" i="2"/>
  <c r="I2833" i="2"/>
  <c r="I2834" i="2" s="1"/>
  <c r="H2833" i="2"/>
  <c r="J2833" i="2" s="1"/>
  <c r="E2834" i="2"/>
  <c r="G2834" i="2"/>
  <c r="J2826" i="2"/>
  <c r="E2828" i="2"/>
  <c r="I2827" i="2"/>
  <c r="I2828" i="2" s="1"/>
  <c r="H2827" i="2"/>
  <c r="J2827" i="2" s="1"/>
  <c r="G2828" i="2"/>
  <c r="J2820" i="2"/>
  <c r="E2822" i="2"/>
  <c r="I2821" i="2"/>
  <c r="H2821" i="2"/>
  <c r="J2821" i="2" s="1"/>
  <c r="I2820" i="2"/>
  <c r="G2822" i="2"/>
  <c r="H2775" i="2"/>
  <c r="J2775" i="2" s="1"/>
  <c r="I2799" i="2"/>
  <c r="H2787" i="2"/>
  <c r="J2787" i="2" s="1"/>
  <c r="H2751" i="2"/>
  <c r="J2751" i="2" s="1"/>
  <c r="I2727" i="2"/>
  <c r="H2806" i="2"/>
  <c r="J2806" i="2" s="1"/>
  <c r="I2806" i="2"/>
  <c r="I2807" i="2" s="1"/>
  <c r="E2807" i="2"/>
  <c r="J2805" i="2"/>
  <c r="G2807" i="2"/>
  <c r="J2799" i="2"/>
  <c r="E2801" i="2"/>
  <c r="I2800" i="2"/>
  <c r="H2800" i="2"/>
  <c r="J2800" i="2" s="1"/>
  <c r="G2801" i="2"/>
  <c r="J2793" i="2"/>
  <c r="I2794" i="2"/>
  <c r="H2794" i="2"/>
  <c r="J2794" i="2" s="1"/>
  <c r="E2795" i="2"/>
  <c r="I2793" i="2"/>
  <c r="G2795" i="2"/>
  <c r="I2788" i="2"/>
  <c r="I2789" i="2" s="1"/>
  <c r="H2788" i="2"/>
  <c r="J2788" i="2" s="1"/>
  <c r="E2771" i="2"/>
  <c r="E2789" i="2"/>
  <c r="G2789" i="2"/>
  <c r="J2781" i="2"/>
  <c r="I2782" i="2"/>
  <c r="I2783" i="2" s="1"/>
  <c r="H2782" i="2"/>
  <c r="J2782" i="2" s="1"/>
  <c r="E2783" i="2"/>
  <c r="G2783" i="2"/>
  <c r="H1965" i="2"/>
  <c r="J1965" i="2" s="1"/>
  <c r="H1914" i="2"/>
  <c r="J1914" i="2" s="1"/>
  <c r="H1989" i="2"/>
  <c r="J1989" i="2" s="1"/>
  <c r="H2211" i="2"/>
  <c r="J2211" i="2" s="1"/>
  <c r="H2325" i="2"/>
  <c r="J2325" i="2" s="1"/>
  <c r="H2349" i="2"/>
  <c r="J2349" i="2" s="1"/>
  <c r="H2187" i="2"/>
  <c r="J2187" i="2" s="1"/>
  <c r="H1830" i="2"/>
  <c r="J1830" i="2" s="1"/>
  <c r="E2777" i="2"/>
  <c r="H2013" i="2"/>
  <c r="J2013" i="2" s="1"/>
  <c r="I1854" i="2"/>
  <c r="H2280" i="2"/>
  <c r="J2280" i="2" s="1"/>
  <c r="I2292" i="2"/>
  <c r="H2361" i="2"/>
  <c r="J2361" i="2" s="1"/>
  <c r="H2070" i="2"/>
  <c r="J2070" i="2" s="1"/>
  <c r="I2776" i="2"/>
  <c r="I2777" i="2" s="1"/>
  <c r="H2776" i="2"/>
  <c r="J2776" i="2" s="1"/>
  <c r="I1842" i="2"/>
  <c r="H2589" i="2"/>
  <c r="J2589" i="2" s="1"/>
  <c r="I2304" i="2"/>
  <c r="G2518" i="2"/>
  <c r="H2518" i="2" s="1"/>
  <c r="J2518" i="2" s="1"/>
  <c r="G2777" i="2"/>
  <c r="I2770" i="2"/>
  <c r="I2771" i="2" s="1"/>
  <c r="H2770" i="2"/>
  <c r="J2770" i="2" s="1"/>
  <c r="G2771" i="2"/>
  <c r="G2759" i="2"/>
  <c r="I2764" i="2"/>
  <c r="I2765" i="2" s="1"/>
  <c r="H2764" i="2"/>
  <c r="J2764" i="2" s="1"/>
  <c r="E2765" i="2"/>
  <c r="H2763" i="2"/>
  <c r="G2765" i="2"/>
  <c r="E2759" i="2"/>
  <c r="I2758" i="2"/>
  <c r="I2759" i="2" s="1"/>
  <c r="H2758" i="2"/>
  <c r="J2758" i="2" s="1"/>
  <c r="I2752" i="2"/>
  <c r="I2753" i="2" s="1"/>
  <c r="H2752" i="2"/>
  <c r="J2752" i="2" s="1"/>
  <c r="E2753" i="2"/>
  <c r="G2753" i="2"/>
  <c r="I2746" i="2"/>
  <c r="I2747" i="2" s="1"/>
  <c r="H2746" i="2"/>
  <c r="J2746" i="2" s="1"/>
  <c r="E2747" i="2"/>
  <c r="J2745" i="2"/>
  <c r="G2747" i="2"/>
  <c r="H2628" i="2"/>
  <c r="J2628" i="2" s="1"/>
  <c r="I2640" i="2"/>
  <c r="G2717" i="2"/>
  <c r="H2700" i="2"/>
  <c r="J2700" i="2" s="1"/>
  <c r="H2571" i="2"/>
  <c r="J2571" i="2" s="1"/>
  <c r="E2741" i="2"/>
  <c r="I2740" i="2"/>
  <c r="I2741" i="2" s="1"/>
  <c r="H2740" i="2"/>
  <c r="J2740" i="2" s="1"/>
  <c r="H2739" i="2"/>
  <c r="G2741" i="2"/>
  <c r="I2734" i="2"/>
  <c r="I2735" i="2" s="1"/>
  <c r="H2734" i="2"/>
  <c r="J2734" i="2" s="1"/>
  <c r="I2535" i="2"/>
  <c r="H2298" i="2"/>
  <c r="J2298" i="2" s="1"/>
  <c r="E2735" i="2"/>
  <c r="G2735" i="2"/>
  <c r="I2728" i="2"/>
  <c r="H2728" i="2"/>
  <c r="J2728" i="2" s="1"/>
  <c r="J2727" i="2"/>
  <c r="E2723" i="2"/>
  <c r="E2729" i="2"/>
  <c r="G2729" i="2"/>
  <c r="J2721" i="2"/>
  <c r="I2722" i="2"/>
  <c r="I2723" i="2" s="1"/>
  <c r="H2722" i="2"/>
  <c r="J2722" i="2" s="1"/>
  <c r="G2723" i="2"/>
  <c r="G2618" i="2"/>
  <c r="G2702" i="2"/>
  <c r="J2706" i="2"/>
  <c r="E2708" i="2"/>
  <c r="I2707" i="2"/>
  <c r="H2707" i="2"/>
  <c r="J2707" i="2" s="1"/>
  <c r="G2708" i="2"/>
  <c r="E2702" i="2"/>
  <c r="E2696" i="2"/>
  <c r="I2701" i="2"/>
  <c r="I2702" i="2" s="1"/>
  <c r="H2701" i="2"/>
  <c r="J2701" i="2" s="1"/>
  <c r="I2695" i="2"/>
  <c r="H2695" i="2"/>
  <c r="J2695" i="2" s="1"/>
  <c r="J2694" i="2"/>
  <c r="I2694" i="2"/>
  <c r="G2696" i="2"/>
  <c r="I2689" i="2"/>
  <c r="I2690" i="2" s="1"/>
  <c r="H2689" i="2"/>
  <c r="J2689" i="2" s="1"/>
  <c r="E2690" i="2"/>
  <c r="G2690" i="2"/>
  <c r="I2683" i="2"/>
  <c r="H2683" i="2"/>
  <c r="J2683" i="2" s="1"/>
  <c r="E2684" i="2"/>
  <c r="J2682" i="2"/>
  <c r="I2682" i="2"/>
  <c r="I2684" i="2" s="1"/>
  <c r="G2684" i="2"/>
  <c r="G2672" i="2"/>
  <c r="E2678" i="2"/>
  <c r="I2677" i="2"/>
  <c r="I2678" i="2" s="1"/>
  <c r="H2677" i="2"/>
  <c r="J2677" i="2" s="1"/>
  <c r="E2672" i="2"/>
  <c r="H2676" i="2"/>
  <c r="G2678" i="2"/>
  <c r="I2671" i="2"/>
  <c r="I2672" i="2" s="1"/>
  <c r="H2671" i="2"/>
  <c r="J2671" i="2" s="1"/>
  <c r="J2670" i="2"/>
  <c r="G2660" i="2"/>
  <c r="J2664" i="2"/>
  <c r="E2666" i="2"/>
  <c r="I2665" i="2"/>
  <c r="H2665" i="2"/>
  <c r="J2665" i="2" s="1"/>
  <c r="E2660" i="2"/>
  <c r="I2664" i="2"/>
  <c r="G2666" i="2"/>
  <c r="H2659" i="2"/>
  <c r="J2659" i="2" s="1"/>
  <c r="I2659" i="2"/>
  <c r="I2660" i="2" s="1"/>
  <c r="E2654" i="2"/>
  <c r="I2653" i="2"/>
  <c r="I2654" i="2" s="1"/>
  <c r="H2653" i="2"/>
  <c r="J2653" i="2" s="1"/>
  <c r="H2652" i="2"/>
  <c r="G2654" i="2"/>
  <c r="J2646" i="2"/>
  <c r="I2647" i="2"/>
  <c r="I2648" i="2" s="1"/>
  <c r="H2647" i="2"/>
  <c r="J2647" i="2" s="1"/>
  <c r="E2648" i="2"/>
  <c r="G2648" i="2"/>
  <c r="J2640" i="2"/>
  <c r="E2642" i="2"/>
  <c r="I2641" i="2"/>
  <c r="H2641" i="2"/>
  <c r="J2641" i="2" s="1"/>
  <c r="G2642" i="2"/>
  <c r="G2630" i="2"/>
  <c r="E2636" i="2"/>
  <c r="I2635" i="2"/>
  <c r="I2636" i="2" s="1"/>
  <c r="H2635" i="2"/>
  <c r="J2635" i="2" s="1"/>
  <c r="E2630" i="2"/>
  <c r="H2634" i="2"/>
  <c r="G2636" i="2"/>
  <c r="I2629" i="2"/>
  <c r="I2630" i="2" s="1"/>
  <c r="H2629" i="2"/>
  <c r="J2629" i="2" s="1"/>
  <c r="E2624" i="2"/>
  <c r="I2623" i="2"/>
  <c r="I2624" i="2" s="1"/>
  <c r="H2623" i="2"/>
  <c r="J2623" i="2" s="1"/>
  <c r="G2624" i="2"/>
  <c r="H1959" i="2"/>
  <c r="J1959" i="2" s="1"/>
  <c r="H2595" i="2"/>
  <c r="J2595" i="2" s="1"/>
  <c r="I2076" i="2"/>
  <c r="I1896" i="2"/>
  <c r="I2355" i="2"/>
  <c r="I1908" i="2"/>
  <c r="I2238" i="2"/>
  <c r="I2262" i="2"/>
  <c r="H2583" i="2"/>
  <c r="J2583" i="2" s="1"/>
  <c r="H1971" i="2"/>
  <c r="J1971" i="2" s="1"/>
  <c r="I2367" i="2"/>
  <c r="H2523" i="2"/>
  <c r="J2523" i="2" s="1"/>
  <c r="H2547" i="2"/>
  <c r="J2547" i="2" s="1"/>
  <c r="I2157" i="2"/>
  <c r="H2559" i="2"/>
  <c r="J2559" i="2" s="1"/>
  <c r="K5107" i="1"/>
  <c r="K5111" i="1"/>
  <c r="I2577" i="2"/>
  <c r="I2553" i="2"/>
  <c r="K5103" i="1"/>
  <c r="J2607" i="2"/>
  <c r="H2608" i="2"/>
  <c r="J2608" i="2" s="1"/>
  <c r="I2608" i="2"/>
  <c r="I2609" i="2" s="1"/>
  <c r="E2609" i="2"/>
  <c r="G2609" i="2"/>
  <c r="H2602" i="2"/>
  <c r="J2602" i="2" s="1"/>
  <c r="I2602" i="2"/>
  <c r="I2603" i="2" s="1"/>
  <c r="E2597" i="2"/>
  <c r="H2601" i="2"/>
  <c r="G2603" i="2"/>
  <c r="H2596" i="2"/>
  <c r="J2596" i="2" s="1"/>
  <c r="I2596" i="2"/>
  <c r="I2597" i="2" s="1"/>
  <c r="G2597" i="2"/>
  <c r="E2591" i="2"/>
  <c r="I2590" i="2"/>
  <c r="I2591" i="2" s="1"/>
  <c r="H2590" i="2"/>
  <c r="J2590" i="2" s="1"/>
  <c r="G2591" i="2"/>
  <c r="I2584" i="2"/>
  <c r="I2585" i="2" s="1"/>
  <c r="H2584" i="2"/>
  <c r="J2584" i="2" s="1"/>
  <c r="E2585" i="2"/>
  <c r="G2585" i="2"/>
  <c r="J2577" i="2"/>
  <c r="E2579" i="2"/>
  <c r="I2578" i="2"/>
  <c r="H2578" i="2"/>
  <c r="J2578" i="2" s="1"/>
  <c r="G2579" i="2"/>
  <c r="I2572" i="2"/>
  <c r="I2573" i="2" s="1"/>
  <c r="H2572" i="2"/>
  <c r="J2572" i="2" s="1"/>
  <c r="E2573" i="2"/>
  <c r="G2573" i="2"/>
  <c r="E2567" i="2"/>
  <c r="J2565" i="2"/>
  <c r="I2566" i="2"/>
  <c r="H2566" i="2"/>
  <c r="J2566" i="2" s="1"/>
  <c r="I2565" i="2"/>
  <c r="G2567" i="2"/>
  <c r="I2560" i="2"/>
  <c r="I2561" i="2" s="1"/>
  <c r="H2560" i="2"/>
  <c r="J2560" i="2" s="1"/>
  <c r="E2561" i="2"/>
  <c r="G2561" i="2"/>
  <c r="J2553" i="2"/>
  <c r="I2554" i="2"/>
  <c r="H2554" i="2"/>
  <c r="J2554" i="2" s="1"/>
  <c r="E2555" i="2"/>
  <c r="G2555" i="2"/>
  <c r="E2549" i="2"/>
  <c r="I2548" i="2"/>
  <c r="I2549" i="2" s="1"/>
  <c r="H2548" i="2"/>
  <c r="J2548" i="2" s="1"/>
  <c r="G2549" i="2"/>
  <c r="J2541" i="2"/>
  <c r="I2542" i="2"/>
  <c r="H2542" i="2"/>
  <c r="J2542" i="2" s="1"/>
  <c r="E2543" i="2"/>
  <c r="I2541" i="2"/>
  <c r="G2543" i="2"/>
  <c r="J2535" i="2"/>
  <c r="I2536" i="2"/>
  <c r="H2536" i="2"/>
  <c r="J2536" i="2" s="1"/>
  <c r="E2537" i="2"/>
  <c r="G2537" i="2"/>
  <c r="I2530" i="2"/>
  <c r="I2531" i="2" s="1"/>
  <c r="H2530" i="2"/>
  <c r="J2530" i="2" s="1"/>
  <c r="E2531" i="2"/>
  <c r="H2529" i="2"/>
  <c r="G2531" i="2"/>
  <c r="E2525" i="2"/>
  <c r="I2524" i="2"/>
  <c r="I2525" i="2" s="1"/>
  <c r="H2524" i="2"/>
  <c r="J2524" i="2" s="1"/>
  <c r="G2525" i="2"/>
  <c r="H1983" i="2"/>
  <c r="J1983" i="2" s="1"/>
  <c r="I1836" i="2"/>
  <c r="I1785" i="2"/>
  <c r="H1761" i="2"/>
  <c r="J1761" i="2" s="1"/>
  <c r="H2112" i="2"/>
  <c r="J2112" i="2" s="1"/>
  <c r="H2088" i="2"/>
  <c r="J2088" i="2" s="1"/>
  <c r="I2181" i="2"/>
  <c r="H2310" i="2"/>
  <c r="J2310" i="2" s="1"/>
  <c r="I2205" i="2"/>
  <c r="H2286" i="2"/>
  <c r="J2286" i="2" s="1"/>
  <c r="I2274" i="2"/>
  <c r="I2145" i="2"/>
  <c r="H1923" i="2"/>
  <c r="J1923" i="2" s="1"/>
  <c r="H2064" i="2"/>
  <c r="J2064" i="2" s="1"/>
  <c r="H1935" i="2"/>
  <c r="J1935" i="2" s="1"/>
  <c r="I1947" i="2"/>
  <c r="H2007" i="2"/>
  <c r="J2007" i="2" s="1"/>
  <c r="I2028" i="2"/>
  <c r="H2040" i="2"/>
  <c r="J2040" i="2" s="1"/>
  <c r="I1860" i="2"/>
  <c r="I2478" i="2"/>
  <c r="H2509" i="2"/>
  <c r="J2509" i="2" s="1"/>
  <c r="I2509" i="2"/>
  <c r="E2510" i="2"/>
  <c r="J2508" i="2"/>
  <c r="I2508" i="2"/>
  <c r="I2510" i="2" s="1"/>
  <c r="G2510" i="2"/>
  <c r="E2504" i="2"/>
  <c r="I2503" i="2"/>
  <c r="I2504" i="2" s="1"/>
  <c r="H2503" i="2"/>
  <c r="J2503" i="2" s="1"/>
  <c r="H2502" i="2"/>
  <c r="G2504" i="2"/>
  <c r="J2496" i="2"/>
  <c r="I2497" i="2"/>
  <c r="I2498" i="2" s="1"/>
  <c r="H2497" i="2"/>
  <c r="J2497" i="2" s="1"/>
  <c r="E2498" i="2"/>
  <c r="G2498" i="2"/>
  <c r="I2491" i="2"/>
  <c r="H2491" i="2"/>
  <c r="J2491" i="2" s="1"/>
  <c r="J2490" i="2"/>
  <c r="E2492" i="2"/>
  <c r="I2490" i="2"/>
  <c r="G2492" i="2"/>
  <c r="I2485" i="2"/>
  <c r="I2486" i="2" s="1"/>
  <c r="H2485" i="2"/>
  <c r="J2485" i="2" s="1"/>
  <c r="E2486" i="2"/>
  <c r="H2484" i="2"/>
  <c r="G2486" i="2"/>
  <c r="I2479" i="2"/>
  <c r="H2479" i="2"/>
  <c r="J2479" i="2" s="1"/>
  <c r="E2480" i="2"/>
  <c r="J2478" i="2"/>
  <c r="G2480" i="2"/>
  <c r="E2474" i="2"/>
  <c r="I2473" i="2"/>
  <c r="H2473" i="2"/>
  <c r="J2473" i="2" s="1"/>
  <c r="J2472" i="2"/>
  <c r="G2474" i="2"/>
  <c r="I2467" i="2"/>
  <c r="H2467" i="2"/>
  <c r="J2467" i="2" s="1"/>
  <c r="E2468" i="2"/>
  <c r="J2466" i="2"/>
  <c r="I2466" i="2"/>
  <c r="I2468" i="2" s="1"/>
  <c r="G2468" i="2"/>
  <c r="I2461" i="2"/>
  <c r="I2462" i="2" s="1"/>
  <c r="H2461" i="2"/>
  <c r="J2461" i="2" s="1"/>
  <c r="E2462" i="2"/>
  <c r="H2460" i="2"/>
  <c r="G2462" i="2"/>
  <c r="E2456" i="2"/>
  <c r="H2455" i="2"/>
  <c r="J2455" i="2" s="1"/>
  <c r="I2455" i="2"/>
  <c r="I2456" i="2" s="1"/>
  <c r="H2454" i="2"/>
  <c r="G2456" i="2"/>
  <c r="I2449" i="2"/>
  <c r="I2450" i="2" s="1"/>
  <c r="H2449" i="2"/>
  <c r="J2449" i="2" s="1"/>
  <c r="E2450" i="2"/>
  <c r="G2450" i="2"/>
  <c r="J2442" i="2"/>
  <c r="I2443" i="2"/>
  <c r="H2443" i="2"/>
  <c r="J2443" i="2" s="1"/>
  <c r="E2444" i="2"/>
  <c r="I2442" i="2"/>
  <c r="G2444" i="2"/>
  <c r="E2438" i="2"/>
  <c r="I2437" i="2"/>
  <c r="I2438" i="2" s="1"/>
  <c r="H2437" i="2"/>
  <c r="J2437" i="2" s="1"/>
  <c r="H2436" i="2"/>
  <c r="G2438" i="2"/>
  <c r="E2432" i="2"/>
  <c r="I2431" i="2"/>
  <c r="I2432" i="2" s="1"/>
  <c r="H2431" i="2"/>
  <c r="J2431" i="2" s="1"/>
  <c r="H2430" i="2"/>
  <c r="G2432" i="2"/>
  <c r="H2425" i="2"/>
  <c r="J2425" i="2" s="1"/>
  <c r="I2425" i="2"/>
  <c r="I2426" i="2" s="1"/>
  <c r="E2426" i="2"/>
  <c r="G2426" i="2"/>
  <c r="H2419" i="2"/>
  <c r="J2419" i="2" s="1"/>
  <c r="I2419" i="2"/>
  <c r="I2420" i="2" s="1"/>
  <c r="I1704" i="2"/>
  <c r="H1539" i="2"/>
  <c r="J1539" i="2" s="1"/>
  <c r="K4837" i="1"/>
  <c r="K4841" i="1"/>
  <c r="K4845" i="1"/>
  <c r="K4849" i="1"/>
  <c r="I2403" i="2"/>
  <c r="H2343" i="2"/>
  <c r="J2343" i="2" s="1"/>
  <c r="H2410" i="2"/>
  <c r="J2410" i="2" s="1"/>
  <c r="I2410" i="2"/>
  <c r="J2409" i="2"/>
  <c r="E2411" i="2"/>
  <c r="I2409" i="2"/>
  <c r="G2411" i="2"/>
  <c r="J2403" i="2"/>
  <c r="I2404" i="2"/>
  <c r="H2404" i="2"/>
  <c r="J2404" i="2" s="1"/>
  <c r="E2405" i="2"/>
  <c r="G2405" i="2"/>
  <c r="J2397" i="2"/>
  <c r="E2399" i="2"/>
  <c r="I2398" i="2"/>
  <c r="I2399" i="2" s="1"/>
  <c r="H2398" i="2"/>
  <c r="J2398" i="2" s="1"/>
  <c r="G2399" i="2"/>
  <c r="J2391" i="2"/>
  <c r="E2393" i="2"/>
  <c r="I2392" i="2"/>
  <c r="H2392" i="2"/>
  <c r="J2392" i="2" s="1"/>
  <c r="I2391" i="2"/>
  <c r="G2393" i="2"/>
  <c r="J2385" i="2"/>
  <c r="E2387" i="2"/>
  <c r="I2386" i="2"/>
  <c r="H2386" i="2"/>
  <c r="J2386" i="2" s="1"/>
  <c r="I2385" i="2"/>
  <c r="G2387" i="2"/>
  <c r="E2381" i="2"/>
  <c r="I2380" i="2"/>
  <c r="I2381" i="2" s="1"/>
  <c r="H2380" i="2"/>
  <c r="J2380" i="2" s="1"/>
  <c r="H2379" i="2"/>
  <c r="G2381" i="2"/>
  <c r="J2373" i="2"/>
  <c r="I2374" i="2"/>
  <c r="H2374" i="2"/>
  <c r="J2374" i="2" s="1"/>
  <c r="E2375" i="2"/>
  <c r="G2375" i="2"/>
  <c r="J2367" i="2"/>
  <c r="E2369" i="2"/>
  <c r="I2368" i="2"/>
  <c r="H2368" i="2"/>
  <c r="J2368" i="2" s="1"/>
  <c r="G2369" i="2"/>
  <c r="E2351" i="2"/>
  <c r="E2363" i="2"/>
  <c r="I2362" i="2"/>
  <c r="I2363" i="2" s="1"/>
  <c r="H2362" i="2"/>
  <c r="J2362" i="2" s="1"/>
  <c r="G2363" i="2"/>
  <c r="G2351" i="2"/>
  <c r="J2355" i="2"/>
  <c r="I2356" i="2"/>
  <c r="H2356" i="2"/>
  <c r="J2356" i="2" s="1"/>
  <c r="E2357" i="2"/>
  <c r="G2357" i="2"/>
  <c r="I2350" i="2"/>
  <c r="I2351" i="2" s="1"/>
  <c r="H2350" i="2"/>
  <c r="J2350" i="2" s="1"/>
  <c r="I2344" i="2"/>
  <c r="I2345" i="2" s="1"/>
  <c r="H2344" i="2"/>
  <c r="J2344" i="2" s="1"/>
  <c r="E2345" i="2"/>
  <c r="G2345" i="2"/>
  <c r="J2337" i="2"/>
  <c r="I2338" i="2"/>
  <c r="H2338" i="2"/>
  <c r="J2338" i="2" s="1"/>
  <c r="E2339" i="2"/>
  <c r="I2337" i="2"/>
  <c r="G2339" i="2"/>
  <c r="E2333" i="2"/>
  <c r="I2332" i="2"/>
  <c r="I2333" i="2" s="1"/>
  <c r="H2332" i="2"/>
  <c r="J2332" i="2" s="1"/>
  <c r="H2331" i="2"/>
  <c r="G2333" i="2"/>
  <c r="E2327" i="2"/>
  <c r="I2326" i="2"/>
  <c r="I2327" i="2" s="1"/>
  <c r="H2326" i="2"/>
  <c r="J2326" i="2" s="1"/>
  <c r="G2327" i="2"/>
  <c r="J4702" i="1"/>
  <c r="H2311" i="2"/>
  <c r="J2311" i="2" s="1"/>
  <c r="I2311" i="2"/>
  <c r="I2312" i="2" s="1"/>
  <c r="E2312" i="2"/>
  <c r="G2312" i="2"/>
  <c r="I2305" i="2"/>
  <c r="H2305" i="2"/>
  <c r="J2305" i="2" s="1"/>
  <c r="E2306" i="2"/>
  <c r="J2304" i="2"/>
  <c r="G2306" i="2"/>
  <c r="I2299" i="2"/>
  <c r="I2300" i="2" s="1"/>
  <c r="H2299" i="2"/>
  <c r="J2299" i="2" s="1"/>
  <c r="E2300" i="2"/>
  <c r="G2300" i="2"/>
  <c r="J2292" i="2"/>
  <c r="E2294" i="2"/>
  <c r="I2293" i="2"/>
  <c r="H2293" i="2"/>
  <c r="J2293" i="2" s="1"/>
  <c r="G2294" i="2"/>
  <c r="E2288" i="2"/>
  <c r="I2287" i="2"/>
  <c r="I2288" i="2" s="1"/>
  <c r="H2287" i="2"/>
  <c r="J2287" i="2" s="1"/>
  <c r="G2288" i="2"/>
  <c r="E2282" i="2"/>
  <c r="I2281" i="2"/>
  <c r="I2282" i="2" s="1"/>
  <c r="H2281" i="2"/>
  <c r="J2281" i="2" s="1"/>
  <c r="G2282" i="2"/>
  <c r="J2274" i="2"/>
  <c r="I2275" i="2"/>
  <c r="H2275" i="2"/>
  <c r="J2275" i="2" s="1"/>
  <c r="E2276" i="2"/>
  <c r="G2276" i="2"/>
  <c r="I2269" i="2"/>
  <c r="I2270" i="2" s="1"/>
  <c r="H2269" i="2"/>
  <c r="J2269" i="2" s="1"/>
  <c r="E2270" i="2"/>
  <c r="H2268" i="2"/>
  <c r="G2270" i="2"/>
  <c r="I2263" i="2"/>
  <c r="H2263" i="2"/>
  <c r="J2263" i="2" s="1"/>
  <c r="J2262" i="2"/>
  <c r="E2264" i="2"/>
  <c r="G2264" i="2"/>
  <c r="I2257" i="2"/>
  <c r="I2258" i="2" s="1"/>
  <c r="H2257" i="2"/>
  <c r="J2257" i="2" s="1"/>
  <c r="E2258" i="2"/>
  <c r="G2258" i="2"/>
  <c r="H2251" i="2"/>
  <c r="J2251" i="2" s="1"/>
  <c r="I2251" i="2"/>
  <c r="I2252" i="2" s="1"/>
  <c r="E2252" i="2"/>
  <c r="H2250" i="2"/>
  <c r="G2252" i="2"/>
  <c r="I2245" i="2"/>
  <c r="I2246" i="2" s="1"/>
  <c r="H2245" i="2"/>
  <c r="J2245" i="2" s="1"/>
  <c r="E2246" i="2"/>
  <c r="H2244" i="2"/>
  <c r="G2246" i="2"/>
  <c r="I2239" i="2"/>
  <c r="H2239" i="2"/>
  <c r="J2239" i="2" s="1"/>
  <c r="J2238" i="2"/>
  <c r="E2240" i="2"/>
  <c r="G2240" i="2"/>
  <c r="I2233" i="2"/>
  <c r="I2234" i="2" s="1"/>
  <c r="H2233" i="2"/>
  <c r="J2233" i="2" s="1"/>
  <c r="E2234" i="2"/>
  <c r="G2234" i="2"/>
  <c r="I2227" i="2"/>
  <c r="I2228" i="2" s="1"/>
  <c r="H2227" i="2"/>
  <c r="J2227" i="2" s="1"/>
  <c r="E2228" i="2"/>
  <c r="H2226" i="2"/>
  <c r="G2228" i="2"/>
  <c r="I1710" i="2"/>
  <c r="K4608" i="1"/>
  <c r="K4609" i="1"/>
  <c r="K4610" i="1"/>
  <c r="K4611" i="1"/>
  <c r="K4612" i="1"/>
  <c r="K4613" i="1"/>
  <c r="K4614" i="1"/>
  <c r="K4615" i="1"/>
  <c r="K4616" i="1"/>
  <c r="K4617" i="1"/>
  <c r="H2212" i="2"/>
  <c r="J2212" i="2" s="1"/>
  <c r="I2212" i="2"/>
  <c r="I2213" i="2" s="1"/>
  <c r="E2213" i="2"/>
  <c r="G2213" i="2"/>
  <c r="J2205" i="2"/>
  <c r="I2206" i="2"/>
  <c r="H2206" i="2"/>
  <c r="J2206" i="2" s="1"/>
  <c r="E2207" i="2"/>
  <c r="G2207" i="2"/>
  <c r="I2200" i="2"/>
  <c r="I2201" i="2" s="1"/>
  <c r="H2200" i="2"/>
  <c r="J2200" i="2" s="1"/>
  <c r="E2201" i="2"/>
  <c r="H2199" i="2"/>
  <c r="G2201" i="2"/>
  <c r="I2194" i="2"/>
  <c r="I2195" i="2" s="1"/>
  <c r="H2194" i="2"/>
  <c r="J2194" i="2" s="1"/>
  <c r="E2195" i="2"/>
  <c r="H2193" i="2"/>
  <c r="G2195" i="2"/>
  <c r="E2189" i="2"/>
  <c r="I2188" i="2"/>
  <c r="I2189" i="2" s="1"/>
  <c r="H2188" i="2"/>
  <c r="J2188" i="2" s="1"/>
  <c r="G2189" i="2"/>
  <c r="G2177" i="2"/>
  <c r="J2181" i="2"/>
  <c r="E2183" i="2"/>
  <c r="I2182" i="2"/>
  <c r="H2182" i="2"/>
  <c r="J2182" i="2" s="1"/>
  <c r="G2183" i="2"/>
  <c r="I2176" i="2"/>
  <c r="I2177" i="2" s="1"/>
  <c r="H2176" i="2"/>
  <c r="J2176" i="2" s="1"/>
  <c r="J2175" i="2"/>
  <c r="E2177" i="2"/>
  <c r="E2171" i="2"/>
  <c r="I2170" i="2"/>
  <c r="I2171" i="2" s="1"/>
  <c r="H2170" i="2"/>
  <c r="J2170" i="2" s="1"/>
  <c r="H2169" i="2"/>
  <c r="G2171" i="2"/>
  <c r="I2164" i="2"/>
  <c r="H2164" i="2"/>
  <c r="J2164" i="2" s="1"/>
  <c r="J2163" i="2"/>
  <c r="E2165" i="2"/>
  <c r="I2165" i="2"/>
  <c r="G2165" i="2"/>
  <c r="J2157" i="2"/>
  <c r="I2158" i="2"/>
  <c r="H2158" i="2"/>
  <c r="J2158" i="2" s="1"/>
  <c r="E2159" i="2"/>
  <c r="G2159" i="2"/>
  <c r="I2152" i="2"/>
  <c r="I2153" i="2" s="1"/>
  <c r="H2152" i="2"/>
  <c r="J2152" i="2" s="1"/>
  <c r="E2153" i="2"/>
  <c r="G2153" i="2"/>
  <c r="J2145" i="2"/>
  <c r="E2147" i="2"/>
  <c r="I2146" i="2"/>
  <c r="H2146" i="2"/>
  <c r="J2146" i="2" s="1"/>
  <c r="G2147" i="2"/>
  <c r="J2139" i="2"/>
  <c r="I2140" i="2"/>
  <c r="I2141" i="2" s="1"/>
  <c r="H2140" i="2"/>
  <c r="J2140" i="2" s="1"/>
  <c r="E2141" i="2"/>
  <c r="G2141" i="2"/>
  <c r="J2133" i="2"/>
  <c r="I2134" i="2"/>
  <c r="H2134" i="2"/>
  <c r="J2134" i="2" s="1"/>
  <c r="E2135" i="2"/>
  <c r="I2133" i="2"/>
  <c r="G2135" i="2"/>
  <c r="E2129" i="2"/>
  <c r="I2128" i="2"/>
  <c r="I2129" i="2" s="1"/>
  <c r="H2128" i="2"/>
  <c r="J2128" i="2" s="1"/>
  <c r="H2127" i="2"/>
  <c r="G2129" i="2"/>
  <c r="I2058" i="2"/>
  <c r="K4496" i="1"/>
  <c r="K4500" i="1"/>
  <c r="K4504" i="1"/>
  <c r="K4508" i="1"/>
  <c r="H2106" i="2"/>
  <c r="J2106" i="2" s="1"/>
  <c r="I2082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590" i="1" s="1"/>
  <c r="J4592" i="1" s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K5046" i="1" s="1"/>
  <c r="J5048" i="1" s="1"/>
  <c r="J5158" i="1"/>
  <c r="I2113" i="2"/>
  <c r="I2114" i="2" s="1"/>
  <c r="H2113" i="2"/>
  <c r="J2113" i="2" s="1"/>
  <c r="E2114" i="2"/>
  <c r="G2114" i="2"/>
  <c r="E2108" i="2"/>
  <c r="I2107" i="2"/>
  <c r="I2108" i="2" s="1"/>
  <c r="H2107" i="2"/>
  <c r="J2107" i="2" s="1"/>
  <c r="G2108" i="2"/>
  <c r="H2101" i="2"/>
  <c r="J2101" i="2" s="1"/>
  <c r="I2101" i="2"/>
  <c r="E2102" i="2"/>
  <c r="J2100" i="2"/>
  <c r="I2100" i="2"/>
  <c r="G2102" i="2"/>
  <c r="I2095" i="2"/>
  <c r="H2095" i="2"/>
  <c r="J2095" i="2" s="1"/>
  <c r="J2094" i="2"/>
  <c r="E2096" i="2"/>
  <c r="I2094" i="2"/>
  <c r="G2096" i="2"/>
  <c r="I2089" i="2"/>
  <c r="I2090" i="2" s="1"/>
  <c r="H2089" i="2"/>
  <c r="J2089" i="2" s="1"/>
  <c r="E2090" i="2"/>
  <c r="G2090" i="2"/>
  <c r="I2083" i="2"/>
  <c r="H2083" i="2"/>
  <c r="J2083" i="2" s="1"/>
  <c r="J2082" i="2"/>
  <c r="E2084" i="2"/>
  <c r="G2084" i="2"/>
  <c r="J2076" i="2"/>
  <c r="G2072" i="2"/>
  <c r="E2078" i="2"/>
  <c r="I2077" i="2"/>
  <c r="H2077" i="2"/>
  <c r="J2077" i="2" s="1"/>
  <c r="G2078" i="2"/>
  <c r="E2072" i="2"/>
  <c r="I2071" i="2"/>
  <c r="I2072" i="2" s="1"/>
  <c r="H2071" i="2"/>
  <c r="J2071" i="2" s="1"/>
  <c r="I2065" i="2"/>
  <c r="I2066" i="2" s="1"/>
  <c r="H2065" i="2"/>
  <c r="J2065" i="2" s="1"/>
  <c r="E2066" i="2"/>
  <c r="G2066" i="2"/>
  <c r="J2058" i="2"/>
  <c r="E2060" i="2"/>
  <c r="I2059" i="2"/>
  <c r="H2059" i="2"/>
  <c r="J2059" i="2" s="1"/>
  <c r="G2060" i="2"/>
  <c r="J2052" i="2"/>
  <c r="E2054" i="2"/>
  <c r="I2053" i="2"/>
  <c r="H2053" i="2"/>
  <c r="J2053" i="2" s="1"/>
  <c r="I2052" i="2"/>
  <c r="G2054" i="2"/>
  <c r="I2047" i="2"/>
  <c r="I2048" i="2" s="1"/>
  <c r="H2047" i="2"/>
  <c r="J2047" i="2" s="1"/>
  <c r="E2048" i="2"/>
  <c r="H2046" i="2"/>
  <c r="G2048" i="2"/>
  <c r="I2041" i="2"/>
  <c r="I2042" i="2" s="1"/>
  <c r="H2041" i="2"/>
  <c r="J2041" i="2" s="1"/>
  <c r="E2042" i="2"/>
  <c r="G2042" i="2"/>
  <c r="E2036" i="2"/>
  <c r="J2034" i="2"/>
  <c r="I2035" i="2"/>
  <c r="I2036" i="2" s="1"/>
  <c r="H2035" i="2"/>
  <c r="J2035" i="2" s="1"/>
  <c r="G2036" i="2"/>
  <c r="E2030" i="2"/>
  <c r="I2029" i="2"/>
  <c r="H2029" i="2"/>
  <c r="J2029" i="2" s="1"/>
  <c r="J2028" i="2"/>
  <c r="G2030" i="2"/>
  <c r="K4432" i="1"/>
  <c r="K4394" i="1"/>
  <c r="G2009" i="2"/>
  <c r="H2014" i="2"/>
  <c r="J2014" i="2" s="1"/>
  <c r="I2014" i="2"/>
  <c r="I2015" i="2" s="1"/>
  <c r="E2015" i="2"/>
  <c r="G2015" i="2"/>
  <c r="E2009" i="2"/>
  <c r="I2008" i="2"/>
  <c r="I2009" i="2" s="1"/>
  <c r="H2008" i="2"/>
  <c r="J2008" i="2" s="1"/>
  <c r="E2003" i="2"/>
  <c r="J2001" i="2"/>
  <c r="I2002" i="2"/>
  <c r="I2003" i="2" s="1"/>
  <c r="H2002" i="2"/>
  <c r="J2002" i="2" s="1"/>
  <c r="G2003" i="2"/>
  <c r="E1997" i="2"/>
  <c r="H1996" i="2"/>
  <c r="J1996" i="2" s="1"/>
  <c r="I1996" i="2"/>
  <c r="I1997" i="2" s="1"/>
  <c r="H1995" i="2"/>
  <c r="G1997" i="2"/>
  <c r="E1991" i="2"/>
  <c r="I1990" i="2"/>
  <c r="I1991" i="2" s="1"/>
  <c r="H1990" i="2"/>
  <c r="J1990" i="2" s="1"/>
  <c r="G1991" i="2"/>
  <c r="E1985" i="2"/>
  <c r="I1984" i="2"/>
  <c r="I1985" i="2" s="1"/>
  <c r="H1984" i="2"/>
  <c r="J1984" i="2" s="1"/>
  <c r="G1985" i="2"/>
  <c r="J1977" i="2"/>
  <c r="I1978" i="2"/>
  <c r="H1978" i="2"/>
  <c r="J1978" i="2" s="1"/>
  <c r="E1979" i="2"/>
  <c r="I1977" i="2"/>
  <c r="G1979" i="2"/>
  <c r="E1973" i="2"/>
  <c r="I1972" i="2"/>
  <c r="I1973" i="2" s="1"/>
  <c r="H1972" i="2"/>
  <c r="J1972" i="2" s="1"/>
  <c r="G1973" i="2"/>
  <c r="I1966" i="2"/>
  <c r="I1967" i="2" s="1"/>
  <c r="H1966" i="2"/>
  <c r="J1966" i="2" s="1"/>
  <c r="E1967" i="2"/>
  <c r="G1967" i="2"/>
  <c r="I1960" i="2"/>
  <c r="I1961" i="2" s="1"/>
  <c r="H1960" i="2"/>
  <c r="J1960" i="2" s="1"/>
  <c r="E1961" i="2"/>
  <c r="G1961" i="2"/>
  <c r="E1955" i="2"/>
  <c r="J1953" i="2"/>
  <c r="I1954" i="2"/>
  <c r="H1954" i="2"/>
  <c r="J1954" i="2" s="1"/>
  <c r="I1953" i="2"/>
  <c r="G1955" i="2"/>
  <c r="I1948" i="2"/>
  <c r="H1948" i="2"/>
  <c r="J1948" i="2" s="1"/>
  <c r="E1949" i="2"/>
  <c r="J1947" i="2"/>
  <c r="G1949" i="2"/>
  <c r="J1941" i="2"/>
  <c r="E1943" i="2"/>
  <c r="I1942" i="2"/>
  <c r="H1942" i="2"/>
  <c r="J1942" i="2" s="1"/>
  <c r="G1943" i="2"/>
  <c r="I1936" i="2"/>
  <c r="I1937" i="2" s="1"/>
  <c r="H1936" i="2"/>
  <c r="J1936" i="2" s="1"/>
  <c r="E1937" i="2"/>
  <c r="G1937" i="2"/>
  <c r="I1930" i="2"/>
  <c r="H1930" i="2"/>
  <c r="J1930" i="2" s="1"/>
  <c r="E1931" i="2"/>
  <c r="J1929" i="2"/>
  <c r="I1929" i="2"/>
  <c r="G1931" i="2"/>
  <c r="H1680" i="2"/>
  <c r="J1680" i="2" s="1"/>
  <c r="H1824" i="2"/>
  <c r="J1824" i="2" s="1"/>
  <c r="G1826" i="2"/>
  <c r="H1872" i="2"/>
  <c r="J1872" i="2" s="1"/>
  <c r="H1884" i="2"/>
  <c r="J1884" i="2" s="1"/>
  <c r="H1915" i="2"/>
  <c r="J1915" i="2" s="1"/>
  <c r="I1915" i="2"/>
  <c r="I1916" i="2" s="1"/>
  <c r="E1916" i="2"/>
  <c r="G1916" i="2"/>
  <c r="J1908" i="2"/>
  <c r="I1909" i="2"/>
  <c r="H1909" i="2"/>
  <c r="J1909" i="2" s="1"/>
  <c r="G1898" i="2"/>
  <c r="E1910" i="2"/>
  <c r="G1910" i="2"/>
  <c r="E1904" i="2"/>
  <c r="J1902" i="2"/>
  <c r="I1903" i="2"/>
  <c r="H1903" i="2"/>
  <c r="J1903" i="2" s="1"/>
  <c r="I1902" i="2"/>
  <c r="G1904" i="2"/>
  <c r="H1866" i="2"/>
  <c r="J1866" i="2" s="1"/>
  <c r="H1878" i="2"/>
  <c r="J1878" i="2" s="1"/>
  <c r="E1898" i="2"/>
  <c r="H1890" i="2"/>
  <c r="J1890" i="2" s="1"/>
  <c r="I1731" i="2"/>
  <c r="I1897" i="2"/>
  <c r="H1897" i="2"/>
  <c r="J1897" i="2" s="1"/>
  <c r="J1896" i="2"/>
  <c r="E1892" i="2"/>
  <c r="I1891" i="2"/>
  <c r="I1892" i="2" s="1"/>
  <c r="H1891" i="2"/>
  <c r="J1891" i="2" s="1"/>
  <c r="G1892" i="2"/>
  <c r="I1743" i="2"/>
  <c r="I1885" i="2"/>
  <c r="I1886" i="2" s="1"/>
  <c r="H1885" i="2"/>
  <c r="J1885" i="2" s="1"/>
  <c r="E1886" i="2"/>
  <c r="G1886" i="2"/>
  <c r="G1874" i="2"/>
  <c r="E1868" i="2"/>
  <c r="E1880" i="2"/>
  <c r="I1879" i="2"/>
  <c r="I1880" i="2" s="1"/>
  <c r="H1879" i="2"/>
  <c r="J1879" i="2" s="1"/>
  <c r="G1880" i="2"/>
  <c r="I1873" i="2"/>
  <c r="I1874" i="2" s="1"/>
  <c r="H1873" i="2"/>
  <c r="J1873" i="2" s="1"/>
  <c r="E1874" i="2"/>
  <c r="I1867" i="2"/>
  <c r="I1868" i="2" s="1"/>
  <c r="H1867" i="2"/>
  <c r="J1867" i="2" s="1"/>
  <c r="G1868" i="2"/>
  <c r="E1862" i="2"/>
  <c r="J1860" i="2"/>
  <c r="I1861" i="2"/>
  <c r="H1861" i="2"/>
  <c r="J1861" i="2" s="1"/>
  <c r="G1862" i="2"/>
  <c r="E1856" i="2"/>
  <c r="J1854" i="2"/>
  <c r="I1855" i="2"/>
  <c r="H1855" i="2"/>
  <c r="J1855" i="2" s="1"/>
  <c r="G1856" i="2"/>
  <c r="E1850" i="2"/>
  <c r="I1849" i="2"/>
  <c r="I1850" i="2" s="1"/>
  <c r="H1849" i="2"/>
  <c r="J1849" i="2" s="1"/>
  <c r="H1848" i="2"/>
  <c r="G1850" i="2"/>
  <c r="J1842" i="2"/>
  <c r="I1843" i="2"/>
  <c r="H1843" i="2"/>
  <c r="J1843" i="2" s="1"/>
  <c r="E1844" i="2"/>
  <c r="G1844" i="2"/>
  <c r="E1838" i="2"/>
  <c r="I1837" i="2"/>
  <c r="H1837" i="2"/>
  <c r="J1837" i="2" s="1"/>
  <c r="J1836" i="2"/>
  <c r="G1838" i="2"/>
  <c r="E1832" i="2"/>
  <c r="I1831" i="2"/>
  <c r="I1832" i="2" s="1"/>
  <c r="H1831" i="2"/>
  <c r="J1831" i="2" s="1"/>
  <c r="G1832" i="2"/>
  <c r="H1791" i="2"/>
  <c r="J1791" i="2" s="1"/>
  <c r="H1815" i="2"/>
  <c r="J1815" i="2" s="1"/>
  <c r="H1767" i="2"/>
  <c r="J1767" i="2" s="1"/>
  <c r="H1716" i="2"/>
  <c r="J1716" i="2" s="1"/>
  <c r="G1727" i="2"/>
  <c r="I1749" i="2"/>
  <c r="H1809" i="2"/>
  <c r="J1809" i="2" s="1"/>
  <c r="H1737" i="2"/>
  <c r="I1797" i="2"/>
  <c r="H1725" i="2"/>
  <c r="J1725" i="2" s="1"/>
  <c r="H1816" i="2"/>
  <c r="J1816" i="2" s="1"/>
  <c r="I1816" i="2"/>
  <c r="I1817" i="2" s="1"/>
  <c r="E1817" i="2"/>
  <c r="G1817" i="2"/>
  <c r="I1810" i="2"/>
  <c r="I1811" i="2" s="1"/>
  <c r="H1810" i="2"/>
  <c r="J1810" i="2" s="1"/>
  <c r="E1811" i="2"/>
  <c r="G1811" i="2"/>
  <c r="E1805" i="2"/>
  <c r="J1803" i="2"/>
  <c r="I1804" i="2"/>
  <c r="H1804" i="2"/>
  <c r="J1804" i="2" s="1"/>
  <c r="I1803" i="2"/>
  <c r="G1805" i="2"/>
  <c r="J1797" i="2"/>
  <c r="E1799" i="2"/>
  <c r="I1798" i="2"/>
  <c r="H1798" i="2"/>
  <c r="J1798" i="2" s="1"/>
  <c r="G1799" i="2"/>
  <c r="I1792" i="2"/>
  <c r="I1793" i="2" s="1"/>
  <c r="H1792" i="2"/>
  <c r="J1792" i="2" s="1"/>
  <c r="E1793" i="2"/>
  <c r="G1793" i="2"/>
  <c r="J1785" i="2"/>
  <c r="E1787" i="2"/>
  <c r="I1786" i="2"/>
  <c r="H1786" i="2"/>
  <c r="J1786" i="2" s="1"/>
  <c r="G1787" i="2"/>
  <c r="J1779" i="2"/>
  <c r="I1780" i="2"/>
  <c r="H1780" i="2"/>
  <c r="J1780" i="2" s="1"/>
  <c r="E1781" i="2"/>
  <c r="I1779" i="2"/>
  <c r="G1781" i="2"/>
  <c r="I1774" i="2"/>
  <c r="I1775" i="2" s="1"/>
  <c r="H1774" i="2"/>
  <c r="J1774" i="2" s="1"/>
  <c r="E1775" i="2"/>
  <c r="H1773" i="2"/>
  <c r="G1775" i="2"/>
  <c r="I1768" i="2"/>
  <c r="I1769" i="2" s="1"/>
  <c r="H1768" i="2"/>
  <c r="J1768" i="2" s="1"/>
  <c r="E1769" i="2"/>
  <c r="G1769" i="2"/>
  <c r="I1762" i="2"/>
  <c r="I1763" i="2" s="1"/>
  <c r="H1762" i="2"/>
  <c r="J1762" i="2" s="1"/>
  <c r="E1763" i="2"/>
  <c r="G1763" i="2"/>
  <c r="J1755" i="2"/>
  <c r="I1756" i="2"/>
  <c r="H1756" i="2"/>
  <c r="J1756" i="2" s="1"/>
  <c r="E1757" i="2"/>
  <c r="I1755" i="2"/>
  <c r="G1757" i="2"/>
  <c r="I1750" i="2"/>
  <c r="H1750" i="2"/>
  <c r="J1750" i="2" s="1"/>
  <c r="J1749" i="2"/>
  <c r="E1751" i="2"/>
  <c r="G1751" i="2"/>
  <c r="J1743" i="2"/>
  <c r="I1744" i="2"/>
  <c r="H1744" i="2"/>
  <c r="J1744" i="2" s="1"/>
  <c r="E1745" i="2"/>
  <c r="G1745" i="2"/>
  <c r="H1738" i="2"/>
  <c r="J1738" i="2" s="1"/>
  <c r="I1738" i="2"/>
  <c r="I1739" i="2" s="1"/>
  <c r="E1739" i="2"/>
  <c r="G1739" i="2"/>
  <c r="J1731" i="2"/>
  <c r="I1732" i="2"/>
  <c r="H1732" i="2"/>
  <c r="J1732" i="2" s="1"/>
  <c r="E1733" i="2"/>
  <c r="G1733" i="2"/>
  <c r="H1632" i="2"/>
  <c r="J1632" i="2" s="1"/>
  <c r="H1638" i="2"/>
  <c r="J1638" i="2" s="1"/>
  <c r="I1686" i="2"/>
  <c r="H1662" i="2"/>
  <c r="J1662" i="2" s="1"/>
  <c r="I1698" i="2"/>
  <c r="I1626" i="2"/>
  <c r="I1717" i="2"/>
  <c r="I1718" i="2" s="1"/>
  <c r="H1717" i="2"/>
  <c r="J1717" i="2" s="1"/>
  <c r="G1718" i="2"/>
  <c r="J1710" i="2"/>
  <c r="I1711" i="2"/>
  <c r="H1711" i="2"/>
  <c r="J1711" i="2" s="1"/>
  <c r="E1712" i="2"/>
  <c r="G1712" i="2"/>
  <c r="G1700" i="2"/>
  <c r="I1705" i="2"/>
  <c r="H1705" i="2"/>
  <c r="J1705" i="2" s="1"/>
  <c r="J1704" i="2"/>
  <c r="E1706" i="2"/>
  <c r="E1700" i="2"/>
  <c r="G1706" i="2"/>
  <c r="J1698" i="2"/>
  <c r="H1699" i="2"/>
  <c r="J1699" i="2" s="1"/>
  <c r="I1699" i="2"/>
  <c r="E1694" i="2"/>
  <c r="J1692" i="2"/>
  <c r="I1693" i="2"/>
  <c r="H1693" i="2"/>
  <c r="J1693" i="2" s="1"/>
  <c r="I1692" i="2"/>
  <c r="G1694" i="2"/>
  <c r="I1687" i="2"/>
  <c r="H1687" i="2"/>
  <c r="J1687" i="2" s="1"/>
  <c r="E1688" i="2"/>
  <c r="J1686" i="2"/>
  <c r="E1682" i="2"/>
  <c r="G1688" i="2"/>
  <c r="I1681" i="2"/>
  <c r="I1682" i="2" s="1"/>
  <c r="H1681" i="2"/>
  <c r="J1681" i="2" s="1"/>
  <c r="G1682" i="2"/>
  <c r="I1675" i="2"/>
  <c r="I1676" i="2" s="1"/>
  <c r="H1675" i="2"/>
  <c r="J1675" i="2" s="1"/>
  <c r="E1676" i="2"/>
  <c r="H1674" i="2"/>
  <c r="G1676" i="2"/>
  <c r="H1669" i="2"/>
  <c r="J1669" i="2" s="1"/>
  <c r="I1669" i="2"/>
  <c r="I1670" i="2" s="1"/>
  <c r="E1670" i="2"/>
  <c r="H1668" i="2"/>
  <c r="G1670" i="2"/>
  <c r="I1663" i="2"/>
  <c r="I1664" i="2" s="1"/>
  <c r="H1663" i="2"/>
  <c r="J1663" i="2" s="1"/>
  <c r="E1664" i="2"/>
  <c r="G1664" i="2"/>
  <c r="I1657" i="2"/>
  <c r="H1657" i="2"/>
  <c r="J1657" i="2" s="1"/>
  <c r="E1658" i="2"/>
  <c r="J1656" i="2"/>
  <c r="I1656" i="2"/>
  <c r="G1658" i="2"/>
  <c r="J1650" i="2"/>
  <c r="H1651" i="2"/>
  <c r="J1651" i="2" s="1"/>
  <c r="I1651" i="2"/>
  <c r="E1652" i="2"/>
  <c r="I1650" i="2"/>
  <c r="G1652" i="2"/>
  <c r="I1645" i="2"/>
  <c r="I1646" i="2" s="1"/>
  <c r="H1645" i="2"/>
  <c r="J1645" i="2" s="1"/>
  <c r="E1646" i="2"/>
  <c r="H1644" i="2"/>
  <c r="G1646" i="2"/>
  <c r="H1639" i="2"/>
  <c r="J1639" i="2" s="1"/>
  <c r="I1639" i="2"/>
  <c r="I1640" i="2" s="1"/>
  <c r="E1640" i="2"/>
  <c r="G1640" i="2"/>
  <c r="I1633" i="2"/>
  <c r="I1634" i="2" s="1"/>
  <c r="H1633" i="2"/>
  <c r="J1633" i="2" s="1"/>
  <c r="E1634" i="2"/>
  <c r="G1634" i="2"/>
  <c r="G1613" i="2"/>
  <c r="G1607" i="2"/>
  <c r="G1601" i="2"/>
  <c r="G1583" i="2"/>
  <c r="H1618" i="2"/>
  <c r="J1618" i="2" s="1"/>
  <c r="I1618" i="2"/>
  <c r="I1617" i="2"/>
  <c r="G1619" i="2"/>
  <c r="E1619" i="2"/>
  <c r="I1612" i="2"/>
  <c r="I1613" i="2" s="1"/>
  <c r="H1612" i="2"/>
  <c r="J1612" i="2" s="1"/>
  <c r="E1613" i="2"/>
  <c r="G1571" i="2"/>
  <c r="G1595" i="2"/>
  <c r="E1607" i="2"/>
  <c r="I1606" i="2"/>
  <c r="H1606" i="2"/>
  <c r="J1606" i="2" s="1"/>
  <c r="G1589" i="2"/>
  <c r="E1601" i="2"/>
  <c r="I1600" i="2"/>
  <c r="H1600" i="2"/>
  <c r="J1600" i="2" s="1"/>
  <c r="I1594" i="2"/>
  <c r="H1594" i="2"/>
  <c r="J1594" i="2" s="1"/>
  <c r="E1595" i="2"/>
  <c r="G1577" i="2"/>
  <c r="E1589" i="2"/>
  <c r="I1588" i="2"/>
  <c r="H1588" i="2"/>
  <c r="J1588" i="2" s="1"/>
  <c r="E1583" i="2"/>
  <c r="I1582" i="2"/>
  <c r="H1582" i="2"/>
  <c r="J1582" i="2" s="1"/>
  <c r="E1577" i="2"/>
  <c r="I1576" i="2"/>
  <c r="H1576" i="2"/>
  <c r="J1576" i="2" s="1"/>
  <c r="G1541" i="2"/>
  <c r="G1565" i="2"/>
  <c r="I1570" i="2"/>
  <c r="H1570" i="2"/>
  <c r="J1570" i="2" s="1"/>
  <c r="E1571" i="2"/>
  <c r="G1559" i="2"/>
  <c r="E1565" i="2"/>
  <c r="I1564" i="2"/>
  <c r="H1564" i="2"/>
  <c r="J1564" i="2" s="1"/>
  <c r="E1559" i="2"/>
  <c r="I1558" i="2"/>
  <c r="H1558" i="2"/>
  <c r="J1558" i="2" s="1"/>
  <c r="I1552" i="2"/>
  <c r="H1552" i="2"/>
  <c r="J1552" i="2" s="1"/>
  <c r="G1553" i="2"/>
  <c r="E1553" i="2"/>
  <c r="I1546" i="2"/>
  <c r="H1546" i="2"/>
  <c r="J1546" i="2" s="1"/>
  <c r="G1547" i="2"/>
  <c r="E1547" i="2"/>
  <c r="E1541" i="2"/>
  <c r="I1540" i="2"/>
  <c r="I1541" i="2" s="1"/>
  <c r="H1540" i="2"/>
  <c r="J1540" i="2" s="1"/>
  <c r="I1534" i="2"/>
  <c r="H1534" i="2"/>
  <c r="J1534" i="2" s="1"/>
  <c r="I1533" i="2"/>
  <c r="G1535" i="2"/>
  <c r="E1535" i="2"/>
  <c r="H1440" i="2"/>
  <c r="J1440" i="2" s="1"/>
  <c r="H1389" i="2"/>
  <c r="J1389" i="2" s="1"/>
  <c r="H1500" i="2"/>
  <c r="J1500" i="2" s="1"/>
  <c r="H1413" i="2"/>
  <c r="J1413" i="2" s="1"/>
  <c r="H1464" i="2"/>
  <c r="J1464" i="2" s="1"/>
  <c r="I1476" i="2"/>
  <c r="I1428" i="2"/>
  <c r="H1341" i="2"/>
  <c r="J1341" i="2" s="1"/>
  <c r="H1611" i="2"/>
  <c r="H1605" i="2"/>
  <c r="I1599" i="2"/>
  <c r="I1593" i="2"/>
  <c r="I1595" i="2" s="1"/>
  <c r="I1587" i="2"/>
  <c r="I1589" i="2" s="1"/>
  <c r="I1581" i="2"/>
  <c r="I1575" i="2"/>
  <c r="H1569" i="2"/>
  <c r="I1563" i="2"/>
  <c r="I1557" i="2"/>
  <c r="H1551" i="2"/>
  <c r="H1545" i="2"/>
  <c r="I1569" i="2"/>
  <c r="H1599" i="2"/>
  <c r="H1494" i="2"/>
  <c r="J1494" i="2" s="1"/>
  <c r="I1347" i="2"/>
  <c r="I1506" i="2"/>
  <c r="H1581" i="2"/>
  <c r="H1482" i="2"/>
  <c r="J1482" i="2" s="1"/>
  <c r="H1335" i="2"/>
  <c r="J1335" i="2" s="1"/>
  <c r="H1587" i="2"/>
  <c r="H1512" i="2"/>
  <c r="J1512" i="2" s="1"/>
  <c r="H1365" i="2"/>
  <c r="J1365" i="2" s="1"/>
  <c r="H1563" i="2"/>
  <c r="H1452" i="2"/>
  <c r="J1452" i="2" s="1"/>
  <c r="H1353" i="2"/>
  <c r="J1353" i="2" s="1"/>
  <c r="H1488" i="2"/>
  <c r="J1488" i="2" s="1"/>
  <c r="I1551" i="2"/>
  <c r="H1617" i="2"/>
  <c r="I1605" i="2"/>
  <c r="I1607" i="2" s="1"/>
  <c r="H1593" i="2"/>
  <c r="H1575" i="2"/>
  <c r="H1577" i="2" s="1"/>
  <c r="I1527" i="2"/>
  <c r="I1518" i="2"/>
  <c r="H1533" i="2"/>
  <c r="H1434" i="2"/>
  <c r="J1434" i="2" s="1"/>
  <c r="I1545" i="2"/>
  <c r="I1547" i="2" s="1"/>
  <c r="H1557" i="2"/>
  <c r="J1551" i="2"/>
  <c r="J1518" i="2"/>
  <c r="H1519" i="2"/>
  <c r="J1519" i="2" s="1"/>
  <c r="I1519" i="2"/>
  <c r="E1520" i="2"/>
  <c r="G1520" i="2"/>
  <c r="E1514" i="2"/>
  <c r="I1513" i="2"/>
  <c r="I1514" i="2" s="1"/>
  <c r="H1513" i="2"/>
  <c r="J1513" i="2" s="1"/>
  <c r="G1514" i="2"/>
  <c r="J1506" i="2"/>
  <c r="E1508" i="2"/>
  <c r="I1507" i="2"/>
  <c r="H1507" i="2"/>
  <c r="J1507" i="2" s="1"/>
  <c r="G1508" i="2"/>
  <c r="I1501" i="2"/>
  <c r="I1502" i="2" s="1"/>
  <c r="H1501" i="2"/>
  <c r="J1501" i="2" s="1"/>
  <c r="E1502" i="2"/>
  <c r="G1502" i="2"/>
  <c r="E1496" i="2"/>
  <c r="I1495" i="2"/>
  <c r="I1496" i="2" s="1"/>
  <c r="H1495" i="2"/>
  <c r="J1495" i="2" s="1"/>
  <c r="G1496" i="2"/>
  <c r="E1490" i="2"/>
  <c r="I1489" i="2"/>
  <c r="I1490" i="2" s="1"/>
  <c r="H1489" i="2"/>
  <c r="J1489" i="2" s="1"/>
  <c r="G1490" i="2"/>
  <c r="E1484" i="2"/>
  <c r="I1483" i="2"/>
  <c r="I1484" i="2" s="1"/>
  <c r="H1483" i="2"/>
  <c r="J1483" i="2" s="1"/>
  <c r="G1484" i="2"/>
  <c r="E1478" i="2"/>
  <c r="I1477" i="2"/>
  <c r="H1477" i="2"/>
  <c r="J1477" i="2" s="1"/>
  <c r="J1476" i="2"/>
  <c r="G1478" i="2"/>
  <c r="E1472" i="2"/>
  <c r="I1471" i="2"/>
  <c r="I1472" i="2" s="1"/>
  <c r="H1471" i="2"/>
  <c r="J1471" i="2" s="1"/>
  <c r="H1470" i="2"/>
  <c r="G1472" i="2"/>
  <c r="I1465" i="2"/>
  <c r="I1466" i="2" s="1"/>
  <c r="H1465" i="2"/>
  <c r="J1465" i="2" s="1"/>
  <c r="E1466" i="2"/>
  <c r="G1466" i="2"/>
  <c r="J1458" i="2"/>
  <c r="I1459" i="2"/>
  <c r="H1459" i="2"/>
  <c r="J1459" i="2" s="1"/>
  <c r="E1460" i="2"/>
  <c r="I1458" i="2"/>
  <c r="G1460" i="2"/>
  <c r="E1454" i="2"/>
  <c r="I1453" i="2"/>
  <c r="I1454" i="2" s="1"/>
  <c r="H1453" i="2"/>
  <c r="J1453" i="2" s="1"/>
  <c r="G1454" i="2"/>
  <c r="E1448" i="2"/>
  <c r="I1447" i="2"/>
  <c r="I1448" i="2" s="1"/>
  <c r="H1447" i="2"/>
  <c r="J1447" i="2" s="1"/>
  <c r="H1446" i="2"/>
  <c r="G1448" i="2"/>
  <c r="E1442" i="2"/>
  <c r="I1441" i="2"/>
  <c r="I1442" i="2" s="1"/>
  <c r="H1441" i="2"/>
  <c r="J1441" i="2" s="1"/>
  <c r="E1436" i="2"/>
  <c r="G1442" i="2"/>
  <c r="I1435" i="2"/>
  <c r="I1436" i="2" s="1"/>
  <c r="H1435" i="2"/>
  <c r="J1435" i="2" s="1"/>
  <c r="G1436" i="2"/>
  <c r="K3697" i="1"/>
  <c r="K3736" i="1"/>
  <c r="H1420" i="2"/>
  <c r="J1420" i="2" s="1"/>
  <c r="I1420" i="2"/>
  <c r="I1421" i="2" s="1"/>
  <c r="E1421" i="2"/>
  <c r="H1419" i="2"/>
  <c r="G1421" i="2"/>
  <c r="E1415" i="2"/>
  <c r="I1414" i="2"/>
  <c r="I1415" i="2" s="1"/>
  <c r="H1414" i="2"/>
  <c r="J1414" i="2" s="1"/>
  <c r="G1415" i="2"/>
  <c r="E1409" i="2"/>
  <c r="I1408" i="2"/>
  <c r="H1408" i="2"/>
  <c r="J1408" i="2" s="1"/>
  <c r="J1407" i="2"/>
  <c r="I1407" i="2"/>
  <c r="G1409" i="2"/>
  <c r="E1403" i="2"/>
  <c r="J1401" i="2"/>
  <c r="I1402" i="2"/>
  <c r="H1402" i="2"/>
  <c r="J1402" i="2" s="1"/>
  <c r="I1401" i="2"/>
  <c r="G1403" i="2"/>
  <c r="I1396" i="2"/>
  <c r="I1397" i="2" s="1"/>
  <c r="H1396" i="2"/>
  <c r="J1396" i="2" s="1"/>
  <c r="E1397" i="2"/>
  <c r="H1395" i="2"/>
  <c r="G1397" i="2"/>
  <c r="E1391" i="2"/>
  <c r="I1390" i="2"/>
  <c r="I1391" i="2" s="1"/>
  <c r="H1390" i="2"/>
  <c r="J1390" i="2" s="1"/>
  <c r="G1391" i="2"/>
  <c r="J1383" i="2"/>
  <c r="I1384" i="2"/>
  <c r="H1384" i="2"/>
  <c r="J1384" i="2" s="1"/>
  <c r="E1385" i="2"/>
  <c r="I1383" i="2"/>
  <c r="G1385" i="2"/>
  <c r="J1377" i="2"/>
  <c r="E1379" i="2"/>
  <c r="I1378" i="2"/>
  <c r="H1378" i="2"/>
  <c r="J1378" i="2" s="1"/>
  <c r="I1377" i="2"/>
  <c r="G1379" i="2"/>
  <c r="E1373" i="2"/>
  <c r="I1372" i="2"/>
  <c r="I1373" i="2" s="1"/>
  <c r="H1372" i="2"/>
  <c r="J1372" i="2" s="1"/>
  <c r="H1371" i="2"/>
  <c r="G1373" i="2"/>
  <c r="I1366" i="2"/>
  <c r="I1367" i="2" s="1"/>
  <c r="H1366" i="2"/>
  <c r="J1366" i="2" s="1"/>
  <c r="E1367" i="2"/>
  <c r="G1367" i="2"/>
  <c r="E1361" i="2"/>
  <c r="I1360" i="2"/>
  <c r="H1360" i="2"/>
  <c r="J1360" i="2" s="1"/>
  <c r="J1359" i="2"/>
  <c r="I1359" i="2"/>
  <c r="G1361" i="2"/>
  <c r="I1354" i="2"/>
  <c r="I1355" i="2" s="1"/>
  <c r="H1354" i="2"/>
  <c r="J1354" i="2" s="1"/>
  <c r="E1355" i="2"/>
  <c r="G1355" i="2"/>
  <c r="J1347" i="2"/>
  <c r="I1348" i="2"/>
  <c r="H1348" i="2"/>
  <c r="J1348" i="2" s="1"/>
  <c r="E1349" i="2"/>
  <c r="G1349" i="2"/>
  <c r="H1342" i="2"/>
  <c r="J1342" i="2" s="1"/>
  <c r="I1342" i="2"/>
  <c r="I1343" i="2" s="1"/>
  <c r="E1343" i="2"/>
  <c r="G1343" i="2"/>
  <c r="G1322" i="2"/>
  <c r="E1337" i="2"/>
  <c r="I1336" i="2"/>
  <c r="I1337" i="2" s="1"/>
  <c r="H1336" i="2"/>
  <c r="J1336" i="2" s="1"/>
  <c r="G1337" i="2"/>
  <c r="I1320" i="2"/>
  <c r="H1320" i="2"/>
  <c r="J1320" i="2" s="1"/>
  <c r="G1310" i="2"/>
  <c r="H1321" i="2"/>
  <c r="J1321" i="2" s="1"/>
  <c r="I1321" i="2"/>
  <c r="I1322" i="2" s="1"/>
  <c r="E1322" i="2"/>
  <c r="E1316" i="2"/>
  <c r="I1314" i="2"/>
  <c r="G1316" i="2"/>
  <c r="H1315" i="2"/>
  <c r="J1315" i="2" s="1"/>
  <c r="I1315" i="2"/>
  <c r="E1310" i="2"/>
  <c r="I1309" i="2"/>
  <c r="I1310" i="2" s="1"/>
  <c r="H1309" i="2"/>
  <c r="J1309" i="2" s="1"/>
  <c r="E1304" i="2"/>
  <c r="I1302" i="2"/>
  <c r="G1304" i="2"/>
  <c r="I1303" i="2"/>
  <c r="H1303" i="2"/>
  <c r="J1303" i="2" s="1"/>
  <c r="E1298" i="2"/>
  <c r="H1296" i="2"/>
  <c r="J1296" i="2" s="1"/>
  <c r="G1298" i="2"/>
  <c r="I1297" i="2"/>
  <c r="H1297" i="2"/>
  <c r="J1297" i="2" s="1"/>
  <c r="I1291" i="2"/>
  <c r="I1292" i="2" s="1"/>
  <c r="H1291" i="2"/>
  <c r="J1291" i="2" s="1"/>
  <c r="H1290" i="2"/>
  <c r="J1290" i="2" s="1"/>
  <c r="G1292" i="2"/>
  <c r="E1292" i="2"/>
  <c r="E1286" i="2"/>
  <c r="I1284" i="2"/>
  <c r="G1286" i="2"/>
  <c r="I1285" i="2"/>
  <c r="H1285" i="2"/>
  <c r="J1285" i="2" s="1"/>
  <c r="I1279" i="2"/>
  <c r="H1279" i="2"/>
  <c r="J1279" i="2" s="1"/>
  <c r="I1278" i="2"/>
  <c r="G1280" i="2"/>
  <c r="E1280" i="2"/>
  <c r="I1273" i="2"/>
  <c r="H1273" i="2"/>
  <c r="J1273" i="2" s="1"/>
  <c r="H1272" i="2"/>
  <c r="J1272" i="2" s="1"/>
  <c r="G1274" i="2"/>
  <c r="E1274" i="2"/>
  <c r="H1267" i="2"/>
  <c r="J1267" i="2" s="1"/>
  <c r="I1267" i="2"/>
  <c r="I1266" i="2"/>
  <c r="G1268" i="2"/>
  <c r="E1268" i="2"/>
  <c r="I1261" i="2"/>
  <c r="H1261" i="2"/>
  <c r="J1261" i="2" s="1"/>
  <c r="I1260" i="2"/>
  <c r="G1262" i="2"/>
  <c r="E1262" i="2"/>
  <c r="I1255" i="2"/>
  <c r="H1255" i="2"/>
  <c r="J1255" i="2" s="1"/>
  <c r="H1254" i="2"/>
  <c r="G1256" i="2"/>
  <c r="E1256" i="2"/>
  <c r="E1250" i="2"/>
  <c r="H1248" i="2"/>
  <c r="J1248" i="2" s="1"/>
  <c r="G1250" i="2"/>
  <c r="I1249" i="2"/>
  <c r="H1249" i="2"/>
  <c r="J1249" i="2" s="1"/>
  <c r="H1243" i="2"/>
  <c r="J1243" i="2" s="1"/>
  <c r="I1243" i="2"/>
  <c r="I1242" i="2"/>
  <c r="G1244" i="2"/>
  <c r="E1244" i="2"/>
  <c r="E1238" i="2"/>
  <c r="I1236" i="2"/>
  <c r="G1238" i="2"/>
  <c r="I1237" i="2"/>
  <c r="H1237" i="2"/>
  <c r="J1237" i="2" s="1"/>
  <c r="I1221" i="2"/>
  <c r="I882" i="2"/>
  <c r="I1254" i="2"/>
  <c r="H1278" i="2"/>
  <c r="J1278" i="2" s="1"/>
  <c r="H1302" i="2"/>
  <c r="H1242" i="2"/>
  <c r="J1242" i="2" s="1"/>
  <c r="I1248" i="2"/>
  <c r="I1272" i="2"/>
  <c r="I1179" i="2"/>
  <c r="I1203" i="2"/>
  <c r="H963" i="2"/>
  <c r="J963" i="2" s="1"/>
  <c r="H1074" i="2"/>
  <c r="J1074" i="2" s="1"/>
  <c r="I1296" i="2"/>
  <c r="H1068" i="2"/>
  <c r="J1068" i="2" s="1"/>
  <c r="H1086" i="2"/>
  <c r="J1086" i="2" s="1"/>
  <c r="H1191" i="2"/>
  <c r="J1191" i="2" s="1"/>
  <c r="H1314" i="2"/>
  <c r="H1308" i="2"/>
  <c r="H1143" i="2"/>
  <c r="J1143" i="2" s="1"/>
  <c r="H1284" i="2"/>
  <c r="H1266" i="2"/>
  <c r="H1260" i="2"/>
  <c r="J1254" i="2"/>
  <c r="H1236" i="2"/>
  <c r="H1092" i="2"/>
  <c r="J1092" i="2" s="1"/>
  <c r="H1098" i="2"/>
  <c r="J1098" i="2" s="1"/>
  <c r="I1110" i="2"/>
  <c r="H1155" i="2"/>
  <c r="J1155" i="2" s="1"/>
  <c r="K3506" i="1"/>
  <c r="K3510" i="1"/>
  <c r="K3518" i="1"/>
  <c r="J1221" i="2"/>
  <c r="E1223" i="2"/>
  <c r="H1222" i="2"/>
  <c r="J1222" i="2" s="1"/>
  <c r="I1222" i="2"/>
  <c r="G1223" i="2"/>
  <c r="H1216" i="2"/>
  <c r="J1216" i="2" s="1"/>
  <c r="I1216" i="2"/>
  <c r="I1217" i="2" s="1"/>
  <c r="I1209" i="2"/>
  <c r="E1217" i="2"/>
  <c r="H1215" i="2"/>
  <c r="G1217" i="2"/>
  <c r="J1209" i="2"/>
  <c r="H1210" i="2"/>
  <c r="J1210" i="2" s="1"/>
  <c r="I1210" i="2"/>
  <c r="E1211" i="2"/>
  <c r="G1211" i="2"/>
  <c r="I945" i="2"/>
  <c r="H846" i="2"/>
  <c r="J846" i="2" s="1"/>
  <c r="H1204" i="2"/>
  <c r="J1204" i="2" s="1"/>
  <c r="I1204" i="2"/>
  <c r="I894" i="2"/>
  <c r="I993" i="2"/>
  <c r="J1203" i="2"/>
  <c r="H1173" i="2"/>
  <c r="J1173" i="2" s="1"/>
  <c r="H1197" i="2"/>
  <c r="J1197" i="2" s="1"/>
  <c r="I1137" i="2"/>
  <c r="E1205" i="2"/>
  <c r="G1205" i="2"/>
  <c r="H1198" i="2"/>
  <c r="J1198" i="2" s="1"/>
  <c r="I1198" i="2"/>
  <c r="I1199" i="2" s="1"/>
  <c r="E1199" i="2"/>
  <c r="G1199" i="2"/>
  <c r="H1192" i="2"/>
  <c r="J1192" i="2" s="1"/>
  <c r="I1192" i="2"/>
  <c r="I1193" i="2" s="1"/>
  <c r="E1193" i="2"/>
  <c r="G1193" i="2"/>
  <c r="E1187" i="2"/>
  <c r="I1186" i="2"/>
  <c r="I1187" i="2" s="1"/>
  <c r="H1186" i="2"/>
  <c r="J1186" i="2" s="1"/>
  <c r="H1185" i="2"/>
  <c r="G1187" i="2"/>
  <c r="H1180" i="2"/>
  <c r="J1180" i="2" s="1"/>
  <c r="I1180" i="2"/>
  <c r="J1179" i="2"/>
  <c r="E1181" i="2"/>
  <c r="G1181" i="2"/>
  <c r="H1174" i="2"/>
  <c r="J1174" i="2" s="1"/>
  <c r="I1174" i="2"/>
  <c r="I1175" i="2" s="1"/>
  <c r="E1175" i="2"/>
  <c r="G1175" i="2"/>
  <c r="H1168" i="2"/>
  <c r="J1168" i="2" s="1"/>
  <c r="I1168" i="2"/>
  <c r="I1169" i="2" s="1"/>
  <c r="E1169" i="2"/>
  <c r="H1167" i="2"/>
  <c r="G1169" i="2"/>
  <c r="H1162" i="2"/>
  <c r="J1162" i="2" s="1"/>
  <c r="I1162" i="2"/>
  <c r="I1163" i="2" s="1"/>
  <c r="E1163" i="2"/>
  <c r="H1161" i="2"/>
  <c r="G1163" i="2"/>
  <c r="H1156" i="2"/>
  <c r="J1156" i="2" s="1"/>
  <c r="I1156" i="2"/>
  <c r="I1157" i="2" s="1"/>
  <c r="E1157" i="2"/>
  <c r="G1157" i="2"/>
  <c r="J1149" i="2"/>
  <c r="H1150" i="2"/>
  <c r="J1150" i="2" s="1"/>
  <c r="I1150" i="2"/>
  <c r="E1151" i="2"/>
  <c r="I1149" i="2"/>
  <c r="G1151" i="2"/>
  <c r="H1144" i="2"/>
  <c r="J1144" i="2" s="1"/>
  <c r="I1144" i="2"/>
  <c r="I1145" i="2" s="1"/>
  <c r="E1145" i="2"/>
  <c r="G1145" i="2"/>
  <c r="J1137" i="2"/>
  <c r="H1138" i="2"/>
  <c r="J1138" i="2" s="1"/>
  <c r="I1138" i="2"/>
  <c r="E1139" i="2"/>
  <c r="G1139" i="2"/>
  <c r="I1092" i="2"/>
  <c r="I1074" i="2"/>
  <c r="K3514" i="1"/>
  <c r="K3709" i="1"/>
  <c r="B3747" i="1"/>
  <c r="K3747" i="1" s="1"/>
  <c r="B3739" i="1"/>
  <c r="K3739" i="1" s="1"/>
  <c r="B4425" i="1"/>
  <c r="K4425" i="1" s="1"/>
  <c r="K4387" i="1"/>
  <c r="B4433" i="1"/>
  <c r="K4395" i="1"/>
  <c r="J3448" i="1"/>
  <c r="K3450" i="1" s="1"/>
  <c r="K3454" i="1" s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423" i="1" s="1"/>
  <c r="K4385" i="1"/>
  <c r="B4427" i="1"/>
  <c r="K4389" i="1"/>
  <c r="B4431" i="1"/>
  <c r="K4431" i="1" s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134" i="1" s="1"/>
  <c r="K4138" i="1" s="1"/>
  <c r="K4494" i="1"/>
  <c r="K4498" i="1"/>
  <c r="K4502" i="1"/>
  <c r="G1100" i="2"/>
  <c r="H1050" i="2"/>
  <c r="J1050" i="2" s="1"/>
  <c r="H1044" i="2"/>
  <c r="J1044" i="2" s="1"/>
  <c r="H1062" i="2"/>
  <c r="J1062" i="2" s="1"/>
  <c r="I1056" i="2"/>
  <c r="K3354" i="1"/>
  <c r="K3358" i="1"/>
  <c r="K3362" i="1"/>
  <c r="K3366" i="1"/>
  <c r="G1058" i="2"/>
  <c r="H1122" i="2"/>
  <c r="G1124" i="2"/>
  <c r="H1123" i="2"/>
  <c r="J1123" i="2" s="1"/>
  <c r="I1123" i="2"/>
  <c r="I1124" i="2" s="1"/>
  <c r="E1124" i="2"/>
  <c r="H1116" i="2"/>
  <c r="G1118" i="2"/>
  <c r="G1112" i="2"/>
  <c r="E1112" i="2"/>
  <c r="H1117" i="2"/>
  <c r="J1117" i="2" s="1"/>
  <c r="I1117" i="2"/>
  <c r="I1118" i="2" s="1"/>
  <c r="E1118" i="2"/>
  <c r="J1110" i="2"/>
  <c r="E1106" i="2"/>
  <c r="H1111" i="2"/>
  <c r="J1111" i="2" s="1"/>
  <c r="I1111" i="2"/>
  <c r="H1104" i="2"/>
  <c r="G1106" i="2"/>
  <c r="H1105" i="2"/>
  <c r="J1105" i="2" s="1"/>
  <c r="I1105" i="2"/>
  <c r="G1088" i="2"/>
  <c r="E1100" i="2"/>
  <c r="G1064" i="2"/>
  <c r="H1099" i="2"/>
  <c r="J1099" i="2" s="1"/>
  <c r="I1099" i="2"/>
  <c r="I1100" i="2" s="1"/>
  <c r="E1094" i="2"/>
  <c r="I1093" i="2"/>
  <c r="H1093" i="2"/>
  <c r="J1093" i="2" s="1"/>
  <c r="H1087" i="2"/>
  <c r="J1087" i="2" s="1"/>
  <c r="I1087" i="2"/>
  <c r="I1088" i="2" s="1"/>
  <c r="E1088" i="2"/>
  <c r="H1080" i="2"/>
  <c r="G1082" i="2"/>
  <c r="H1081" i="2"/>
  <c r="J1081" i="2" s="1"/>
  <c r="I1081" i="2"/>
  <c r="I1082" i="2" s="1"/>
  <c r="E1082" i="2"/>
  <c r="H1075" i="2"/>
  <c r="J1075" i="2" s="1"/>
  <c r="I1075" i="2"/>
  <c r="E1076" i="2"/>
  <c r="H1069" i="2"/>
  <c r="J1069" i="2" s="1"/>
  <c r="I1069" i="2"/>
  <c r="I1070" i="2" s="1"/>
  <c r="G1070" i="2"/>
  <c r="E1070" i="2"/>
  <c r="H1063" i="2"/>
  <c r="J1063" i="2" s="1"/>
  <c r="I1063" i="2"/>
  <c r="I1064" i="2" s="1"/>
  <c r="E1064" i="2"/>
  <c r="I1104" i="2"/>
  <c r="H1057" i="2"/>
  <c r="J1057" i="2" s="1"/>
  <c r="I1057" i="2"/>
  <c r="J1056" i="2"/>
  <c r="E1058" i="2"/>
  <c r="H1051" i="2"/>
  <c r="J1051" i="2" s="1"/>
  <c r="I1051" i="2"/>
  <c r="I1052" i="2" s="1"/>
  <c r="G1052" i="2"/>
  <c r="G1046" i="2"/>
  <c r="E1052" i="2"/>
  <c r="E1046" i="2"/>
  <c r="H1045" i="2"/>
  <c r="J1045" i="2" s="1"/>
  <c r="I1045" i="2"/>
  <c r="I1046" i="2" s="1"/>
  <c r="I1038" i="2"/>
  <c r="G1040" i="2"/>
  <c r="H1039" i="2"/>
  <c r="J1039" i="2" s="1"/>
  <c r="I1039" i="2"/>
  <c r="E1040" i="2"/>
  <c r="H1032" i="2"/>
  <c r="J1032" i="2" s="1"/>
  <c r="H918" i="2"/>
  <c r="J918" i="2" s="1"/>
  <c r="H1017" i="2"/>
  <c r="J1017" i="2" s="1"/>
  <c r="H969" i="2"/>
  <c r="J969" i="2" s="1"/>
  <c r="H870" i="2"/>
  <c r="J870" i="2" s="1"/>
  <c r="H1038" i="2"/>
  <c r="I807" i="2"/>
  <c r="I957" i="2"/>
  <c r="I1005" i="2"/>
  <c r="H933" i="2"/>
  <c r="J933" i="2" s="1"/>
  <c r="I981" i="2"/>
  <c r="H819" i="2"/>
  <c r="J819" i="2" s="1"/>
  <c r="H1023" i="2"/>
  <c r="J1023" i="2" s="1"/>
  <c r="I975" i="2"/>
  <c r="K3240" i="1"/>
  <c r="E1025" i="2"/>
  <c r="I1024" i="2"/>
  <c r="I1025" i="2" s="1"/>
  <c r="H1024" i="2"/>
  <c r="J1024" i="2" s="1"/>
  <c r="G1025" i="2"/>
  <c r="H999" i="2"/>
  <c r="J999" i="2" s="1"/>
  <c r="I876" i="2"/>
  <c r="H951" i="2"/>
  <c r="J951" i="2" s="1"/>
  <c r="H1018" i="2"/>
  <c r="J1018" i="2" s="1"/>
  <c r="I1018" i="2"/>
  <c r="I1019" i="2" s="1"/>
  <c r="E1019" i="2"/>
  <c r="G1019" i="2"/>
  <c r="J1011" i="2"/>
  <c r="E1013" i="2"/>
  <c r="I1012" i="2"/>
  <c r="H1012" i="2"/>
  <c r="J1012" i="2" s="1"/>
  <c r="I1011" i="2"/>
  <c r="G1013" i="2"/>
  <c r="J1005" i="2"/>
  <c r="H1006" i="2"/>
  <c r="J1006" i="2" s="1"/>
  <c r="I1006" i="2"/>
  <c r="E1007" i="2"/>
  <c r="G1007" i="2"/>
  <c r="H1000" i="2"/>
  <c r="J1000" i="2" s="1"/>
  <c r="I1000" i="2"/>
  <c r="I1001" i="2" s="1"/>
  <c r="E1001" i="2"/>
  <c r="G1001" i="2"/>
  <c r="J993" i="2"/>
  <c r="H994" i="2"/>
  <c r="J994" i="2" s="1"/>
  <c r="I994" i="2"/>
  <c r="E995" i="2"/>
  <c r="G995" i="2"/>
  <c r="H988" i="2"/>
  <c r="J988" i="2" s="1"/>
  <c r="I988" i="2"/>
  <c r="J987" i="2"/>
  <c r="E989" i="2"/>
  <c r="I987" i="2"/>
  <c r="G989" i="2"/>
  <c r="J981" i="2"/>
  <c r="E983" i="2"/>
  <c r="I982" i="2"/>
  <c r="I983" i="2" s="1"/>
  <c r="H982" i="2"/>
  <c r="J982" i="2" s="1"/>
  <c r="G983" i="2"/>
  <c r="J975" i="2"/>
  <c r="H976" i="2"/>
  <c r="J976" i="2" s="1"/>
  <c r="I976" i="2"/>
  <c r="E977" i="2"/>
  <c r="G977" i="2"/>
  <c r="H970" i="2"/>
  <c r="J970" i="2" s="1"/>
  <c r="I970" i="2"/>
  <c r="I971" i="2" s="1"/>
  <c r="E971" i="2"/>
  <c r="G971" i="2"/>
  <c r="H964" i="2"/>
  <c r="J964" i="2" s="1"/>
  <c r="I964" i="2"/>
  <c r="I965" i="2" s="1"/>
  <c r="E965" i="2"/>
  <c r="G965" i="2"/>
  <c r="J957" i="2"/>
  <c r="H912" i="2"/>
  <c r="J912" i="2" s="1"/>
  <c r="H888" i="2"/>
  <c r="J888" i="2" s="1"/>
  <c r="H939" i="2"/>
  <c r="E959" i="2"/>
  <c r="H924" i="2"/>
  <c r="J924" i="2" s="1"/>
  <c r="H813" i="2"/>
  <c r="J813" i="2" s="1"/>
  <c r="I958" i="2"/>
  <c r="H958" i="2"/>
  <c r="J958" i="2" s="1"/>
  <c r="G959" i="2"/>
  <c r="E953" i="2"/>
  <c r="I952" i="2"/>
  <c r="I953" i="2" s="1"/>
  <c r="H952" i="2"/>
  <c r="J952" i="2" s="1"/>
  <c r="G953" i="2"/>
  <c r="H946" i="2"/>
  <c r="J946" i="2" s="1"/>
  <c r="I946" i="2"/>
  <c r="E947" i="2"/>
  <c r="J945" i="2"/>
  <c r="G947" i="2"/>
  <c r="H940" i="2"/>
  <c r="J940" i="2" s="1"/>
  <c r="I940" i="2"/>
  <c r="I941" i="2" s="1"/>
  <c r="E941" i="2"/>
  <c r="G941" i="2"/>
  <c r="H925" i="2"/>
  <c r="J925" i="2" s="1"/>
  <c r="I925" i="2"/>
  <c r="I926" i="2" s="1"/>
  <c r="E926" i="2"/>
  <c r="G926" i="2"/>
  <c r="H919" i="2"/>
  <c r="J919" i="2" s="1"/>
  <c r="I919" i="2"/>
  <c r="I920" i="2" s="1"/>
  <c r="E920" i="2"/>
  <c r="G920" i="2"/>
  <c r="E914" i="2"/>
  <c r="I913" i="2"/>
  <c r="I914" i="2" s="1"/>
  <c r="H913" i="2"/>
  <c r="J913" i="2" s="1"/>
  <c r="G914" i="2"/>
  <c r="H907" i="2"/>
  <c r="J907" i="2" s="1"/>
  <c r="I907" i="2"/>
  <c r="I908" i="2" s="1"/>
  <c r="H900" i="2"/>
  <c r="J900" i="2" s="1"/>
  <c r="I840" i="2"/>
  <c r="H852" i="2"/>
  <c r="J852" i="2" s="1"/>
  <c r="E908" i="2"/>
  <c r="H906" i="2"/>
  <c r="G908" i="2"/>
  <c r="H901" i="2"/>
  <c r="J901" i="2" s="1"/>
  <c r="I901" i="2"/>
  <c r="I902" i="2" s="1"/>
  <c r="E902" i="2"/>
  <c r="G902" i="2"/>
  <c r="H895" i="2"/>
  <c r="J895" i="2" s="1"/>
  <c r="I895" i="2"/>
  <c r="J894" i="2"/>
  <c r="G884" i="2"/>
  <c r="E896" i="2"/>
  <c r="G896" i="2"/>
  <c r="H889" i="2"/>
  <c r="J889" i="2" s="1"/>
  <c r="I889" i="2"/>
  <c r="I890" i="2" s="1"/>
  <c r="E890" i="2"/>
  <c r="E884" i="2"/>
  <c r="G890" i="2"/>
  <c r="J882" i="2"/>
  <c r="H883" i="2"/>
  <c r="J883" i="2" s="1"/>
  <c r="I883" i="2"/>
  <c r="H877" i="2"/>
  <c r="J877" i="2" s="1"/>
  <c r="I877" i="2"/>
  <c r="J876" i="2"/>
  <c r="E878" i="2"/>
  <c r="G878" i="2"/>
  <c r="H825" i="2"/>
  <c r="J825" i="2" s="1"/>
  <c r="H871" i="2"/>
  <c r="J871" i="2" s="1"/>
  <c r="I871" i="2"/>
  <c r="I872" i="2" s="1"/>
  <c r="E872" i="2"/>
  <c r="I801" i="2"/>
  <c r="G872" i="2"/>
  <c r="H834" i="2"/>
  <c r="J834" i="2" s="1"/>
  <c r="J864" i="2"/>
  <c r="I720" i="2"/>
  <c r="H865" i="2"/>
  <c r="J865" i="2" s="1"/>
  <c r="I865" i="2"/>
  <c r="H795" i="2"/>
  <c r="J795" i="2" s="1"/>
  <c r="H771" i="2"/>
  <c r="J771" i="2" s="1"/>
  <c r="I759" i="2"/>
  <c r="I783" i="2"/>
  <c r="E866" i="2"/>
  <c r="H747" i="2"/>
  <c r="J747" i="2" s="1"/>
  <c r="I864" i="2"/>
  <c r="G866" i="2"/>
  <c r="E860" i="2"/>
  <c r="I859" i="2"/>
  <c r="I860" i="2" s="1"/>
  <c r="H859" i="2"/>
  <c r="J859" i="2" s="1"/>
  <c r="H858" i="2"/>
  <c r="G860" i="2"/>
  <c r="E854" i="2"/>
  <c r="I853" i="2"/>
  <c r="I854" i="2" s="1"/>
  <c r="H853" i="2"/>
  <c r="J853" i="2" s="1"/>
  <c r="G854" i="2"/>
  <c r="E848" i="2"/>
  <c r="I847" i="2"/>
  <c r="I848" i="2" s="1"/>
  <c r="H847" i="2"/>
  <c r="J847" i="2" s="1"/>
  <c r="G848" i="2"/>
  <c r="H841" i="2"/>
  <c r="J841" i="2" s="1"/>
  <c r="I841" i="2"/>
  <c r="J840" i="2"/>
  <c r="E842" i="2"/>
  <c r="G842" i="2"/>
  <c r="H826" i="2"/>
  <c r="J826" i="2" s="1"/>
  <c r="I826" i="2"/>
  <c r="I827" i="2" s="1"/>
  <c r="E827" i="2"/>
  <c r="G827" i="2"/>
  <c r="H820" i="2"/>
  <c r="J820" i="2" s="1"/>
  <c r="I820" i="2"/>
  <c r="I821" i="2" s="1"/>
  <c r="E821" i="2"/>
  <c r="G821" i="2"/>
  <c r="H814" i="2"/>
  <c r="J814" i="2" s="1"/>
  <c r="I814" i="2"/>
  <c r="I815" i="2" s="1"/>
  <c r="E815" i="2"/>
  <c r="E809" i="2"/>
  <c r="G815" i="2"/>
  <c r="H808" i="2"/>
  <c r="J808" i="2" s="1"/>
  <c r="I808" i="2"/>
  <c r="J807" i="2"/>
  <c r="G809" i="2"/>
  <c r="H802" i="2"/>
  <c r="J802" i="2" s="1"/>
  <c r="I802" i="2"/>
  <c r="E803" i="2"/>
  <c r="J801" i="2"/>
  <c r="G803" i="2"/>
  <c r="H796" i="2"/>
  <c r="J796" i="2" s="1"/>
  <c r="I796" i="2"/>
  <c r="I797" i="2" s="1"/>
  <c r="H777" i="2"/>
  <c r="J777" i="2" s="1"/>
  <c r="I690" i="2"/>
  <c r="E797" i="2"/>
  <c r="G797" i="2"/>
  <c r="J789" i="2"/>
  <c r="H790" i="2"/>
  <c r="J790" i="2" s="1"/>
  <c r="I790" i="2"/>
  <c r="E791" i="2"/>
  <c r="I789" i="2"/>
  <c r="G791" i="2"/>
  <c r="I642" i="2"/>
  <c r="H784" i="2"/>
  <c r="J784" i="2" s="1"/>
  <c r="I784" i="2"/>
  <c r="J783" i="2"/>
  <c r="H753" i="2"/>
  <c r="J753" i="2" s="1"/>
  <c r="E785" i="2"/>
  <c r="I702" i="2"/>
  <c r="G785" i="2"/>
  <c r="H778" i="2"/>
  <c r="J778" i="2" s="1"/>
  <c r="I778" i="2"/>
  <c r="I779" i="2" s="1"/>
  <c r="E779" i="2"/>
  <c r="G779" i="2"/>
  <c r="H772" i="2"/>
  <c r="J772" i="2" s="1"/>
  <c r="I772" i="2"/>
  <c r="I773" i="2" s="1"/>
  <c r="H726" i="2"/>
  <c r="J726" i="2" s="1"/>
  <c r="H765" i="2"/>
  <c r="J765" i="2" s="1"/>
  <c r="H678" i="2"/>
  <c r="J678" i="2" s="1"/>
  <c r="E773" i="2"/>
  <c r="G773" i="2"/>
  <c r="E767" i="2"/>
  <c r="I766" i="2"/>
  <c r="I767" i="2" s="1"/>
  <c r="H766" i="2"/>
  <c r="J766" i="2" s="1"/>
  <c r="G767" i="2"/>
  <c r="J759" i="2"/>
  <c r="I760" i="2"/>
  <c r="H760" i="2"/>
  <c r="J760" i="2" s="1"/>
  <c r="E761" i="2"/>
  <c r="G761" i="2"/>
  <c r="H754" i="2"/>
  <c r="J754" i="2" s="1"/>
  <c r="I754" i="2"/>
  <c r="I755" i="2" s="1"/>
  <c r="H735" i="2"/>
  <c r="J735" i="2" s="1"/>
  <c r="E755" i="2"/>
  <c r="G737" i="2"/>
  <c r="G755" i="2"/>
  <c r="H748" i="2"/>
  <c r="J748" i="2" s="1"/>
  <c r="I748" i="2"/>
  <c r="I749" i="2" s="1"/>
  <c r="E749" i="2"/>
  <c r="E743" i="2"/>
  <c r="G749" i="2"/>
  <c r="H742" i="2"/>
  <c r="J742" i="2" s="1"/>
  <c r="I742" i="2"/>
  <c r="J741" i="2"/>
  <c r="I741" i="2"/>
  <c r="G743" i="2"/>
  <c r="J2878" i="1"/>
  <c r="K2880" i="1" s="1"/>
  <c r="K2884" i="1" s="1"/>
  <c r="G728" i="2"/>
  <c r="H727" i="2"/>
  <c r="J727" i="2" s="1"/>
  <c r="I727" i="2"/>
  <c r="I728" i="2" s="1"/>
  <c r="E728" i="2"/>
  <c r="J720" i="2"/>
  <c r="H721" i="2"/>
  <c r="J721" i="2" s="1"/>
  <c r="I721" i="2"/>
  <c r="E722" i="2"/>
  <c r="G722" i="2"/>
  <c r="H715" i="2"/>
  <c r="J715" i="2" s="1"/>
  <c r="I715" i="2"/>
  <c r="H684" i="2"/>
  <c r="J684" i="2" s="1"/>
  <c r="E716" i="2"/>
  <c r="J714" i="2"/>
  <c r="I714" i="2"/>
  <c r="G716" i="2"/>
  <c r="E710" i="2"/>
  <c r="I709" i="2"/>
  <c r="I710" i="2" s="1"/>
  <c r="H709" i="2"/>
  <c r="J709" i="2" s="1"/>
  <c r="H708" i="2"/>
  <c r="G710" i="2"/>
  <c r="J702" i="2"/>
  <c r="H703" i="2"/>
  <c r="J703" i="2" s="1"/>
  <c r="I703" i="2"/>
  <c r="E704" i="2"/>
  <c r="G704" i="2"/>
  <c r="H697" i="2"/>
  <c r="J697" i="2" s="1"/>
  <c r="I697" i="2"/>
  <c r="I698" i="2" s="1"/>
  <c r="E698" i="2"/>
  <c r="H696" i="2"/>
  <c r="G698" i="2"/>
  <c r="H672" i="2"/>
  <c r="J672" i="2" s="1"/>
  <c r="H691" i="2"/>
  <c r="J691" i="2" s="1"/>
  <c r="I691" i="2"/>
  <c r="E692" i="2"/>
  <c r="J690" i="2"/>
  <c r="G692" i="2"/>
  <c r="H685" i="2"/>
  <c r="J685" i="2" s="1"/>
  <c r="I685" i="2"/>
  <c r="I686" i="2" s="1"/>
  <c r="E686" i="2"/>
  <c r="G686" i="2"/>
  <c r="I636" i="2"/>
  <c r="H679" i="2"/>
  <c r="J679" i="2" s="1"/>
  <c r="I679" i="2"/>
  <c r="I680" i="2" s="1"/>
  <c r="E680" i="2"/>
  <c r="G680" i="2"/>
  <c r="H673" i="2"/>
  <c r="J673" i="2" s="1"/>
  <c r="I673" i="2"/>
  <c r="I674" i="2" s="1"/>
  <c r="E674" i="2"/>
  <c r="G674" i="2"/>
  <c r="H667" i="2"/>
  <c r="J667" i="2" s="1"/>
  <c r="I667" i="2"/>
  <c r="I668" i="2" s="1"/>
  <c r="H660" i="2"/>
  <c r="J660" i="2" s="1"/>
  <c r="E668" i="2"/>
  <c r="H666" i="2"/>
  <c r="G668" i="2"/>
  <c r="E662" i="2"/>
  <c r="I661" i="2"/>
  <c r="I662" i="2" s="1"/>
  <c r="H661" i="2"/>
  <c r="J661" i="2" s="1"/>
  <c r="G662" i="2"/>
  <c r="H655" i="2"/>
  <c r="J655" i="2" s="1"/>
  <c r="I655" i="2"/>
  <c r="J654" i="2"/>
  <c r="E656" i="2"/>
  <c r="I654" i="2"/>
  <c r="G656" i="2"/>
  <c r="J648" i="2"/>
  <c r="H649" i="2"/>
  <c r="J649" i="2" s="1"/>
  <c r="I649" i="2"/>
  <c r="E644" i="2"/>
  <c r="E650" i="2"/>
  <c r="I648" i="2"/>
  <c r="G650" i="2"/>
  <c r="J642" i="2"/>
  <c r="I643" i="2"/>
  <c r="H643" i="2"/>
  <c r="J643" i="2" s="1"/>
  <c r="G644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627" i="2"/>
  <c r="J627" i="2" s="1"/>
  <c r="K2711" i="1"/>
  <c r="K2677" i="1"/>
  <c r="K2681" i="1"/>
  <c r="E602" i="2"/>
  <c r="H618" i="2"/>
  <c r="J618" i="2" s="1"/>
  <c r="H619" i="2"/>
  <c r="J619" i="2" s="1"/>
  <c r="I619" i="2"/>
  <c r="I620" i="2" s="1"/>
  <c r="E620" i="2"/>
  <c r="G620" i="2"/>
  <c r="E614" i="2"/>
  <c r="I613" i="2"/>
  <c r="I614" i="2" s="1"/>
  <c r="H613" i="2"/>
  <c r="J613" i="2" s="1"/>
  <c r="H612" i="2"/>
  <c r="G614" i="2"/>
  <c r="H607" i="2"/>
  <c r="J607" i="2" s="1"/>
  <c r="I607" i="2"/>
  <c r="I608" i="2" s="1"/>
  <c r="E608" i="2"/>
  <c r="H606" i="2"/>
  <c r="G608" i="2"/>
  <c r="H601" i="2"/>
  <c r="J601" i="2" s="1"/>
  <c r="I601" i="2"/>
  <c r="H579" i="2"/>
  <c r="J579" i="2" s="1"/>
  <c r="H591" i="2"/>
  <c r="J591" i="2" s="1"/>
  <c r="H592" i="2"/>
  <c r="J592" i="2" s="1"/>
  <c r="I592" i="2"/>
  <c r="I593" i="2" s="1"/>
  <c r="E593" i="2"/>
  <c r="G593" i="2"/>
  <c r="H586" i="2"/>
  <c r="J586" i="2" s="1"/>
  <c r="I586" i="2"/>
  <c r="I587" i="2" s="1"/>
  <c r="E587" i="2"/>
  <c r="H585" i="2"/>
  <c r="G587" i="2"/>
  <c r="H580" i="2"/>
  <c r="J580" i="2" s="1"/>
  <c r="I580" i="2"/>
  <c r="I581" i="2" s="1"/>
  <c r="E581" i="2"/>
  <c r="G581" i="2"/>
  <c r="I540" i="2"/>
  <c r="I564" i="2"/>
  <c r="I504" i="2"/>
  <c r="I558" i="2"/>
  <c r="H534" i="2"/>
  <c r="J534" i="2" s="1"/>
  <c r="H552" i="2"/>
  <c r="J552" i="2" s="1"/>
  <c r="J564" i="2"/>
  <c r="H565" i="2"/>
  <c r="J565" i="2" s="1"/>
  <c r="I565" i="2"/>
  <c r="E566" i="2"/>
  <c r="G566" i="2"/>
  <c r="H559" i="2"/>
  <c r="J559" i="2" s="1"/>
  <c r="I559" i="2"/>
  <c r="E560" i="2"/>
  <c r="J558" i="2"/>
  <c r="G560" i="2"/>
  <c r="H553" i="2"/>
  <c r="J553" i="2" s="1"/>
  <c r="I553" i="2"/>
  <c r="I554" i="2" s="1"/>
  <c r="E554" i="2"/>
  <c r="G554" i="2"/>
  <c r="E548" i="2"/>
  <c r="I547" i="2"/>
  <c r="I548" i="2" s="1"/>
  <c r="H547" i="2"/>
  <c r="J547" i="2" s="1"/>
  <c r="H546" i="2"/>
  <c r="G548" i="2"/>
  <c r="I510" i="2"/>
  <c r="H541" i="2"/>
  <c r="J541" i="2" s="1"/>
  <c r="I541" i="2"/>
  <c r="J540" i="2"/>
  <c r="E542" i="2"/>
  <c r="G542" i="2"/>
  <c r="H516" i="2"/>
  <c r="J516" i="2" s="1"/>
  <c r="E536" i="2"/>
  <c r="H528" i="2"/>
  <c r="J528" i="2" s="1"/>
  <c r="I535" i="2"/>
  <c r="I536" i="2" s="1"/>
  <c r="H535" i="2"/>
  <c r="J535" i="2" s="1"/>
  <c r="G536" i="2"/>
  <c r="H529" i="2"/>
  <c r="J529" i="2" s="1"/>
  <c r="I529" i="2"/>
  <c r="I530" i="2" s="1"/>
  <c r="E524" i="2"/>
  <c r="E530" i="2"/>
  <c r="G530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G518" i="2"/>
  <c r="H511" i="2"/>
  <c r="J511" i="2" s="1"/>
  <c r="I511" i="2"/>
  <c r="J510" i="2"/>
  <c r="E512" i="2"/>
  <c r="G512" i="2"/>
  <c r="J504" i="2"/>
  <c r="H505" i="2"/>
  <c r="J505" i="2" s="1"/>
  <c r="I505" i="2"/>
  <c r="E506" i="2"/>
  <c r="G506" i="2"/>
  <c r="H499" i="2"/>
  <c r="J499" i="2" s="1"/>
  <c r="I499" i="2"/>
  <c r="I500" i="2" s="1"/>
  <c r="E500" i="2"/>
  <c r="H498" i="2"/>
  <c r="G500" i="2"/>
  <c r="H483" i="2"/>
  <c r="J483" i="2" s="1"/>
  <c r="G485" i="2"/>
  <c r="G488" i="2" s="1"/>
  <c r="J2422" i="1"/>
  <c r="K2424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80" i="1" s="1"/>
  <c r="K3242" i="1"/>
  <c r="I3284" i="1"/>
  <c r="K3246" i="1"/>
  <c r="I3288" i="1"/>
  <c r="K3288" i="1" s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87" i="1" s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77" i="1" s="1"/>
  <c r="K3139" i="1"/>
  <c r="I3282" i="1"/>
  <c r="K3244" i="1"/>
  <c r="I3286" i="1"/>
  <c r="K3286" i="1" s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64" i="1" s="1"/>
  <c r="K3126" i="1"/>
  <c r="J3168" i="1"/>
  <c r="K3168" i="1" s="1"/>
  <c r="K3130" i="1"/>
  <c r="J3172" i="1"/>
  <c r="K3172" i="1" s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6" i="1"/>
  <c r="K3170" i="1"/>
  <c r="K3174" i="1"/>
  <c r="K3255" i="1"/>
  <c r="J3334" i="1"/>
  <c r="K3336" i="1" s="1"/>
  <c r="J3338" i="1" s="1"/>
  <c r="K3285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10" i="1" s="1"/>
  <c r="K2314" i="1" s="1"/>
  <c r="K2369" i="1"/>
  <c r="K2330" i="1"/>
  <c r="K2367" i="1"/>
  <c r="H474" i="2"/>
  <c r="J474" i="2" s="1"/>
  <c r="I468" i="2"/>
  <c r="H475" i="2"/>
  <c r="J475" i="2" s="1"/>
  <c r="I475" i="2"/>
  <c r="I476" i="2" s="1"/>
  <c r="E476" i="2"/>
  <c r="G476" i="2"/>
  <c r="K2104" i="1"/>
  <c r="K2108" i="1"/>
  <c r="K2112" i="1"/>
  <c r="I459" i="2"/>
  <c r="H453" i="2"/>
  <c r="J453" i="2" s="1"/>
  <c r="H460" i="2"/>
  <c r="J460" i="2" s="1"/>
  <c r="I460" i="2"/>
  <c r="E461" i="2"/>
  <c r="J459" i="2"/>
  <c r="H461" i="2"/>
  <c r="H429" i="2"/>
  <c r="J429" i="2" s="1"/>
  <c r="G461" i="2"/>
  <c r="H454" i="2"/>
  <c r="J454" i="2" s="1"/>
  <c r="I454" i="2"/>
  <c r="I455" i="2" s="1"/>
  <c r="H447" i="2"/>
  <c r="J447" i="2" s="1"/>
  <c r="E455" i="2"/>
  <c r="G455" i="2"/>
  <c r="H448" i="2"/>
  <c r="J448" i="2" s="1"/>
  <c r="I448" i="2"/>
  <c r="I449" i="2" s="1"/>
  <c r="E449" i="2"/>
  <c r="G449" i="2"/>
  <c r="I442" i="2"/>
  <c r="I443" i="2" s="1"/>
  <c r="H442" i="2"/>
  <c r="J442" i="2" s="1"/>
  <c r="H435" i="2"/>
  <c r="J435" i="2" s="1"/>
  <c r="E443" i="2"/>
  <c r="H441" i="2"/>
  <c r="G443" i="2"/>
  <c r="H436" i="2"/>
  <c r="J436" i="2" s="1"/>
  <c r="I436" i="2"/>
  <c r="I437" i="2" s="1"/>
  <c r="E437" i="2"/>
  <c r="E431" i="2"/>
  <c r="G437" i="2"/>
  <c r="H430" i="2"/>
  <c r="J430" i="2" s="1"/>
  <c r="I430" i="2"/>
  <c r="I431" i="2" s="1"/>
  <c r="E425" i="2"/>
  <c r="G431" i="2"/>
  <c r="G419" i="2"/>
  <c r="H424" i="2"/>
  <c r="J424" i="2" s="1"/>
  <c r="I424" i="2"/>
  <c r="H417" i="2"/>
  <c r="J417" i="2" s="1"/>
  <c r="J423" i="2"/>
  <c r="H425" i="2"/>
  <c r="I423" i="2"/>
  <c r="I425" i="2" s="1"/>
  <c r="G425" i="2"/>
  <c r="K2026" i="1"/>
  <c r="K2034" i="1"/>
  <c r="H408" i="2"/>
  <c r="J408" i="2" s="1"/>
  <c r="I399" i="2"/>
  <c r="H387" i="2"/>
  <c r="J387" i="2" s="1"/>
  <c r="H400" i="2"/>
  <c r="J400" i="2" s="1"/>
  <c r="I400" i="2"/>
  <c r="J399" i="2"/>
  <c r="E401" i="2"/>
  <c r="G401" i="2"/>
  <c r="J393" i="2"/>
  <c r="H394" i="2"/>
  <c r="J394" i="2" s="1"/>
  <c r="I394" i="2"/>
  <c r="E395" i="2"/>
  <c r="I393" i="2"/>
  <c r="G395" i="2"/>
  <c r="J1738" i="1"/>
  <c r="K1740" i="1" s="1"/>
  <c r="H378" i="2"/>
  <c r="J378" i="2" s="1"/>
  <c r="I360" i="2"/>
  <c r="H372" i="2"/>
  <c r="H379" i="2"/>
  <c r="J379" i="2" s="1"/>
  <c r="I379" i="2"/>
  <c r="I380" i="2" s="1"/>
  <c r="E380" i="2"/>
  <c r="G380" i="2"/>
  <c r="H354" i="2"/>
  <c r="J354" i="2" s="1"/>
  <c r="H373" i="2"/>
  <c r="J373" i="2" s="1"/>
  <c r="I373" i="2"/>
  <c r="I374" i="2" s="1"/>
  <c r="J372" i="2"/>
  <c r="E374" i="2"/>
  <c r="G374" i="2"/>
  <c r="H367" i="2"/>
  <c r="J367" i="2" s="1"/>
  <c r="I367" i="2"/>
  <c r="I368" i="2" s="1"/>
  <c r="E368" i="2"/>
  <c r="G350" i="2"/>
  <c r="I348" i="2"/>
  <c r="H366" i="2"/>
  <c r="G368" i="2"/>
  <c r="H361" i="2"/>
  <c r="J361" i="2" s="1"/>
  <c r="I361" i="2"/>
  <c r="E362" i="2"/>
  <c r="J360" i="2"/>
  <c r="G362" i="2"/>
  <c r="E356" i="2"/>
  <c r="H355" i="2"/>
  <c r="J355" i="2" s="1"/>
  <c r="I355" i="2"/>
  <c r="I356" i="2" s="1"/>
  <c r="G356" i="2"/>
  <c r="J1624" i="1"/>
  <c r="K1626" i="1" s="1"/>
  <c r="K1630" i="1" s="1"/>
  <c r="H333" i="2"/>
  <c r="J333" i="2" s="1"/>
  <c r="E302" i="2"/>
  <c r="H340" i="2"/>
  <c r="J340" i="2" s="1"/>
  <c r="I340" i="2"/>
  <c r="I341" i="2" s="1"/>
  <c r="E341" i="2"/>
  <c r="H339" i="2"/>
  <c r="G341" i="2"/>
  <c r="E329" i="2"/>
  <c r="H334" i="2"/>
  <c r="J334" i="2" s="1"/>
  <c r="I334" i="2"/>
  <c r="I335" i="2" s="1"/>
  <c r="E335" i="2"/>
  <c r="G335" i="2"/>
  <c r="H328" i="2"/>
  <c r="J328" i="2" s="1"/>
  <c r="I328" i="2"/>
  <c r="I329" i="2" s="1"/>
  <c r="J318" i="2"/>
  <c r="H319" i="2"/>
  <c r="J319" i="2" s="1"/>
  <c r="I319" i="2"/>
  <c r="E320" i="2"/>
  <c r="I318" i="2"/>
  <c r="G320" i="2"/>
  <c r="H306" i="2"/>
  <c r="H313" i="2"/>
  <c r="J313" i="2" s="1"/>
  <c r="I313" i="2"/>
  <c r="I314" i="2" s="1"/>
  <c r="E314" i="2"/>
  <c r="H312" i="2"/>
  <c r="G314" i="2"/>
  <c r="H307" i="2"/>
  <c r="J307" i="2" s="1"/>
  <c r="I307" i="2"/>
  <c r="I308" i="2" s="1"/>
  <c r="E308" i="2"/>
  <c r="G308" i="2"/>
  <c r="H301" i="2"/>
  <c r="J301" i="2" s="1"/>
  <c r="I301" i="2"/>
  <c r="I302" i="2" s="1"/>
  <c r="K1417" i="1"/>
  <c r="K1421" i="1"/>
  <c r="K1458" i="1"/>
  <c r="I282" i="2"/>
  <c r="H283" i="2"/>
  <c r="J283" i="2" s="1"/>
  <c r="I283" i="2"/>
  <c r="I264" i="2"/>
  <c r="E284" i="2"/>
  <c r="J282" i="2"/>
  <c r="G284" i="2"/>
  <c r="H277" i="2"/>
  <c r="J277" i="2" s="1"/>
  <c r="I277" i="2"/>
  <c r="I278" i="2" s="1"/>
  <c r="H270" i="2"/>
  <c r="E278" i="2"/>
  <c r="H276" i="2"/>
  <c r="G278" i="2"/>
  <c r="H271" i="2"/>
  <c r="J271" i="2" s="1"/>
  <c r="I271" i="2"/>
  <c r="I272" i="2" s="1"/>
  <c r="E272" i="2"/>
  <c r="G272" i="2"/>
  <c r="H265" i="2"/>
  <c r="J265" i="2" s="1"/>
  <c r="I265" i="2"/>
  <c r="E266" i="2"/>
  <c r="J264" i="2"/>
  <c r="G266" i="2"/>
  <c r="H259" i="2"/>
  <c r="J259" i="2" s="1"/>
  <c r="I259" i="2"/>
  <c r="E260" i="2"/>
  <c r="J258" i="2"/>
  <c r="I258" i="2"/>
  <c r="G260" i="2"/>
  <c r="H246" i="2"/>
  <c r="J246" i="2" s="1"/>
  <c r="H253" i="2"/>
  <c r="J253" i="2" s="1"/>
  <c r="I253" i="2"/>
  <c r="I254" i="2" s="1"/>
  <c r="E254" i="2"/>
  <c r="H252" i="2"/>
  <c r="G254" i="2"/>
  <c r="H247" i="2"/>
  <c r="J247" i="2" s="1"/>
  <c r="I247" i="2"/>
  <c r="I248" i="2" s="1"/>
  <c r="H240" i="2"/>
  <c r="J240" i="2" s="1"/>
  <c r="E248" i="2"/>
  <c r="G248" i="2"/>
  <c r="H241" i="2"/>
  <c r="J241" i="2" s="1"/>
  <c r="I241" i="2"/>
  <c r="I242" i="2" s="1"/>
  <c r="I228" i="2"/>
  <c r="E236" i="2"/>
  <c r="E242" i="2"/>
  <c r="G242" i="2"/>
  <c r="J234" i="2"/>
  <c r="I235" i="2"/>
  <c r="H235" i="2"/>
  <c r="J235" i="2" s="1"/>
  <c r="I216" i="2"/>
  <c r="I234" i="2"/>
  <c r="G236" i="2"/>
  <c r="H222" i="2"/>
  <c r="J222" i="2" s="1"/>
  <c r="H229" i="2"/>
  <c r="J229" i="2" s="1"/>
  <c r="I229" i="2"/>
  <c r="E230" i="2"/>
  <c r="J228" i="2"/>
  <c r="G230" i="2"/>
  <c r="H223" i="2"/>
  <c r="J223" i="2" s="1"/>
  <c r="I223" i="2"/>
  <c r="I224" i="2" s="1"/>
  <c r="E224" i="2"/>
  <c r="G224" i="2"/>
  <c r="J216" i="2"/>
  <c r="H217" i="2"/>
  <c r="J217" i="2" s="1"/>
  <c r="I217" i="2"/>
  <c r="E218" i="2"/>
  <c r="G218" i="2"/>
  <c r="H211" i="2"/>
  <c r="J211" i="2" s="1"/>
  <c r="I211" i="2"/>
  <c r="I212" i="2" s="1"/>
  <c r="E212" i="2"/>
  <c r="H210" i="2"/>
  <c r="G212" i="2"/>
  <c r="B1235" i="1"/>
  <c r="K1235" i="1" s="1"/>
  <c r="H196" i="2"/>
  <c r="J196" i="2" s="1"/>
  <c r="I196" i="2"/>
  <c r="J195" i="2"/>
  <c r="E197" i="2"/>
  <c r="I195" i="2"/>
  <c r="G197" i="2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80" i="2"/>
  <c r="J180" i="2" s="1"/>
  <c r="I168" i="2"/>
  <c r="I156" i="2"/>
  <c r="H174" i="2"/>
  <c r="J174" i="2" s="1"/>
  <c r="H181" i="2"/>
  <c r="J181" i="2" s="1"/>
  <c r="I181" i="2"/>
  <c r="I182" i="2" s="1"/>
  <c r="E182" i="2"/>
  <c r="G182" i="2"/>
  <c r="H175" i="2"/>
  <c r="J175" i="2" s="1"/>
  <c r="I175" i="2"/>
  <c r="I176" i="2" s="1"/>
  <c r="E176" i="2"/>
  <c r="H138" i="2"/>
  <c r="J138" i="2" s="1"/>
  <c r="G176" i="2"/>
  <c r="H169" i="2"/>
  <c r="J169" i="2" s="1"/>
  <c r="I169" i="2"/>
  <c r="H150" i="2"/>
  <c r="J150" i="2" s="1"/>
  <c r="J168" i="2"/>
  <c r="E170" i="2"/>
  <c r="G170" i="2"/>
  <c r="H144" i="2"/>
  <c r="J144" i="2" s="1"/>
  <c r="H163" i="2"/>
  <c r="J163" i="2" s="1"/>
  <c r="I163" i="2"/>
  <c r="I164" i="2" s="1"/>
  <c r="E164" i="2"/>
  <c r="H162" i="2"/>
  <c r="G164" i="2"/>
  <c r="H157" i="2"/>
  <c r="J157" i="2" s="1"/>
  <c r="I157" i="2"/>
  <c r="E158" i="2"/>
  <c r="J156" i="2"/>
  <c r="G158" i="2"/>
  <c r="E152" i="2"/>
  <c r="H151" i="2"/>
  <c r="J151" i="2" s="1"/>
  <c r="I151" i="2"/>
  <c r="I152" i="2" s="1"/>
  <c r="G152" i="2"/>
  <c r="H145" i="2"/>
  <c r="J145" i="2" s="1"/>
  <c r="I145" i="2"/>
  <c r="I146" i="2" s="1"/>
  <c r="E146" i="2"/>
  <c r="G146" i="2"/>
  <c r="H129" i="2"/>
  <c r="J129" i="2" s="1"/>
  <c r="G122" i="2"/>
  <c r="G125" i="2" s="1"/>
  <c r="H120" i="2"/>
  <c r="J120" i="2" s="1"/>
  <c r="G18" i="2"/>
  <c r="I18" i="2" s="1"/>
  <c r="H111" i="2"/>
  <c r="J111" i="2" s="1"/>
  <c r="H300" i="2"/>
  <c r="G302" i="2"/>
  <c r="H102" i="2"/>
  <c r="J102" i="2" s="1"/>
  <c r="E104" i="2"/>
  <c r="H103" i="2"/>
  <c r="J103" i="2" s="1"/>
  <c r="I103" i="2"/>
  <c r="I104" i="2" s="1"/>
  <c r="E98" i="2"/>
  <c r="G104" i="2"/>
  <c r="G92" i="2"/>
  <c r="J96" i="2"/>
  <c r="H97" i="2"/>
  <c r="J97" i="2" s="1"/>
  <c r="I97" i="2"/>
  <c r="I90" i="2"/>
  <c r="I96" i="2"/>
  <c r="G98" i="2"/>
  <c r="H81" i="2"/>
  <c r="J81" i="2" s="1"/>
  <c r="I42" i="2"/>
  <c r="I72" i="2"/>
  <c r="H73" i="2"/>
  <c r="J73" i="2" s="1"/>
  <c r="I73" i="2"/>
  <c r="H66" i="2"/>
  <c r="J66" i="2" s="1"/>
  <c r="E74" i="2"/>
  <c r="J72" i="2"/>
  <c r="G74" i="2"/>
  <c r="H67" i="2"/>
  <c r="J67" i="2" s="1"/>
  <c r="I67" i="2"/>
  <c r="I68" i="2" s="1"/>
  <c r="E62" i="2"/>
  <c r="E68" i="2"/>
  <c r="H54" i="2"/>
  <c r="E56" i="2"/>
  <c r="G68" i="2"/>
  <c r="I61" i="2"/>
  <c r="H61" i="2"/>
  <c r="J61" i="2" s="1"/>
  <c r="J60" i="2"/>
  <c r="E50" i="2"/>
  <c r="I60" i="2"/>
  <c r="G62" i="2"/>
  <c r="I48" i="2"/>
  <c r="I55" i="2"/>
  <c r="I56" i="2" s="1"/>
  <c r="H55" i="2"/>
  <c r="J55" i="2" s="1"/>
  <c r="J54" i="2"/>
  <c r="G56" i="2"/>
  <c r="I49" i="2"/>
  <c r="H49" i="2"/>
  <c r="J49" i="2" s="1"/>
  <c r="J48" i="2"/>
  <c r="G50" i="2"/>
  <c r="H43" i="2"/>
  <c r="J43" i="2" s="1"/>
  <c r="I43" i="2"/>
  <c r="E44" i="2"/>
  <c r="J42" i="2"/>
  <c r="G44" i="2"/>
  <c r="G628" i="2"/>
  <c r="G629" i="2" s="1"/>
  <c r="H27" i="2"/>
  <c r="J27" i="2" s="1"/>
  <c r="G29" i="2"/>
  <c r="G32" i="2" s="1"/>
  <c r="G9" i="2"/>
  <c r="I9" i="2" s="1"/>
  <c r="G2420" i="2"/>
  <c r="H2418" i="2"/>
  <c r="E92" i="2"/>
  <c r="E470" i="2"/>
  <c r="H291" i="2"/>
  <c r="J291" i="2" s="1"/>
  <c r="H2517" i="2"/>
  <c r="H36" i="2"/>
  <c r="J36" i="2" s="1"/>
  <c r="H327" i="2"/>
  <c r="E1430" i="2"/>
  <c r="G329" i="2"/>
  <c r="E1331" i="2"/>
  <c r="H10" i="2"/>
  <c r="J10" i="2" s="1"/>
  <c r="I10" i="2"/>
  <c r="E11" i="2"/>
  <c r="E1034" i="2"/>
  <c r="E293" i="2"/>
  <c r="G292" i="2"/>
  <c r="E131" i="2"/>
  <c r="E2024" i="2"/>
  <c r="E1133" i="2"/>
  <c r="G37" i="2"/>
  <c r="G38" i="2" s="1"/>
  <c r="E122" i="2"/>
  <c r="E2816" i="2"/>
  <c r="E2618" i="2"/>
  <c r="H2320" i="2"/>
  <c r="J2320" i="2" s="1"/>
  <c r="E350" i="2"/>
  <c r="E485" i="2"/>
  <c r="E494" i="2"/>
  <c r="E1826" i="2"/>
  <c r="E2321" i="2"/>
  <c r="H2914" i="2"/>
  <c r="J2914" i="2" s="1"/>
  <c r="I2914" i="2"/>
  <c r="I2915" i="2" s="1"/>
  <c r="H2122" i="2"/>
  <c r="J2122" i="2" s="1"/>
  <c r="I2122" i="2"/>
  <c r="H2815" i="2"/>
  <c r="J2815" i="2" s="1"/>
  <c r="I2815" i="2"/>
  <c r="I2816" i="2" s="1"/>
  <c r="E2915" i="2"/>
  <c r="G3014" i="2"/>
  <c r="H3012" i="2"/>
  <c r="I3012" i="2"/>
  <c r="H2716" i="2"/>
  <c r="J2716" i="2" s="1"/>
  <c r="I2716" i="2"/>
  <c r="I2717" i="2" s="1"/>
  <c r="G2816" i="2"/>
  <c r="I2319" i="2"/>
  <c r="I2321" i="2" s="1"/>
  <c r="H2319" i="2"/>
  <c r="G2321" i="2"/>
  <c r="H2221" i="2"/>
  <c r="J2221" i="2" s="1"/>
  <c r="I2221" i="2"/>
  <c r="G2123" i="2"/>
  <c r="H2121" i="2"/>
  <c r="I2121" i="2"/>
  <c r="J2913" i="2"/>
  <c r="H3013" i="2"/>
  <c r="J3013" i="2" s="1"/>
  <c r="I3013" i="2"/>
  <c r="G2915" i="2"/>
  <c r="H2617" i="2"/>
  <c r="I2617" i="2"/>
  <c r="E3014" i="2"/>
  <c r="E2717" i="2"/>
  <c r="G2222" i="2"/>
  <c r="H2220" i="2"/>
  <c r="I2220" i="2"/>
  <c r="E2123" i="2"/>
  <c r="E2222" i="2"/>
  <c r="H1924" i="2"/>
  <c r="J1924" i="2" s="1"/>
  <c r="I1924" i="2"/>
  <c r="I1925" i="2" s="1"/>
  <c r="H1627" i="2"/>
  <c r="I1627" i="2"/>
  <c r="G1925" i="2"/>
  <c r="G1331" i="2"/>
  <c r="I1329" i="2"/>
  <c r="H1329" i="2"/>
  <c r="I1231" i="2"/>
  <c r="H1231" i="2"/>
  <c r="J1231" i="2" s="1"/>
  <c r="E1232" i="2"/>
  <c r="H1825" i="2"/>
  <c r="J1825" i="2" s="1"/>
  <c r="I1825" i="2"/>
  <c r="I1826" i="2" s="1"/>
  <c r="G1628" i="2"/>
  <c r="E1628" i="2"/>
  <c r="H1330" i="2"/>
  <c r="J1330" i="2" s="1"/>
  <c r="I1330" i="2"/>
  <c r="I1131" i="2"/>
  <c r="G1133" i="2"/>
  <c r="H1131" i="2"/>
  <c r="G2024" i="2"/>
  <c r="H2022" i="2"/>
  <c r="I2022" i="2"/>
  <c r="H1726" i="2"/>
  <c r="J1726" i="2" s="1"/>
  <c r="I1726" i="2"/>
  <c r="I1727" i="2" s="1"/>
  <c r="G1529" i="2"/>
  <c r="I1528" i="2"/>
  <c r="H1528" i="2"/>
  <c r="H2023" i="2"/>
  <c r="J2023" i="2" s="1"/>
  <c r="I2023" i="2"/>
  <c r="E1727" i="2"/>
  <c r="H1429" i="2"/>
  <c r="G1430" i="2"/>
  <c r="I1429" i="2"/>
  <c r="E1925" i="2"/>
  <c r="E1529" i="2"/>
  <c r="I1132" i="2"/>
  <c r="H1132" i="2"/>
  <c r="J1132" i="2" s="1"/>
  <c r="I1230" i="2"/>
  <c r="G1232" i="2"/>
  <c r="H1230" i="2"/>
  <c r="H835" i="2"/>
  <c r="J835" i="2" s="1"/>
  <c r="I835" i="2"/>
  <c r="I836" i="2" s="1"/>
  <c r="G836" i="2"/>
  <c r="I600" i="2"/>
  <c r="G602" i="2"/>
  <c r="H600" i="2"/>
  <c r="J636" i="2"/>
  <c r="H1033" i="2"/>
  <c r="J1033" i="2" s="1"/>
  <c r="I1033" i="2"/>
  <c r="I1034" i="2" s="1"/>
  <c r="E737" i="2"/>
  <c r="H637" i="2"/>
  <c r="J637" i="2" s="1"/>
  <c r="I637" i="2"/>
  <c r="G575" i="2"/>
  <c r="H573" i="2"/>
  <c r="I573" i="2"/>
  <c r="I493" i="2"/>
  <c r="H493" i="2"/>
  <c r="J493" i="2" s="1"/>
  <c r="I492" i="2"/>
  <c r="G494" i="2"/>
  <c r="H492" i="2"/>
  <c r="G638" i="2"/>
  <c r="E836" i="2"/>
  <c r="I574" i="2"/>
  <c r="H574" i="2"/>
  <c r="J574" i="2" s="1"/>
  <c r="H736" i="2"/>
  <c r="J736" i="2" s="1"/>
  <c r="I736" i="2"/>
  <c r="I737" i="2" s="1"/>
  <c r="H934" i="2"/>
  <c r="J934" i="2" s="1"/>
  <c r="I934" i="2"/>
  <c r="I935" i="2" s="1"/>
  <c r="G935" i="2"/>
  <c r="E935" i="2"/>
  <c r="E638" i="2"/>
  <c r="G1034" i="2"/>
  <c r="I484" i="2"/>
  <c r="I485" i="2" s="1"/>
  <c r="H484" i="2"/>
  <c r="J484" i="2" s="1"/>
  <c r="E575" i="2"/>
  <c r="H388" i="2"/>
  <c r="J388" i="2" s="1"/>
  <c r="I388" i="2"/>
  <c r="I389" i="2" s="1"/>
  <c r="H205" i="2"/>
  <c r="J205" i="2" s="1"/>
  <c r="I205" i="2"/>
  <c r="H469" i="2"/>
  <c r="I469" i="2"/>
  <c r="G470" i="2"/>
  <c r="H349" i="2"/>
  <c r="I349" i="2"/>
  <c r="G389" i="2"/>
  <c r="E410" i="2"/>
  <c r="G191" i="2"/>
  <c r="H189" i="2"/>
  <c r="I189" i="2"/>
  <c r="H190" i="2"/>
  <c r="J190" i="2" s="1"/>
  <c r="I190" i="2"/>
  <c r="E191" i="2"/>
  <c r="H409" i="2"/>
  <c r="J409" i="2" s="1"/>
  <c r="I409" i="2"/>
  <c r="I410" i="2" s="1"/>
  <c r="G206" i="2"/>
  <c r="H204" i="2"/>
  <c r="I204" i="2"/>
  <c r="E206" i="2"/>
  <c r="H418" i="2"/>
  <c r="J418" i="2" s="1"/>
  <c r="I418" i="2"/>
  <c r="I419" i="2" s="1"/>
  <c r="E419" i="2"/>
  <c r="E389" i="2"/>
  <c r="G410" i="2"/>
  <c r="G413" i="2" s="1"/>
  <c r="H112" i="2"/>
  <c r="J112" i="2" s="1"/>
  <c r="I112" i="2"/>
  <c r="I113" i="2" s="1"/>
  <c r="G113" i="2"/>
  <c r="G116" i="2" s="1"/>
  <c r="H130" i="2"/>
  <c r="J130" i="2" s="1"/>
  <c r="I130" i="2"/>
  <c r="I131" i="2" s="1"/>
  <c r="E113" i="2"/>
  <c r="H91" i="2"/>
  <c r="I91" i="2"/>
  <c r="G131" i="2"/>
  <c r="G134" i="2" s="1"/>
  <c r="H139" i="2"/>
  <c r="J139" i="2" s="1"/>
  <c r="I139" i="2"/>
  <c r="I140" i="2" s="1"/>
  <c r="E140" i="2"/>
  <c r="G140" i="2"/>
  <c r="H121" i="2"/>
  <c r="J121" i="2" s="1"/>
  <c r="I121" i="2"/>
  <c r="I122" i="2" s="1"/>
  <c r="H82" i="2"/>
  <c r="J82" i="2" s="1"/>
  <c r="I82" i="2"/>
  <c r="I83" i="2" s="1"/>
  <c r="G83" i="2"/>
  <c r="G86" i="2" s="1"/>
  <c r="E83" i="2"/>
  <c r="H28" i="2"/>
  <c r="J28" i="2" s="1"/>
  <c r="I28" i="2"/>
  <c r="I29" i="2" s="1"/>
  <c r="E29" i="2"/>
  <c r="E20" i="2"/>
  <c r="H19" i="2"/>
  <c r="J19" i="2" s="1"/>
  <c r="I19" i="2"/>
  <c r="K4761" i="1"/>
  <c r="K4769" i="1"/>
  <c r="K4704" i="1"/>
  <c r="K4708" i="1" s="1"/>
  <c r="K4763" i="1"/>
  <c r="K4771" i="1"/>
  <c r="K4874" i="1"/>
  <c r="K4932" i="1"/>
  <c r="J4934" i="1" s="1"/>
  <c r="K5115" i="1"/>
  <c r="K4765" i="1"/>
  <c r="K4773" i="1"/>
  <c r="K4818" i="1"/>
  <c r="J4820" i="1" s="1"/>
  <c r="K4878" i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335" i="1" s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336" i="1" s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58" i="1" s="1"/>
  <c r="K5520" i="1"/>
  <c r="J5562" i="1"/>
  <c r="K5562" i="1" s="1"/>
  <c r="K5524" i="1"/>
  <c r="J5566" i="1"/>
  <c r="K5566" i="1" s="1"/>
  <c r="K5528" i="1"/>
  <c r="J5570" i="1"/>
  <c r="K5570" i="1" s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64" i="1" s="1"/>
  <c r="K5526" i="1"/>
  <c r="J5568" i="1"/>
  <c r="K5568" i="1" s="1"/>
  <c r="K5530" i="1"/>
  <c r="J5572" i="1"/>
  <c r="K5572" i="1" s="1"/>
  <c r="K5534" i="1"/>
  <c r="J5500" i="1"/>
  <c r="K5561" i="1"/>
  <c r="K5563" i="1"/>
  <c r="K5565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7" i="1"/>
  <c r="K4429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4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8" i="1"/>
  <c r="K3179" i="1"/>
  <c r="K3282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12" i="1"/>
  <c r="J1514" i="1" s="1"/>
  <c r="K1570" i="1"/>
  <c r="K1231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917" i="1" s="1"/>
  <c r="K1879" i="1"/>
  <c r="J1921" i="1"/>
  <c r="K1921" i="1" s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920" i="1" s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2" i="1"/>
  <c r="K1924" i="1"/>
  <c r="K1925" i="1"/>
  <c r="K1913" i="1"/>
  <c r="K1916" i="1"/>
  <c r="K1919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716" i="2" l="1"/>
  <c r="G623" i="2"/>
  <c r="I2492" i="2"/>
  <c r="G596" i="2"/>
  <c r="G569" i="2"/>
  <c r="H2510" i="2"/>
  <c r="H2511" i="2" s="1"/>
  <c r="I2708" i="2"/>
  <c r="K5392" i="1"/>
  <c r="J4778" i="1"/>
  <c r="J2882" i="1"/>
  <c r="K3682" i="1"/>
  <c r="K5050" i="1"/>
  <c r="J4706" i="1"/>
  <c r="K1288" i="1"/>
  <c r="J4398" i="1"/>
  <c r="K4400" i="1" s="1"/>
  <c r="J4402" i="1" s="1"/>
  <c r="J4170" i="1"/>
  <c r="K4172" i="1" s="1"/>
  <c r="J4174" i="1" s="1"/>
  <c r="J1742" i="1"/>
  <c r="G479" i="2"/>
  <c r="H2519" i="2"/>
  <c r="I1856" i="2"/>
  <c r="J2426" i="1"/>
  <c r="K2428" i="1"/>
  <c r="G404" i="2"/>
  <c r="G464" i="2"/>
  <c r="I2801" i="2"/>
  <c r="I2518" i="2"/>
  <c r="I2519" i="2" s="1"/>
  <c r="H2807" i="2"/>
  <c r="H2808" i="2" s="1"/>
  <c r="G383" i="2"/>
  <c r="I1943" i="2"/>
  <c r="I2375" i="2"/>
  <c r="G344" i="2"/>
  <c r="G323" i="2"/>
  <c r="G287" i="2"/>
  <c r="I2240" i="2"/>
  <c r="I1577" i="2"/>
  <c r="G200" i="2"/>
  <c r="H2420" i="2"/>
  <c r="H2421" i="2" s="1"/>
  <c r="G77" i="2"/>
  <c r="I2306" i="2"/>
  <c r="G3107" i="2"/>
  <c r="I2729" i="2"/>
  <c r="G185" i="2"/>
  <c r="I2294" i="2"/>
  <c r="H3092" i="2"/>
  <c r="H3093" i="2" s="1"/>
  <c r="G107" i="2"/>
  <c r="J3092" i="2"/>
  <c r="H3104" i="2"/>
  <c r="H3105" i="2" s="1"/>
  <c r="J3104" i="2"/>
  <c r="H3098" i="2"/>
  <c r="H3099" i="2" s="1"/>
  <c r="J3098" i="2"/>
  <c r="H3086" i="2"/>
  <c r="H3087" i="2" s="1"/>
  <c r="H3080" i="2"/>
  <c r="H3081" i="2" s="1"/>
  <c r="J3086" i="2"/>
  <c r="H3038" i="2"/>
  <c r="H3039" i="2" s="1"/>
  <c r="J3080" i="2"/>
  <c r="H3074" i="2"/>
  <c r="H3075" i="2" s="1"/>
  <c r="J3074" i="2"/>
  <c r="I3068" i="2"/>
  <c r="H3068" i="2"/>
  <c r="H3069" i="2" s="1"/>
  <c r="J3068" i="2"/>
  <c r="H3062" i="2"/>
  <c r="H3063" i="2" s="1"/>
  <c r="J3062" i="2"/>
  <c r="I3020" i="2"/>
  <c r="H3056" i="2"/>
  <c r="H3057" i="2" s="1"/>
  <c r="J3056" i="2"/>
  <c r="H3005" i="2"/>
  <c r="H3006" i="2" s="1"/>
  <c r="H3050" i="2"/>
  <c r="H3051" i="2" s="1"/>
  <c r="J3050" i="2"/>
  <c r="H3044" i="2"/>
  <c r="H3045" i="2" s="1"/>
  <c r="J3044" i="2"/>
  <c r="J3038" i="2"/>
  <c r="H3020" i="2"/>
  <c r="H3021" i="2" s="1"/>
  <c r="J3020" i="2"/>
  <c r="H3032" i="2"/>
  <c r="H3033" i="2" s="1"/>
  <c r="J3032" i="2"/>
  <c r="H3026" i="2"/>
  <c r="H3027" i="2" s="1"/>
  <c r="J3026" i="2"/>
  <c r="I2474" i="2"/>
  <c r="G3008" i="2"/>
  <c r="J2993" i="2"/>
  <c r="H2993" i="2"/>
  <c r="H2994" i="2" s="1"/>
  <c r="J3005" i="2"/>
  <c r="J2999" i="2"/>
  <c r="H2987" i="2"/>
  <c r="H2988" i="2" s="1"/>
  <c r="H2999" i="2"/>
  <c r="H3000" i="2" s="1"/>
  <c r="I2888" i="2"/>
  <c r="J2981" i="2"/>
  <c r="H2981" i="2"/>
  <c r="H2982" i="2" s="1"/>
  <c r="J2987" i="2"/>
  <c r="H2975" i="2"/>
  <c r="H2976" i="2" s="1"/>
  <c r="J2975" i="2"/>
  <c r="H2969" i="2"/>
  <c r="H2970" i="2" s="1"/>
  <c r="J2969" i="2"/>
  <c r="J2961" i="2"/>
  <c r="J2963" i="2" s="1"/>
  <c r="H2963" i="2"/>
  <c r="H2964" i="2" s="1"/>
  <c r="H2951" i="2"/>
  <c r="H2952" i="2" s="1"/>
  <c r="H2957" i="2"/>
  <c r="H2958" i="2" s="1"/>
  <c r="J2957" i="2"/>
  <c r="H2945" i="2"/>
  <c r="H2946" i="2" s="1"/>
  <c r="J2951" i="2"/>
  <c r="J2945" i="2"/>
  <c r="J2939" i="2"/>
  <c r="H2939" i="2"/>
  <c r="H2940" i="2" s="1"/>
  <c r="H2933" i="2"/>
  <c r="H2934" i="2" s="1"/>
  <c r="J2933" i="2"/>
  <c r="H2927" i="2"/>
  <c r="H2928" i="2" s="1"/>
  <c r="J2927" i="2"/>
  <c r="H2921" i="2"/>
  <c r="H2922" i="2" s="1"/>
  <c r="J2921" i="2"/>
  <c r="I1844" i="2"/>
  <c r="H2888" i="2"/>
  <c r="H2889" i="2" s="1"/>
  <c r="G2519" i="2"/>
  <c r="G2612" i="2" s="1"/>
  <c r="I2618" i="2"/>
  <c r="G2909" i="2"/>
  <c r="I1862" i="2"/>
  <c r="J2906" i="2"/>
  <c r="H2900" i="2"/>
  <c r="H2901" i="2" s="1"/>
  <c r="J2900" i="2"/>
  <c r="H2907" i="2"/>
  <c r="H2894" i="2"/>
  <c r="H2895" i="2" s="1"/>
  <c r="J2894" i="2"/>
  <c r="J2888" i="2"/>
  <c r="H2882" i="2"/>
  <c r="H2883" i="2" s="1"/>
  <c r="H2858" i="2"/>
  <c r="H2859" i="2" s="1"/>
  <c r="I2870" i="2"/>
  <c r="J2882" i="2"/>
  <c r="H2876" i="2"/>
  <c r="H2877" i="2" s="1"/>
  <c r="J2876" i="2"/>
  <c r="H2870" i="2"/>
  <c r="H2871" i="2" s="1"/>
  <c r="J2870" i="2"/>
  <c r="H2864" i="2"/>
  <c r="H2865" i="2" s="1"/>
  <c r="J2864" i="2"/>
  <c r="J2852" i="2"/>
  <c r="H2852" i="2"/>
  <c r="H2853" i="2" s="1"/>
  <c r="J2858" i="2"/>
  <c r="H2834" i="2"/>
  <c r="H2835" i="2" s="1"/>
  <c r="H2846" i="2"/>
  <c r="H2847" i="2" s="1"/>
  <c r="J2846" i="2"/>
  <c r="J2834" i="2"/>
  <c r="H2840" i="2"/>
  <c r="H2841" i="2" s="1"/>
  <c r="J2840" i="2"/>
  <c r="H2828" i="2"/>
  <c r="H2829" i="2" s="1"/>
  <c r="J2828" i="2"/>
  <c r="I1910" i="2"/>
  <c r="I2642" i="2"/>
  <c r="I2822" i="2"/>
  <c r="H2822" i="2"/>
  <c r="H2823" i="2" s="1"/>
  <c r="J2822" i="2"/>
  <c r="G2810" i="2"/>
  <c r="J2807" i="2"/>
  <c r="J2801" i="2"/>
  <c r="I2795" i="2"/>
  <c r="H2783" i="2"/>
  <c r="H2784" i="2" s="1"/>
  <c r="H2789" i="2"/>
  <c r="H2790" i="2" s="1"/>
  <c r="H2801" i="2"/>
  <c r="H2802" i="2" s="1"/>
  <c r="H2795" i="2"/>
  <c r="H2796" i="2" s="1"/>
  <c r="J2795" i="2"/>
  <c r="J2777" i="2"/>
  <c r="J2789" i="2"/>
  <c r="J2783" i="2"/>
  <c r="H2771" i="2"/>
  <c r="H2772" i="2" s="1"/>
  <c r="H2777" i="2"/>
  <c r="H2778" i="2" s="1"/>
  <c r="J2771" i="2"/>
  <c r="J2763" i="2"/>
  <c r="J2765" i="2" s="1"/>
  <c r="H2765" i="2"/>
  <c r="H2766" i="2" s="1"/>
  <c r="J2747" i="2"/>
  <c r="H2759" i="2"/>
  <c r="H2760" i="2" s="1"/>
  <c r="J2759" i="2"/>
  <c r="H2753" i="2"/>
  <c r="H2754" i="2" s="1"/>
  <c r="J2753" i="2"/>
  <c r="H2747" i="2"/>
  <c r="H2748" i="2" s="1"/>
  <c r="J2735" i="2"/>
  <c r="J2739" i="2"/>
  <c r="J2741" i="2" s="1"/>
  <c r="H2741" i="2"/>
  <c r="H2742" i="2" s="1"/>
  <c r="H2735" i="2"/>
  <c r="H2736" i="2" s="1"/>
  <c r="I2537" i="2"/>
  <c r="G2711" i="2"/>
  <c r="H2729" i="2"/>
  <c r="H2730" i="2" s="1"/>
  <c r="J2729" i="2"/>
  <c r="H2723" i="2"/>
  <c r="H2724" i="2" s="1"/>
  <c r="J2723" i="2"/>
  <c r="J2648" i="2"/>
  <c r="H2708" i="2"/>
  <c r="H2709" i="2" s="1"/>
  <c r="J2708" i="2"/>
  <c r="I2696" i="2"/>
  <c r="H2702" i="2"/>
  <c r="H2703" i="2" s="1"/>
  <c r="J2702" i="2"/>
  <c r="H2696" i="2"/>
  <c r="H2697" i="2" s="1"/>
  <c r="H2690" i="2"/>
  <c r="H2691" i="2" s="1"/>
  <c r="J2696" i="2"/>
  <c r="J2690" i="2"/>
  <c r="J2684" i="2"/>
  <c r="H2684" i="2"/>
  <c r="H2685" i="2" s="1"/>
  <c r="J2676" i="2"/>
  <c r="J2678" i="2" s="1"/>
  <c r="H2678" i="2"/>
  <c r="H2679" i="2" s="1"/>
  <c r="H2672" i="2"/>
  <c r="H2673" i="2" s="1"/>
  <c r="J2672" i="2"/>
  <c r="I2666" i="2"/>
  <c r="H2666" i="2"/>
  <c r="H2667" i="2" s="1"/>
  <c r="J2666" i="2"/>
  <c r="J2660" i="2"/>
  <c r="H2660" i="2"/>
  <c r="H2661" i="2" s="1"/>
  <c r="H2648" i="2"/>
  <c r="H2649" i="2" s="1"/>
  <c r="J2652" i="2"/>
  <c r="J2654" i="2" s="1"/>
  <c r="H2654" i="2"/>
  <c r="H2655" i="2" s="1"/>
  <c r="J2642" i="2"/>
  <c r="I2555" i="2"/>
  <c r="H2642" i="2"/>
  <c r="H2643" i="2" s="1"/>
  <c r="I2078" i="2"/>
  <c r="I2369" i="2"/>
  <c r="H2630" i="2"/>
  <c r="H2631" i="2" s="1"/>
  <c r="I1838" i="2"/>
  <c r="J2634" i="2"/>
  <c r="J2636" i="2" s="1"/>
  <c r="H2636" i="2"/>
  <c r="H2637" i="2" s="1"/>
  <c r="J2630" i="2"/>
  <c r="I2030" i="2"/>
  <c r="I2159" i="2"/>
  <c r="I2357" i="2"/>
  <c r="I2579" i="2"/>
  <c r="I2264" i="2"/>
  <c r="H2624" i="2"/>
  <c r="H2625" i="2" s="1"/>
  <c r="J2624" i="2"/>
  <c r="I1787" i="2"/>
  <c r="I1898" i="2"/>
  <c r="H2609" i="2"/>
  <c r="H2610" i="2" s="1"/>
  <c r="J2609" i="2"/>
  <c r="H2597" i="2"/>
  <c r="H2598" i="2" s="1"/>
  <c r="J2597" i="2"/>
  <c r="J2601" i="2"/>
  <c r="J2603" i="2" s="1"/>
  <c r="H2603" i="2"/>
  <c r="H2604" i="2" s="1"/>
  <c r="H2579" i="2"/>
  <c r="H2580" i="2" s="1"/>
  <c r="H2591" i="2"/>
  <c r="H2592" i="2" s="1"/>
  <c r="J2591" i="2"/>
  <c r="H2585" i="2"/>
  <c r="H2586" i="2" s="1"/>
  <c r="J2585" i="2"/>
  <c r="J2579" i="2"/>
  <c r="I2567" i="2"/>
  <c r="H2573" i="2"/>
  <c r="H2574" i="2" s="1"/>
  <c r="J2573" i="2"/>
  <c r="H2567" i="2"/>
  <c r="H2568" i="2" s="1"/>
  <c r="J2567" i="2"/>
  <c r="H2561" i="2"/>
  <c r="H2562" i="2" s="1"/>
  <c r="J2561" i="2"/>
  <c r="H2555" i="2"/>
  <c r="H2556" i="2" s="1"/>
  <c r="J2555" i="2"/>
  <c r="H2549" i="2"/>
  <c r="H2550" i="2" s="1"/>
  <c r="J2549" i="2"/>
  <c r="J2537" i="2"/>
  <c r="I2543" i="2"/>
  <c r="H2543" i="2"/>
  <c r="H2544" i="2" s="1"/>
  <c r="H2537" i="2"/>
  <c r="J2543" i="2"/>
  <c r="I2147" i="2"/>
  <c r="I2207" i="2"/>
  <c r="H2538" i="2"/>
  <c r="J2529" i="2"/>
  <c r="J2531" i="2" s="1"/>
  <c r="H2531" i="2"/>
  <c r="H2532" i="2" s="1"/>
  <c r="I1706" i="2"/>
  <c r="H2525" i="2"/>
  <c r="H2526" i="2" s="1"/>
  <c r="J2525" i="2"/>
  <c r="I1949" i="2"/>
  <c r="I2183" i="2"/>
  <c r="I2276" i="2"/>
  <c r="G2513" i="2"/>
  <c r="K4936" i="1"/>
  <c r="H2480" i="2"/>
  <c r="H2481" i="2" s="1"/>
  <c r="I2480" i="2"/>
  <c r="J2510" i="2"/>
  <c r="H2498" i="2"/>
  <c r="H2499" i="2" s="1"/>
  <c r="J2498" i="2"/>
  <c r="J2502" i="2"/>
  <c r="J2504" i="2" s="1"/>
  <c r="H2504" i="2"/>
  <c r="H2505" i="2" s="1"/>
  <c r="H2492" i="2"/>
  <c r="H2493" i="2" s="1"/>
  <c r="J2492" i="2"/>
  <c r="H2468" i="2"/>
  <c r="H2469" i="2" s="1"/>
  <c r="J2484" i="2"/>
  <c r="J2486" i="2" s="1"/>
  <c r="H2486" i="2"/>
  <c r="H2487" i="2" s="1"/>
  <c r="H2474" i="2"/>
  <c r="H2475" i="2" s="1"/>
  <c r="J2480" i="2"/>
  <c r="J2474" i="2"/>
  <c r="J2468" i="2"/>
  <c r="J2460" i="2"/>
  <c r="J2462" i="2" s="1"/>
  <c r="H2462" i="2"/>
  <c r="H2463" i="2" s="1"/>
  <c r="H2450" i="2"/>
  <c r="H2451" i="2" s="1"/>
  <c r="J2454" i="2"/>
  <c r="J2456" i="2" s="1"/>
  <c r="H2456" i="2"/>
  <c r="H2457" i="2" s="1"/>
  <c r="J2444" i="2"/>
  <c r="J2450" i="2"/>
  <c r="I2444" i="2"/>
  <c r="H2444" i="2"/>
  <c r="H2445" i="2" s="1"/>
  <c r="J2436" i="2"/>
  <c r="J2438" i="2" s="1"/>
  <c r="H2438" i="2"/>
  <c r="H2439" i="2" s="1"/>
  <c r="I2405" i="2"/>
  <c r="J2430" i="2"/>
  <c r="J2432" i="2" s="1"/>
  <c r="H2432" i="2"/>
  <c r="H2433" i="2" s="1"/>
  <c r="H2426" i="2"/>
  <c r="H2427" i="2" s="1"/>
  <c r="J2426" i="2"/>
  <c r="G2414" i="2"/>
  <c r="I2411" i="2"/>
  <c r="H2405" i="2"/>
  <c r="H2406" i="2" s="1"/>
  <c r="K4822" i="1"/>
  <c r="J2405" i="2"/>
  <c r="H2411" i="2"/>
  <c r="H2412" i="2" s="1"/>
  <c r="J2411" i="2"/>
  <c r="I2393" i="2"/>
  <c r="H2399" i="2"/>
  <c r="H2400" i="2" s="1"/>
  <c r="J2399" i="2"/>
  <c r="I2387" i="2"/>
  <c r="H2393" i="2"/>
  <c r="H2394" i="2" s="1"/>
  <c r="J2393" i="2"/>
  <c r="H2387" i="2"/>
  <c r="H2388" i="2" s="1"/>
  <c r="J2387" i="2"/>
  <c r="J2379" i="2"/>
  <c r="J2381" i="2" s="1"/>
  <c r="H2381" i="2"/>
  <c r="H2382" i="2" s="1"/>
  <c r="J2369" i="2"/>
  <c r="H2363" i="2"/>
  <c r="H2364" i="2" s="1"/>
  <c r="H2375" i="2"/>
  <c r="H2376" i="2" s="1"/>
  <c r="J2375" i="2"/>
  <c r="J2363" i="2"/>
  <c r="H2369" i="2"/>
  <c r="H2370" i="2" s="1"/>
  <c r="H2357" i="2"/>
  <c r="H2358" i="2" s="1"/>
  <c r="J2357" i="2"/>
  <c r="H2345" i="2"/>
  <c r="H2346" i="2" s="1"/>
  <c r="J2345" i="2"/>
  <c r="H2351" i="2"/>
  <c r="H2352" i="2" s="1"/>
  <c r="J2351" i="2"/>
  <c r="H2327" i="2"/>
  <c r="H2328" i="2" s="1"/>
  <c r="J2327" i="2"/>
  <c r="I2339" i="2"/>
  <c r="H2339" i="2"/>
  <c r="H2340" i="2" s="1"/>
  <c r="J2339" i="2"/>
  <c r="J2331" i="2"/>
  <c r="J2333" i="2" s="1"/>
  <c r="H2333" i="2"/>
  <c r="H2334" i="2" s="1"/>
  <c r="G2315" i="2"/>
  <c r="H2312" i="2"/>
  <c r="H2313" i="2" s="1"/>
  <c r="J2312" i="2"/>
  <c r="J2306" i="2"/>
  <c r="H2306" i="2"/>
  <c r="H2307" i="2" s="1"/>
  <c r="I1712" i="2"/>
  <c r="H2300" i="2"/>
  <c r="H2301" i="2" s="1"/>
  <c r="J2300" i="2"/>
  <c r="H2294" i="2"/>
  <c r="H2295" i="2" s="1"/>
  <c r="H2282" i="2"/>
  <c r="H2283" i="2" s="1"/>
  <c r="J2294" i="2"/>
  <c r="I1751" i="2"/>
  <c r="H2288" i="2"/>
  <c r="H2289" i="2" s="1"/>
  <c r="J2288" i="2"/>
  <c r="J2282" i="2"/>
  <c r="H2276" i="2"/>
  <c r="H2277" i="2" s="1"/>
  <c r="J2276" i="2"/>
  <c r="J2268" i="2"/>
  <c r="J2270" i="2" s="1"/>
  <c r="H2270" i="2"/>
  <c r="H2271" i="2" s="1"/>
  <c r="H2264" i="2"/>
  <c r="H2265" i="2" s="1"/>
  <c r="J2264" i="2"/>
  <c r="H2258" i="2"/>
  <c r="H2259" i="2" s="1"/>
  <c r="J2258" i="2"/>
  <c r="J2234" i="2"/>
  <c r="J2250" i="2"/>
  <c r="J2252" i="2" s="1"/>
  <c r="H2252" i="2"/>
  <c r="H2253" i="2" s="1"/>
  <c r="J2244" i="2"/>
  <c r="J2246" i="2" s="1"/>
  <c r="H2246" i="2"/>
  <c r="H2247" i="2" s="1"/>
  <c r="H2240" i="2"/>
  <c r="H2241" i="2" s="1"/>
  <c r="J2240" i="2"/>
  <c r="H2234" i="2"/>
  <c r="H2235" i="2" s="1"/>
  <c r="J2226" i="2"/>
  <c r="J2228" i="2" s="1"/>
  <c r="H2228" i="2"/>
  <c r="H2229" i="2" s="1"/>
  <c r="G2216" i="2"/>
  <c r="I2060" i="2"/>
  <c r="J4626" i="1"/>
  <c r="K4628" i="1" s="1"/>
  <c r="J4630" i="1" s="1"/>
  <c r="H2213" i="2"/>
  <c r="H2214" i="2" s="1"/>
  <c r="J2213" i="2"/>
  <c r="J2207" i="2"/>
  <c r="H2207" i="2"/>
  <c r="H2208" i="2" s="1"/>
  <c r="J2199" i="2"/>
  <c r="J2201" i="2" s="1"/>
  <c r="H2201" i="2"/>
  <c r="H2202" i="2" s="1"/>
  <c r="J2193" i="2"/>
  <c r="J2195" i="2" s="1"/>
  <c r="H2195" i="2"/>
  <c r="H2196" i="2" s="1"/>
  <c r="J2177" i="2"/>
  <c r="H2189" i="2"/>
  <c r="H2190" i="2" s="1"/>
  <c r="J2189" i="2"/>
  <c r="H2183" i="2"/>
  <c r="H2184" i="2" s="1"/>
  <c r="J2183" i="2"/>
  <c r="I2084" i="2"/>
  <c r="H2177" i="2"/>
  <c r="H2178" i="2" s="1"/>
  <c r="I2135" i="2"/>
  <c r="J2169" i="2"/>
  <c r="J2171" i="2" s="1"/>
  <c r="H2171" i="2"/>
  <c r="H2172" i="2" s="1"/>
  <c r="H2165" i="2"/>
  <c r="H2166" i="2" s="1"/>
  <c r="J2165" i="2"/>
  <c r="H2159" i="2"/>
  <c r="H2160" i="2" s="1"/>
  <c r="J2159" i="2"/>
  <c r="H2153" i="2"/>
  <c r="H2154" i="2" s="1"/>
  <c r="J2153" i="2"/>
  <c r="H2147" i="2"/>
  <c r="H2148" i="2" s="1"/>
  <c r="J2147" i="2"/>
  <c r="H2141" i="2"/>
  <c r="H2142" i="2" s="1"/>
  <c r="I2102" i="2"/>
  <c r="J2141" i="2"/>
  <c r="H2135" i="2"/>
  <c r="H2136" i="2" s="1"/>
  <c r="J2135" i="2"/>
  <c r="J2127" i="2"/>
  <c r="J2129" i="2" s="1"/>
  <c r="H2129" i="2"/>
  <c r="H2130" i="2" s="1"/>
  <c r="G2117" i="2"/>
  <c r="G2018" i="2"/>
  <c r="K4480" i="1"/>
  <c r="J5234" i="1"/>
  <c r="K5160" i="1"/>
  <c r="J5162" i="1" s="1"/>
  <c r="K4594" i="1"/>
  <c r="J5120" i="1"/>
  <c r="J4664" i="1"/>
  <c r="H2108" i="2"/>
  <c r="H2109" i="2" s="1"/>
  <c r="H2102" i="2"/>
  <c r="H2103" i="2" s="1"/>
  <c r="J2102" i="2"/>
  <c r="I2096" i="2"/>
  <c r="J2108" i="2"/>
  <c r="H2114" i="2"/>
  <c r="H2115" i="2" s="1"/>
  <c r="J2114" i="2"/>
  <c r="J2096" i="2"/>
  <c r="H2096" i="2"/>
  <c r="H2097" i="2" s="1"/>
  <c r="H2090" i="2"/>
  <c r="H2091" i="2" s="1"/>
  <c r="J2090" i="2"/>
  <c r="H2084" i="2"/>
  <c r="H2085" i="2" s="1"/>
  <c r="J2084" i="2"/>
  <c r="H2078" i="2"/>
  <c r="H2079" i="2" s="1"/>
  <c r="J2078" i="2"/>
  <c r="H2072" i="2"/>
  <c r="H2073" i="2" s="1"/>
  <c r="J2072" i="2"/>
  <c r="H2066" i="2"/>
  <c r="H2067" i="2" s="1"/>
  <c r="J2066" i="2"/>
  <c r="I2054" i="2"/>
  <c r="H2060" i="2"/>
  <c r="H2061" i="2" s="1"/>
  <c r="J2060" i="2"/>
  <c r="J2009" i="2"/>
  <c r="H2054" i="2"/>
  <c r="H2055" i="2" s="1"/>
  <c r="J2054" i="2"/>
  <c r="J2046" i="2"/>
  <c r="J2048" i="2" s="1"/>
  <c r="H2048" i="2"/>
  <c r="H2049" i="2" s="1"/>
  <c r="H2042" i="2"/>
  <c r="H2043" i="2" s="1"/>
  <c r="J2042" i="2"/>
  <c r="J2030" i="2"/>
  <c r="H2030" i="2"/>
  <c r="H2031" i="2" s="1"/>
  <c r="H2036" i="2"/>
  <c r="H2037" i="2" s="1"/>
  <c r="J2036" i="2"/>
  <c r="I1733" i="2"/>
  <c r="I1745" i="2"/>
  <c r="H2015" i="2"/>
  <c r="H2016" i="2" s="1"/>
  <c r="J2015" i="2"/>
  <c r="H2009" i="2"/>
  <c r="H2010" i="2" s="1"/>
  <c r="J2003" i="2"/>
  <c r="H2003" i="2"/>
  <c r="H2004" i="2" s="1"/>
  <c r="H1985" i="2"/>
  <c r="H1986" i="2" s="1"/>
  <c r="J1991" i="2"/>
  <c r="J1995" i="2"/>
  <c r="J1997" i="2" s="1"/>
  <c r="H1997" i="2"/>
  <c r="H1998" i="2" s="1"/>
  <c r="H1949" i="2"/>
  <c r="H1950" i="2" s="1"/>
  <c r="H1991" i="2"/>
  <c r="H1992" i="2" s="1"/>
  <c r="J1979" i="2"/>
  <c r="I1979" i="2"/>
  <c r="H1979" i="2"/>
  <c r="H1980" i="2" s="1"/>
  <c r="J1985" i="2"/>
  <c r="H1967" i="2"/>
  <c r="H1968" i="2" s="1"/>
  <c r="H1973" i="2"/>
  <c r="H1974" i="2" s="1"/>
  <c r="J1973" i="2"/>
  <c r="J1967" i="2"/>
  <c r="I1955" i="2"/>
  <c r="H1961" i="2"/>
  <c r="H1962" i="2" s="1"/>
  <c r="J1961" i="2"/>
  <c r="H1955" i="2"/>
  <c r="H1956" i="2" s="1"/>
  <c r="J1955" i="2"/>
  <c r="J1949" i="2"/>
  <c r="H1943" i="2"/>
  <c r="H1944" i="2" s="1"/>
  <c r="H1931" i="2"/>
  <c r="H1932" i="2" s="1"/>
  <c r="J1943" i="2"/>
  <c r="H1937" i="2"/>
  <c r="H1938" i="2" s="1"/>
  <c r="J1937" i="2"/>
  <c r="J1931" i="2"/>
  <c r="I1931" i="2"/>
  <c r="I1430" i="2"/>
  <c r="I1628" i="2"/>
  <c r="G1919" i="2"/>
  <c r="H1916" i="2"/>
  <c r="H1917" i="2" s="1"/>
  <c r="H1910" i="2"/>
  <c r="H1911" i="2" s="1"/>
  <c r="J1916" i="2"/>
  <c r="I1904" i="2"/>
  <c r="J1910" i="2"/>
  <c r="H1898" i="2"/>
  <c r="H1899" i="2" s="1"/>
  <c r="H1904" i="2"/>
  <c r="H1905" i="2" s="1"/>
  <c r="J1904" i="2"/>
  <c r="J1898" i="2"/>
  <c r="J1886" i="2"/>
  <c r="H1892" i="2"/>
  <c r="H1893" i="2" s="1"/>
  <c r="J1892" i="2"/>
  <c r="J1880" i="2"/>
  <c r="H1886" i="2"/>
  <c r="H1887" i="2" s="1"/>
  <c r="H1874" i="2"/>
  <c r="H1875" i="2" s="1"/>
  <c r="H1880" i="2"/>
  <c r="H1881" i="2" s="1"/>
  <c r="J1874" i="2"/>
  <c r="H1862" i="2"/>
  <c r="H1863" i="2" s="1"/>
  <c r="H1856" i="2"/>
  <c r="H1857" i="2" s="1"/>
  <c r="J1862" i="2"/>
  <c r="H1868" i="2"/>
  <c r="H1869" i="2" s="1"/>
  <c r="J1868" i="2"/>
  <c r="J1856" i="2"/>
  <c r="J1838" i="2"/>
  <c r="J1848" i="2"/>
  <c r="J1850" i="2" s="1"/>
  <c r="H1850" i="2"/>
  <c r="H1851" i="2" s="1"/>
  <c r="H1844" i="2"/>
  <c r="H1845" i="2" s="1"/>
  <c r="J1844" i="2"/>
  <c r="J1832" i="2"/>
  <c r="I1799" i="2"/>
  <c r="H1838" i="2"/>
  <c r="H1839" i="2" s="1"/>
  <c r="H1832" i="2"/>
  <c r="H1833" i="2" s="1"/>
  <c r="H1739" i="2"/>
  <c r="H1740" i="2" s="1"/>
  <c r="I1559" i="2"/>
  <c r="J1737" i="2"/>
  <c r="J1739" i="2" s="1"/>
  <c r="I1571" i="2"/>
  <c r="J1541" i="2"/>
  <c r="H1578" i="2"/>
  <c r="G1820" i="2"/>
  <c r="I1529" i="2"/>
  <c r="J4136" i="1"/>
  <c r="H1817" i="2"/>
  <c r="H1818" i="2" s="1"/>
  <c r="K4176" i="1"/>
  <c r="J1805" i="2"/>
  <c r="J1817" i="2"/>
  <c r="H1805" i="2"/>
  <c r="H1806" i="2" s="1"/>
  <c r="H1811" i="2"/>
  <c r="H1812" i="2" s="1"/>
  <c r="J1811" i="2"/>
  <c r="I1805" i="2"/>
  <c r="H1793" i="2"/>
  <c r="H1794" i="2" s="1"/>
  <c r="J1793" i="2"/>
  <c r="H1799" i="2"/>
  <c r="H1800" i="2" s="1"/>
  <c r="J1799" i="2"/>
  <c r="J1781" i="2"/>
  <c r="H1787" i="2"/>
  <c r="H1788" i="2" s="1"/>
  <c r="I1781" i="2"/>
  <c r="H1781" i="2"/>
  <c r="H1782" i="2" s="1"/>
  <c r="J1787" i="2"/>
  <c r="H1769" i="2"/>
  <c r="H1770" i="2" s="1"/>
  <c r="J1773" i="2"/>
  <c r="J1775" i="2" s="1"/>
  <c r="H1775" i="2"/>
  <c r="H1776" i="2" s="1"/>
  <c r="I1688" i="2"/>
  <c r="I1757" i="2"/>
  <c r="J1769" i="2"/>
  <c r="H1751" i="2"/>
  <c r="H1752" i="2" s="1"/>
  <c r="H1763" i="2"/>
  <c r="H1764" i="2" s="1"/>
  <c r="J1763" i="2"/>
  <c r="J1751" i="2"/>
  <c r="H1757" i="2"/>
  <c r="H1758" i="2" s="1"/>
  <c r="J1757" i="2"/>
  <c r="H1745" i="2"/>
  <c r="H1746" i="2" s="1"/>
  <c r="J1745" i="2"/>
  <c r="H1733" i="2"/>
  <c r="H1734" i="2" s="1"/>
  <c r="J1733" i="2"/>
  <c r="I1478" i="2"/>
  <c r="I1700" i="2"/>
  <c r="G1622" i="2"/>
  <c r="G1721" i="2"/>
  <c r="H1589" i="2"/>
  <c r="H1590" i="2" s="1"/>
  <c r="I1601" i="2"/>
  <c r="H1688" i="2"/>
  <c r="H1689" i="2" s="1"/>
  <c r="J1718" i="2"/>
  <c r="H1658" i="2"/>
  <c r="H1659" i="2" s="1"/>
  <c r="H1700" i="2"/>
  <c r="H1701" i="2" s="1"/>
  <c r="H1718" i="2"/>
  <c r="H1719" i="2" s="1"/>
  <c r="H1712" i="2"/>
  <c r="H1713" i="2" s="1"/>
  <c r="J1712" i="2"/>
  <c r="J1706" i="2"/>
  <c r="H1706" i="2"/>
  <c r="H1707" i="2" s="1"/>
  <c r="J1700" i="2"/>
  <c r="J1688" i="2"/>
  <c r="H1694" i="2"/>
  <c r="H1695" i="2" s="1"/>
  <c r="I1694" i="2"/>
  <c r="J1694" i="2"/>
  <c r="H1682" i="2"/>
  <c r="H1683" i="2" s="1"/>
  <c r="J1682" i="2"/>
  <c r="J1674" i="2"/>
  <c r="J1676" i="2" s="1"/>
  <c r="H1676" i="2"/>
  <c r="H1677" i="2" s="1"/>
  <c r="H1664" i="2"/>
  <c r="H1665" i="2" s="1"/>
  <c r="J1668" i="2"/>
  <c r="J1670" i="2" s="1"/>
  <c r="H1670" i="2"/>
  <c r="H1671" i="2" s="1"/>
  <c r="I1658" i="2"/>
  <c r="J1664" i="2"/>
  <c r="J1658" i="2"/>
  <c r="I1652" i="2"/>
  <c r="H1652" i="2"/>
  <c r="H1653" i="2" s="1"/>
  <c r="H1634" i="2"/>
  <c r="H1635" i="2" s="1"/>
  <c r="J1652" i="2"/>
  <c r="J1644" i="2"/>
  <c r="J1646" i="2" s="1"/>
  <c r="H1646" i="2"/>
  <c r="H1647" i="2" s="1"/>
  <c r="J1634" i="2"/>
  <c r="H1640" i="2"/>
  <c r="H1641" i="2" s="1"/>
  <c r="J1640" i="2"/>
  <c r="I1565" i="2"/>
  <c r="J3908" i="1"/>
  <c r="H1619" i="2"/>
  <c r="H1620" i="2" s="1"/>
  <c r="H1601" i="2"/>
  <c r="H1602" i="2" s="1"/>
  <c r="H1595" i="2"/>
  <c r="H1596" i="2" s="1"/>
  <c r="H1583" i="2"/>
  <c r="H1584" i="2" s="1"/>
  <c r="I1583" i="2"/>
  <c r="H1565" i="2"/>
  <c r="H1566" i="2" s="1"/>
  <c r="I1553" i="2"/>
  <c r="J1553" i="2"/>
  <c r="H1553" i="2"/>
  <c r="H1554" i="2" s="1"/>
  <c r="I1619" i="2"/>
  <c r="J1611" i="2"/>
  <c r="J1613" i="2" s="1"/>
  <c r="H1613" i="2"/>
  <c r="H1614" i="2" s="1"/>
  <c r="J1605" i="2"/>
  <c r="J1607" i="2" s="1"/>
  <c r="H1607" i="2"/>
  <c r="H1608" i="2" s="1"/>
  <c r="J1569" i="2"/>
  <c r="J1571" i="2" s="1"/>
  <c r="H1571" i="2"/>
  <c r="H1572" i="2" s="1"/>
  <c r="H1559" i="2"/>
  <c r="H1560" i="2" s="1"/>
  <c r="I602" i="2"/>
  <c r="J1545" i="2"/>
  <c r="J1547" i="2" s="1"/>
  <c r="H1547" i="2"/>
  <c r="H1548" i="2" s="1"/>
  <c r="I1535" i="2"/>
  <c r="H1541" i="2"/>
  <c r="H1542" i="2" s="1"/>
  <c r="J1533" i="2"/>
  <c r="J1535" i="2" s="1"/>
  <c r="H1535" i="2"/>
  <c r="H1536" i="2" s="1"/>
  <c r="G1523" i="2"/>
  <c r="I1508" i="2"/>
  <c r="J1599" i="2"/>
  <c r="J1601" i="2" s="1"/>
  <c r="I1349" i="2"/>
  <c r="J1587" i="2"/>
  <c r="J1589" i="2" s="1"/>
  <c r="I884" i="2"/>
  <c r="J1581" i="2"/>
  <c r="J1583" i="2" s="1"/>
  <c r="J1563" i="2"/>
  <c r="J1565" i="2" s="1"/>
  <c r="J1557" i="2"/>
  <c r="J1559" i="2" s="1"/>
  <c r="J1617" i="2"/>
  <c r="J1619" i="2" s="1"/>
  <c r="J1593" i="2"/>
  <c r="J1595" i="2" s="1"/>
  <c r="J1575" i="2"/>
  <c r="J1577" i="2" s="1"/>
  <c r="H1310" i="2"/>
  <c r="H1311" i="2" s="1"/>
  <c r="I1520" i="2"/>
  <c r="H1316" i="2"/>
  <c r="H1317" i="2" s="1"/>
  <c r="H1520" i="2"/>
  <c r="H1521" i="2" s="1"/>
  <c r="J1520" i="2"/>
  <c r="H1514" i="2"/>
  <c r="H1515" i="2" s="1"/>
  <c r="J1514" i="2"/>
  <c r="H1508" i="2"/>
  <c r="H1509" i="2" s="1"/>
  <c r="J1508" i="2"/>
  <c r="H1502" i="2"/>
  <c r="H1503" i="2" s="1"/>
  <c r="J1502" i="2"/>
  <c r="H1496" i="2"/>
  <c r="H1497" i="2" s="1"/>
  <c r="H1484" i="2"/>
  <c r="H1485" i="2" s="1"/>
  <c r="J1496" i="2"/>
  <c r="J1484" i="2"/>
  <c r="H1490" i="2"/>
  <c r="H1491" i="2" s="1"/>
  <c r="J1490" i="2"/>
  <c r="J1478" i="2"/>
  <c r="H1478" i="2"/>
  <c r="H1479" i="2" s="1"/>
  <c r="J1470" i="2"/>
  <c r="J1472" i="2" s="1"/>
  <c r="H1472" i="2"/>
  <c r="H1473" i="2" s="1"/>
  <c r="J1460" i="2"/>
  <c r="H1466" i="2"/>
  <c r="H1467" i="2" s="1"/>
  <c r="I1460" i="2"/>
  <c r="H1460" i="2"/>
  <c r="H1461" i="2" s="1"/>
  <c r="J1466" i="2"/>
  <c r="J1454" i="2"/>
  <c r="H1454" i="2"/>
  <c r="H1455" i="2" s="1"/>
  <c r="J1446" i="2"/>
  <c r="J1448" i="2" s="1"/>
  <c r="H1448" i="2"/>
  <c r="H1449" i="2" s="1"/>
  <c r="H1442" i="2"/>
  <c r="H1443" i="2" s="1"/>
  <c r="J1442" i="2"/>
  <c r="H1436" i="2"/>
  <c r="H1437" i="2" s="1"/>
  <c r="J1436" i="2"/>
  <c r="G1424" i="2"/>
  <c r="I1409" i="2"/>
  <c r="I1403" i="2"/>
  <c r="J1419" i="2"/>
  <c r="J1421" i="2" s="1"/>
  <c r="H1421" i="2"/>
  <c r="H1422" i="2" s="1"/>
  <c r="H1409" i="2"/>
  <c r="H1410" i="2" s="1"/>
  <c r="H1415" i="2"/>
  <c r="H1416" i="2" s="1"/>
  <c r="J1415" i="2"/>
  <c r="I1385" i="2"/>
  <c r="J1409" i="2"/>
  <c r="H1385" i="2"/>
  <c r="H1386" i="2" s="1"/>
  <c r="H1403" i="2"/>
  <c r="H1404" i="2" s="1"/>
  <c r="J1403" i="2"/>
  <c r="J1395" i="2"/>
  <c r="J1397" i="2" s="1"/>
  <c r="H1397" i="2"/>
  <c r="H1398" i="2" s="1"/>
  <c r="J1385" i="2"/>
  <c r="H1391" i="2"/>
  <c r="H1392" i="2" s="1"/>
  <c r="J1391" i="2"/>
  <c r="I1379" i="2"/>
  <c r="I1181" i="2"/>
  <c r="H1379" i="2"/>
  <c r="H1380" i="2" s="1"/>
  <c r="J1379" i="2"/>
  <c r="H1367" i="2"/>
  <c r="H1368" i="2" s="1"/>
  <c r="J1355" i="2"/>
  <c r="I1361" i="2"/>
  <c r="J1371" i="2"/>
  <c r="J1373" i="2" s="1"/>
  <c r="H1373" i="2"/>
  <c r="H1374" i="2" s="1"/>
  <c r="H1355" i="2"/>
  <c r="H1356" i="2" s="1"/>
  <c r="J1367" i="2"/>
  <c r="J1361" i="2"/>
  <c r="H1361" i="2"/>
  <c r="H1362" i="2" s="1"/>
  <c r="H1349" i="2"/>
  <c r="H1350" i="2" s="1"/>
  <c r="J1349" i="2"/>
  <c r="H1343" i="2"/>
  <c r="H1344" i="2" s="1"/>
  <c r="J1343" i="2"/>
  <c r="H1337" i="2"/>
  <c r="H1338" i="2" s="1"/>
  <c r="H803" i="2"/>
  <c r="H804" i="2" s="1"/>
  <c r="J1337" i="2"/>
  <c r="J1298" i="2"/>
  <c r="G1325" i="2"/>
  <c r="J1256" i="2"/>
  <c r="J1280" i="2"/>
  <c r="I1304" i="2"/>
  <c r="H1322" i="2"/>
  <c r="H1323" i="2" s="1"/>
  <c r="J1322" i="2"/>
  <c r="J1274" i="2"/>
  <c r="H1268" i="2"/>
  <c r="H1269" i="2" s="1"/>
  <c r="J1244" i="2"/>
  <c r="I1316" i="2"/>
  <c r="I1274" i="2"/>
  <c r="H1280" i="2"/>
  <c r="H1281" i="2" s="1"/>
  <c r="J1292" i="2"/>
  <c r="J1302" i="2"/>
  <c r="J1304" i="2" s="1"/>
  <c r="H1304" i="2"/>
  <c r="H1305" i="2" s="1"/>
  <c r="H1262" i="2"/>
  <c r="H1263" i="2" s="1"/>
  <c r="H1286" i="2"/>
  <c r="H1287" i="2" s="1"/>
  <c r="I1250" i="2"/>
  <c r="I1256" i="2"/>
  <c r="I1280" i="2"/>
  <c r="H1298" i="2"/>
  <c r="H1299" i="2" s="1"/>
  <c r="I1223" i="2"/>
  <c r="I1298" i="2"/>
  <c r="H1292" i="2"/>
  <c r="H1293" i="2" s="1"/>
  <c r="H1274" i="2"/>
  <c r="H1275" i="2" s="1"/>
  <c r="H1238" i="2"/>
  <c r="H1239" i="2" s="1"/>
  <c r="J1250" i="2"/>
  <c r="I1286" i="2"/>
  <c r="I1268" i="2"/>
  <c r="H1256" i="2"/>
  <c r="H1257" i="2" s="1"/>
  <c r="I1262" i="2"/>
  <c r="I1244" i="2"/>
  <c r="H1250" i="2"/>
  <c r="H1251" i="2" s="1"/>
  <c r="H1244" i="2"/>
  <c r="H1245" i="2" s="1"/>
  <c r="I1238" i="2"/>
  <c r="I959" i="2"/>
  <c r="I1094" i="2"/>
  <c r="I842" i="2"/>
  <c r="I1058" i="2"/>
  <c r="I1112" i="2"/>
  <c r="I1139" i="2"/>
  <c r="I1076" i="2"/>
  <c r="J1205" i="2"/>
  <c r="G1226" i="2"/>
  <c r="I1205" i="2"/>
  <c r="I878" i="2"/>
  <c r="I995" i="2"/>
  <c r="J1314" i="2"/>
  <c r="J1316" i="2" s="1"/>
  <c r="J1308" i="2"/>
  <c r="J1310" i="2" s="1"/>
  <c r="J1284" i="2"/>
  <c r="J1286" i="2" s="1"/>
  <c r="J1266" i="2"/>
  <c r="J1268" i="2" s="1"/>
  <c r="J1260" i="2"/>
  <c r="J1262" i="2" s="1"/>
  <c r="I1106" i="2"/>
  <c r="H1205" i="2"/>
  <c r="H1206" i="2" s="1"/>
  <c r="J1236" i="2"/>
  <c r="J1238" i="2" s="1"/>
  <c r="H170" i="2"/>
  <c r="H171" i="2" s="1"/>
  <c r="I803" i="2"/>
  <c r="I947" i="2"/>
  <c r="I896" i="2"/>
  <c r="J3524" i="1"/>
  <c r="I1211" i="2"/>
  <c r="H1223" i="2"/>
  <c r="H1224" i="2" s="1"/>
  <c r="H1211" i="2"/>
  <c r="H1212" i="2" s="1"/>
  <c r="J1223" i="2"/>
  <c r="J1215" i="2"/>
  <c r="J1217" i="2" s="1"/>
  <c r="H1217" i="2"/>
  <c r="H1218" i="2" s="1"/>
  <c r="J1211" i="2"/>
  <c r="H1199" i="2"/>
  <c r="H1200" i="2" s="1"/>
  <c r="J1193" i="2"/>
  <c r="H1193" i="2"/>
  <c r="H1194" i="2" s="1"/>
  <c r="J1199" i="2"/>
  <c r="J1185" i="2"/>
  <c r="J1187" i="2" s="1"/>
  <c r="H1187" i="2"/>
  <c r="H1188" i="2" s="1"/>
  <c r="H1181" i="2"/>
  <c r="H1182" i="2" s="1"/>
  <c r="J1181" i="2"/>
  <c r="I761" i="2"/>
  <c r="I809" i="2"/>
  <c r="H1145" i="2"/>
  <c r="H1146" i="2" s="1"/>
  <c r="H1175" i="2"/>
  <c r="H1176" i="2" s="1"/>
  <c r="J1175" i="2"/>
  <c r="J1167" i="2"/>
  <c r="J1169" i="2" s="1"/>
  <c r="H1169" i="2"/>
  <c r="H1170" i="2" s="1"/>
  <c r="I1151" i="2"/>
  <c r="J1161" i="2"/>
  <c r="J1163" i="2" s="1"/>
  <c r="H1163" i="2"/>
  <c r="H1164" i="2" s="1"/>
  <c r="J1145" i="2"/>
  <c r="H1157" i="2"/>
  <c r="H1158" i="2" s="1"/>
  <c r="J1139" i="2"/>
  <c r="J1157" i="2"/>
  <c r="H1151" i="2"/>
  <c r="H1152" i="2" s="1"/>
  <c r="J1151" i="2"/>
  <c r="H1139" i="2"/>
  <c r="H1140" i="2" s="1"/>
  <c r="H815" i="2"/>
  <c r="H816" i="2" s="1"/>
  <c r="H947" i="2"/>
  <c r="H948" i="2" s="1"/>
  <c r="J4436" i="1"/>
  <c r="K4438" i="1" s="1"/>
  <c r="J4440" i="1" s="1"/>
  <c r="J4512" i="1"/>
  <c r="K4252" i="1"/>
  <c r="J3452" i="1"/>
  <c r="J3752" i="1"/>
  <c r="J3600" i="1"/>
  <c r="K3796" i="1"/>
  <c r="G1127" i="2"/>
  <c r="J1122" i="2"/>
  <c r="J1124" i="2" s="1"/>
  <c r="H1124" i="2"/>
  <c r="H1125" i="2" s="1"/>
  <c r="J1116" i="2"/>
  <c r="J1118" i="2" s="1"/>
  <c r="H1118" i="2"/>
  <c r="H1119" i="2" s="1"/>
  <c r="H1112" i="2"/>
  <c r="H1113" i="2" s="1"/>
  <c r="J1112" i="2"/>
  <c r="H1100" i="2"/>
  <c r="H1101" i="2" s="1"/>
  <c r="J1104" i="2"/>
  <c r="J1106" i="2" s="1"/>
  <c r="H1106" i="2"/>
  <c r="H1107" i="2" s="1"/>
  <c r="J1100" i="2"/>
  <c r="H1094" i="2"/>
  <c r="H1095" i="2" s="1"/>
  <c r="J1094" i="2"/>
  <c r="H1088" i="2"/>
  <c r="H1089" i="2" s="1"/>
  <c r="J1088" i="2"/>
  <c r="J1080" i="2"/>
  <c r="J1082" i="2" s="1"/>
  <c r="H1082" i="2"/>
  <c r="H1083" i="2" s="1"/>
  <c r="H1076" i="2"/>
  <c r="H1077" i="2" s="1"/>
  <c r="J1076" i="2"/>
  <c r="J1070" i="2"/>
  <c r="H1070" i="2"/>
  <c r="H1071" i="2" s="1"/>
  <c r="H1058" i="2"/>
  <c r="H1059" i="2" s="1"/>
  <c r="J1058" i="2"/>
  <c r="H1064" i="2"/>
  <c r="H1065" i="2" s="1"/>
  <c r="J1064" i="2"/>
  <c r="J1052" i="2"/>
  <c r="I1007" i="2"/>
  <c r="H1052" i="2"/>
  <c r="H1053" i="2" s="1"/>
  <c r="I1040" i="2"/>
  <c r="H1046" i="2"/>
  <c r="H1047" i="2" s="1"/>
  <c r="J1046" i="2"/>
  <c r="J1038" i="2"/>
  <c r="J1040" i="2" s="1"/>
  <c r="H1040" i="2"/>
  <c r="H1041" i="2" s="1"/>
  <c r="I722" i="2"/>
  <c r="I977" i="2"/>
  <c r="I692" i="2"/>
  <c r="H971" i="2"/>
  <c r="H972" i="2" s="1"/>
  <c r="I704" i="2"/>
  <c r="G929" i="2"/>
  <c r="I785" i="2"/>
  <c r="J3258" i="1"/>
  <c r="K3260" i="1" s="1"/>
  <c r="J3262" i="1" s="1"/>
  <c r="H1025" i="2"/>
  <c r="H1026" i="2" s="1"/>
  <c r="J1025" i="2"/>
  <c r="H1019" i="2"/>
  <c r="H1020" i="2" s="1"/>
  <c r="J1019" i="2"/>
  <c r="I1013" i="2"/>
  <c r="H1001" i="2"/>
  <c r="H1002" i="2" s="1"/>
  <c r="G1028" i="2"/>
  <c r="H1013" i="2"/>
  <c r="H1014" i="2" s="1"/>
  <c r="H1007" i="2"/>
  <c r="H1008" i="2" s="1"/>
  <c r="J1013" i="2"/>
  <c r="J1007" i="2"/>
  <c r="J995" i="2"/>
  <c r="H995" i="2"/>
  <c r="H996" i="2" s="1"/>
  <c r="J1001" i="2"/>
  <c r="I989" i="2"/>
  <c r="H989" i="2"/>
  <c r="H990" i="2" s="1"/>
  <c r="J989" i="2"/>
  <c r="H941" i="2"/>
  <c r="H942" i="2" s="1"/>
  <c r="H983" i="2"/>
  <c r="H984" i="2" s="1"/>
  <c r="J983" i="2"/>
  <c r="J939" i="2"/>
  <c r="J941" i="2" s="1"/>
  <c r="J971" i="2"/>
  <c r="H977" i="2"/>
  <c r="H978" i="2" s="1"/>
  <c r="J977" i="2"/>
  <c r="H965" i="2"/>
  <c r="H966" i="2" s="1"/>
  <c r="J965" i="2"/>
  <c r="H953" i="2"/>
  <c r="H954" i="2" s="1"/>
  <c r="J953" i="2"/>
  <c r="H959" i="2"/>
  <c r="H960" i="2" s="1"/>
  <c r="J959" i="2"/>
  <c r="J947" i="2"/>
  <c r="I866" i="2"/>
  <c r="H926" i="2"/>
  <c r="H927" i="2" s="1"/>
  <c r="J920" i="2"/>
  <c r="H920" i="2"/>
  <c r="H921" i="2" s="1"/>
  <c r="J926" i="2"/>
  <c r="H914" i="2"/>
  <c r="H915" i="2" s="1"/>
  <c r="J914" i="2"/>
  <c r="J906" i="2"/>
  <c r="J908" i="2" s="1"/>
  <c r="H908" i="2"/>
  <c r="H909" i="2" s="1"/>
  <c r="H902" i="2"/>
  <c r="H903" i="2" s="1"/>
  <c r="J902" i="2"/>
  <c r="H896" i="2"/>
  <c r="H897" i="2" s="1"/>
  <c r="J896" i="2"/>
  <c r="H890" i="2"/>
  <c r="H891" i="2" s="1"/>
  <c r="J890" i="2"/>
  <c r="H884" i="2"/>
  <c r="H885" i="2" s="1"/>
  <c r="H854" i="2"/>
  <c r="H855" i="2" s="1"/>
  <c r="J884" i="2"/>
  <c r="J854" i="2"/>
  <c r="H878" i="2"/>
  <c r="H879" i="2" s="1"/>
  <c r="J878" i="2"/>
  <c r="H872" i="2"/>
  <c r="H873" i="2" s="1"/>
  <c r="J872" i="2"/>
  <c r="I644" i="2"/>
  <c r="H866" i="2"/>
  <c r="H867" i="2" s="1"/>
  <c r="J866" i="2"/>
  <c r="J858" i="2"/>
  <c r="J860" i="2" s="1"/>
  <c r="H860" i="2"/>
  <c r="H861" i="2" s="1"/>
  <c r="J842" i="2"/>
  <c r="H848" i="2"/>
  <c r="H849" i="2" s="1"/>
  <c r="J848" i="2"/>
  <c r="H842" i="2"/>
  <c r="H843" i="2" s="1"/>
  <c r="H827" i="2"/>
  <c r="H828" i="2" s="1"/>
  <c r="J827" i="2"/>
  <c r="G830" i="2"/>
  <c r="J821" i="2"/>
  <c r="J815" i="2"/>
  <c r="H821" i="2"/>
  <c r="H822" i="2" s="1"/>
  <c r="H809" i="2"/>
  <c r="H810" i="2" s="1"/>
  <c r="H686" i="2"/>
  <c r="H687" i="2" s="1"/>
  <c r="J809" i="2"/>
  <c r="J803" i="2"/>
  <c r="I791" i="2"/>
  <c r="H791" i="2"/>
  <c r="H792" i="2" s="1"/>
  <c r="J791" i="2"/>
  <c r="H797" i="2"/>
  <c r="H798" i="2" s="1"/>
  <c r="J797" i="2"/>
  <c r="H785" i="2"/>
  <c r="H786" i="2" s="1"/>
  <c r="J785" i="2"/>
  <c r="I506" i="2"/>
  <c r="H779" i="2"/>
  <c r="H780" i="2" s="1"/>
  <c r="J779" i="2"/>
  <c r="J767" i="2"/>
  <c r="J773" i="2"/>
  <c r="H773" i="2"/>
  <c r="H774" i="2" s="1"/>
  <c r="J761" i="2"/>
  <c r="H767" i="2"/>
  <c r="H768" i="2" s="1"/>
  <c r="H761" i="2"/>
  <c r="H762" i="2" s="1"/>
  <c r="H749" i="2"/>
  <c r="H750" i="2" s="1"/>
  <c r="H755" i="2"/>
  <c r="H756" i="2" s="1"/>
  <c r="I743" i="2"/>
  <c r="J755" i="2"/>
  <c r="J749" i="2"/>
  <c r="H743" i="2"/>
  <c r="H744" i="2" s="1"/>
  <c r="J743" i="2"/>
  <c r="H692" i="2"/>
  <c r="H693" i="2" s="1"/>
  <c r="H230" i="2"/>
  <c r="H231" i="2" s="1"/>
  <c r="I638" i="2"/>
  <c r="H716" i="2"/>
  <c r="H717" i="2" s="1"/>
  <c r="H728" i="2"/>
  <c r="H729" i="2" s="1"/>
  <c r="G731" i="2"/>
  <c r="J728" i="2"/>
  <c r="H722" i="2"/>
  <c r="H723" i="2" s="1"/>
  <c r="J722" i="2"/>
  <c r="I716" i="2"/>
  <c r="J708" i="2"/>
  <c r="J710" i="2" s="1"/>
  <c r="H710" i="2"/>
  <c r="H711" i="2" s="1"/>
  <c r="H704" i="2"/>
  <c r="H705" i="2" s="1"/>
  <c r="J704" i="2"/>
  <c r="J692" i="2"/>
  <c r="J696" i="2"/>
  <c r="J698" i="2" s="1"/>
  <c r="H698" i="2"/>
  <c r="H699" i="2" s="1"/>
  <c r="J686" i="2"/>
  <c r="J680" i="2"/>
  <c r="J674" i="2"/>
  <c r="H680" i="2"/>
  <c r="H681" i="2" s="1"/>
  <c r="I656" i="2"/>
  <c r="H674" i="2"/>
  <c r="H675" i="2" s="1"/>
  <c r="J666" i="2"/>
  <c r="J668" i="2" s="1"/>
  <c r="H668" i="2"/>
  <c r="H669" i="2" s="1"/>
  <c r="J650" i="2"/>
  <c r="H656" i="2"/>
  <c r="H657" i="2" s="1"/>
  <c r="J656" i="2"/>
  <c r="H662" i="2"/>
  <c r="H663" i="2" s="1"/>
  <c r="J662" i="2"/>
  <c r="I650" i="2"/>
  <c r="H650" i="2"/>
  <c r="H651" i="2" s="1"/>
  <c r="H644" i="2"/>
  <c r="J644" i="2"/>
  <c r="J2840" i="1"/>
  <c r="K2842" i="1" s="1"/>
  <c r="J2844" i="1" s="1"/>
  <c r="H620" i="2"/>
  <c r="H621" i="2" s="1"/>
  <c r="J620" i="2"/>
  <c r="J612" i="2"/>
  <c r="J614" i="2" s="1"/>
  <c r="H614" i="2"/>
  <c r="H615" i="2" s="1"/>
  <c r="H581" i="2"/>
  <c r="H582" i="2" s="1"/>
  <c r="J606" i="2"/>
  <c r="J608" i="2" s="1"/>
  <c r="H608" i="2"/>
  <c r="H560" i="2"/>
  <c r="H561" i="2" s="1"/>
  <c r="I512" i="2"/>
  <c r="I542" i="2"/>
  <c r="J581" i="2"/>
  <c r="I560" i="2"/>
  <c r="I566" i="2"/>
  <c r="H593" i="2"/>
  <c r="H594" i="2" s="1"/>
  <c r="J593" i="2"/>
  <c r="J585" i="2"/>
  <c r="J587" i="2" s="1"/>
  <c r="H587" i="2"/>
  <c r="H588" i="2" s="1"/>
  <c r="H266" i="2"/>
  <c r="H267" i="2" s="1"/>
  <c r="J284" i="2"/>
  <c r="H158" i="2"/>
  <c r="H159" i="2" s="1"/>
  <c r="H530" i="2"/>
  <c r="H531" i="2" s="1"/>
  <c r="H554" i="2"/>
  <c r="H555" i="2" s="1"/>
  <c r="H566" i="2"/>
  <c r="H567" i="2" s="1"/>
  <c r="J566" i="2"/>
  <c r="J530" i="2"/>
  <c r="J560" i="2"/>
  <c r="J542" i="2"/>
  <c r="J554" i="2"/>
  <c r="J546" i="2"/>
  <c r="J548" i="2" s="1"/>
  <c r="H548" i="2"/>
  <c r="H549" i="2" s="1"/>
  <c r="H542" i="2"/>
  <c r="H543" i="2" s="1"/>
  <c r="H536" i="2"/>
  <c r="H537" i="2" s="1"/>
  <c r="J536" i="2"/>
  <c r="H518" i="2"/>
  <c r="H519" i="2" s="1"/>
  <c r="J518" i="2"/>
  <c r="J522" i="2"/>
  <c r="J524" i="2" s="1"/>
  <c r="H524" i="2"/>
  <c r="H525" i="2" s="1"/>
  <c r="J512" i="2"/>
  <c r="H512" i="2"/>
  <c r="H513" i="2" s="1"/>
  <c r="H506" i="2"/>
  <c r="H507" i="2" s="1"/>
  <c r="J506" i="2"/>
  <c r="J498" i="2"/>
  <c r="J500" i="2" s="1"/>
  <c r="H500" i="2"/>
  <c r="I470" i="2"/>
  <c r="I350" i="2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476" i="2"/>
  <c r="J476" i="2"/>
  <c r="H449" i="2"/>
  <c r="H450" i="2" s="1"/>
  <c r="I461" i="2"/>
  <c r="H462" i="2"/>
  <c r="J461" i="2"/>
  <c r="J449" i="2"/>
  <c r="H455" i="2"/>
  <c r="H456" i="2" s="1"/>
  <c r="J455" i="2"/>
  <c r="J441" i="2"/>
  <c r="J443" i="2" s="1"/>
  <c r="H443" i="2"/>
  <c r="H444" i="2" s="1"/>
  <c r="H437" i="2"/>
  <c r="H438" i="2" s="1"/>
  <c r="J437" i="2"/>
  <c r="H426" i="2"/>
  <c r="J431" i="2"/>
  <c r="J425" i="2"/>
  <c r="H431" i="2"/>
  <c r="H432" i="2" s="1"/>
  <c r="H302" i="2"/>
  <c r="I401" i="2"/>
  <c r="H329" i="2"/>
  <c r="I362" i="2"/>
  <c r="H401" i="2"/>
  <c r="H402" i="2" s="1"/>
  <c r="J401" i="2"/>
  <c r="I395" i="2"/>
  <c r="H395" i="2"/>
  <c r="J395" i="2"/>
  <c r="H380" i="2"/>
  <c r="H381" i="2" s="1"/>
  <c r="J380" i="2"/>
  <c r="J374" i="2"/>
  <c r="J362" i="2"/>
  <c r="H374" i="2"/>
  <c r="H375" i="2" s="1"/>
  <c r="J356" i="2"/>
  <c r="J366" i="2"/>
  <c r="J368" i="2" s="1"/>
  <c r="H368" i="2"/>
  <c r="H369" i="2" s="1"/>
  <c r="H362" i="2"/>
  <c r="H363" i="2" s="1"/>
  <c r="H356" i="2"/>
  <c r="J1628" i="1"/>
  <c r="J339" i="2"/>
  <c r="J341" i="2" s="1"/>
  <c r="H341" i="2"/>
  <c r="H342" i="2" s="1"/>
  <c r="H335" i="2"/>
  <c r="J335" i="2"/>
  <c r="H308" i="2"/>
  <c r="J306" i="2"/>
  <c r="J308" i="2" s="1"/>
  <c r="I320" i="2"/>
  <c r="H320" i="2"/>
  <c r="H321" i="2" s="1"/>
  <c r="J320" i="2"/>
  <c r="J312" i="2"/>
  <c r="J314" i="2" s="1"/>
  <c r="H314" i="2"/>
  <c r="H315" i="2" s="1"/>
  <c r="J327" i="2"/>
  <c r="J329" i="2" s="1"/>
  <c r="I284" i="2"/>
  <c r="J300" i="2"/>
  <c r="J302" i="2" s="1"/>
  <c r="H272" i="2"/>
  <c r="H273" i="2" s="1"/>
  <c r="J270" i="2"/>
  <c r="J272" i="2" s="1"/>
  <c r="I260" i="2"/>
  <c r="H260" i="2"/>
  <c r="H261" i="2" s="1"/>
  <c r="I266" i="2"/>
  <c r="H284" i="2"/>
  <c r="H285" i="2" s="1"/>
  <c r="J276" i="2"/>
  <c r="J278" i="2" s="1"/>
  <c r="H278" i="2"/>
  <c r="H279" i="2" s="1"/>
  <c r="J266" i="2"/>
  <c r="H248" i="2"/>
  <c r="H249" i="2" s="1"/>
  <c r="J260" i="2"/>
  <c r="J252" i="2"/>
  <c r="J254" i="2" s="1"/>
  <c r="H254" i="2"/>
  <c r="H255" i="2" s="1"/>
  <c r="J236" i="2"/>
  <c r="I218" i="2"/>
  <c r="I230" i="2"/>
  <c r="I236" i="2"/>
  <c r="H236" i="2"/>
  <c r="H237" i="2" s="1"/>
  <c r="J248" i="2"/>
  <c r="H242" i="2"/>
  <c r="H243" i="2" s="1"/>
  <c r="J242" i="2"/>
  <c r="J230" i="2"/>
  <c r="J218" i="2"/>
  <c r="H224" i="2"/>
  <c r="H225" i="2" s="1"/>
  <c r="J224" i="2"/>
  <c r="H218" i="2"/>
  <c r="H219" i="2" s="1"/>
  <c r="J210" i="2"/>
  <c r="J212" i="2" s="1"/>
  <c r="H212" i="2"/>
  <c r="I197" i="2"/>
  <c r="H197" i="2"/>
  <c r="H18" i="2"/>
  <c r="J18" i="2" s="1"/>
  <c r="J20" i="2" s="1"/>
  <c r="J197" i="2"/>
  <c r="I158" i="2"/>
  <c r="K1402" i="1"/>
  <c r="J1472" i="1"/>
  <c r="K1474" i="1" s="1"/>
  <c r="K1478" i="1" s="1"/>
  <c r="J1320" i="1"/>
  <c r="K1322" i="1" s="1"/>
  <c r="J1324" i="1" s="1"/>
  <c r="J2042" i="1"/>
  <c r="K1972" i="1"/>
  <c r="J2198" i="1"/>
  <c r="J2118" i="1"/>
  <c r="K2120" i="1" s="1"/>
  <c r="K2124" i="1" s="1"/>
  <c r="J1586" i="1"/>
  <c r="J1244" i="1"/>
  <c r="K1246" i="1" s="1"/>
  <c r="J1248" i="1" s="1"/>
  <c r="J1206" i="1"/>
  <c r="K1208" i="1" s="1"/>
  <c r="J1210" i="1" s="1"/>
  <c r="K1174" i="1"/>
  <c r="J1172" i="1"/>
  <c r="J176" i="2"/>
  <c r="I170" i="2"/>
  <c r="H182" i="2"/>
  <c r="H183" i="2" s="1"/>
  <c r="J170" i="2"/>
  <c r="H176" i="2"/>
  <c r="H177" i="2" s="1"/>
  <c r="J182" i="2"/>
  <c r="H152" i="2"/>
  <c r="H153" i="2" s="1"/>
  <c r="J162" i="2"/>
  <c r="J164" i="2" s="1"/>
  <c r="H164" i="2"/>
  <c r="H165" i="2" s="1"/>
  <c r="J152" i="2"/>
  <c r="J158" i="2"/>
  <c r="H146" i="2"/>
  <c r="J146" i="2"/>
  <c r="J2418" i="2"/>
  <c r="J2420" i="2" s="1"/>
  <c r="G20" i="2"/>
  <c r="G23" i="2" s="1"/>
  <c r="J2517" i="2"/>
  <c r="J2519" i="2" s="1"/>
  <c r="I44" i="2"/>
  <c r="I37" i="2"/>
  <c r="I38" i="2" s="1"/>
  <c r="I92" i="2"/>
  <c r="I2123" i="2"/>
  <c r="H104" i="2"/>
  <c r="H105" i="2" s="1"/>
  <c r="J104" i="2"/>
  <c r="H98" i="2"/>
  <c r="I98" i="2"/>
  <c r="J98" i="2"/>
  <c r="H628" i="2"/>
  <c r="J628" i="2" s="1"/>
  <c r="J629" i="2" s="1"/>
  <c r="I628" i="2"/>
  <c r="I629" i="2" s="1"/>
  <c r="I62" i="2"/>
  <c r="H44" i="2"/>
  <c r="H45" i="2" s="1"/>
  <c r="I74" i="2"/>
  <c r="H68" i="2"/>
  <c r="H69" i="2" s="1"/>
  <c r="H74" i="2"/>
  <c r="H75" i="2" s="1"/>
  <c r="J74" i="2"/>
  <c r="J44" i="2"/>
  <c r="J68" i="2"/>
  <c r="H56" i="2"/>
  <c r="H57" i="2" s="1"/>
  <c r="I50" i="2"/>
  <c r="H62" i="2"/>
  <c r="H63" i="2" s="1"/>
  <c r="J62" i="2"/>
  <c r="H50" i="2"/>
  <c r="H51" i="2" s="1"/>
  <c r="J56" i="2"/>
  <c r="J50" i="2"/>
  <c r="H37" i="2"/>
  <c r="J37" i="2" s="1"/>
  <c r="J38" i="2" s="1"/>
  <c r="H9" i="2"/>
  <c r="H11" i="2" s="1"/>
  <c r="G11" i="2"/>
  <c r="I11" i="2"/>
  <c r="I2222" i="2"/>
  <c r="H122" i="2"/>
  <c r="H2915" i="2"/>
  <c r="H389" i="2"/>
  <c r="I191" i="2"/>
  <c r="J2915" i="2"/>
  <c r="J389" i="2"/>
  <c r="J122" i="2"/>
  <c r="H836" i="2"/>
  <c r="J1826" i="2"/>
  <c r="J836" i="2"/>
  <c r="H1925" i="2"/>
  <c r="I1331" i="2"/>
  <c r="I1232" i="2"/>
  <c r="J1925" i="2"/>
  <c r="I292" i="2"/>
  <c r="I293" i="2" s="1"/>
  <c r="G293" i="2"/>
  <c r="G296" i="2" s="1"/>
  <c r="H292" i="2"/>
  <c r="H140" i="2"/>
  <c r="I20" i="2"/>
  <c r="J419" i="2"/>
  <c r="H935" i="2"/>
  <c r="H936" i="2" s="1"/>
  <c r="I575" i="2"/>
  <c r="H1034" i="2"/>
  <c r="H419" i="2"/>
  <c r="J935" i="2"/>
  <c r="I494" i="2"/>
  <c r="J1034" i="2"/>
  <c r="J2617" i="2"/>
  <c r="J2618" i="2" s="1"/>
  <c r="H2618" i="2"/>
  <c r="J2121" i="2"/>
  <c r="J2123" i="2" s="1"/>
  <c r="H2123" i="2"/>
  <c r="J3012" i="2"/>
  <c r="J3014" i="2" s="1"/>
  <c r="H3014" i="2"/>
  <c r="H2717" i="2"/>
  <c r="J2319" i="2"/>
  <c r="J2321" i="2" s="1"/>
  <c r="H2321" i="2"/>
  <c r="J2717" i="2"/>
  <c r="J2220" i="2"/>
  <c r="J2222" i="2" s="1"/>
  <c r="H2222" i="2"/>
  <c r="H2816" i="2"/>
  <c r="I3014" i="2"/>
  <c r="J2816" i="2"/>
  <c r="J1627" i="2"/>
  <c r="J1628" i="2" s="1"/>
  <c r="H1628" i="2"/>
  <c r="J1429" i="2"/>
  <c r="J1430" i="2" s="1"/>
  <c r="H1430" i="2"/>
  <c r="I2024" i="2"/>
  <c r="H1727" i="2"/>
  <c r="J2022" i="2"/>
  <c r="J2024" i="2" s="1"/>
  <c r="H2024" i="2"/>
  <c r="I1133" i="2"/>
  <c r="J1727" i="2"/>
  <c r="H1331" i="2"/>
  <c r="J1329" i="2"/>
  <c r="J1331" i="2" s="1"/>
  <c r="H1826" i="2"/>
  <c r="J1528" i="2"/>
  <c r="J1529" i="2" s="1"/>
  <c r="H1529" i="2"/>
  <c r="H1232" i="2"/>
  <c r="J1230" i="2"/>
  <c r="J1232" i="2" s="1"/>
  <c r="H1133" i="2"/>
  <c r="J1131" i="2"/>
  <c r="J1133" i="2" s="1"/>
  <c r="H494" i="2"/>
  <c r="J492" i="2"/>
  <c r="J494" i="2" s="1"/>
  <c r="H485" i="2"/>
  <c r="J638" i="2"/>
  <c r="H638" i="2"/>
  <c r="H639" i="2" s="1"/>
  <c r="H575" i="2"/>
  <c r="J573" i="2"/>
  <c r="J575" i="2" s="1"/>
  <c r="H737" i="2"/>
  <c r="H602" i="2"/>
  <c r="J600" i="2"/>
  <c r="J602" i="2" s="1"/>
  <c r="J485" i="2"/>
  <c r="J737" i="2"/>
  <c r="J349" i="2"/>
  <c r="J350" i="2" s="1"/>
  <c r="H350" i="2"/>
  <c r="J189" i="2"/>
  <c r="J191" i="2" s="1"/>
  <c r="H191" i="2"/>
  <c r="J204" i="2"/>
  <c r="J206" i="2" s="1"/>
  <c r="H206" i="2"/>
  <c r="H410" i="2"/>
  <c r="H413" i="2" s="1"/>
  <c r="I206" i="2"/>
  <c r="J469" i="2"/>
  <c r="J470" i="2" s="1"/>
  <c r="H470" i="2"/>
  <c r="J410" i="2"/>
  <c r="J140" i="2"/>
  <c r="J91" i="2"/>
  <c r="J92" i="2" s="1"/>
  <c r="H92" i="2"/>
  <c r="H131" i="2"/>
  <c r="H113" i="2"/>
  <c r="J131" i="2"/>
  <c r="J113" i="2"/>
  <c r="H83" i="2"/>
  <c r="J83" i="2"/>
  <c r="J29" i="2"/>
  <c r="H29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 s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J1662" i="1"/>
  <c r="J2232" i="1"/>
  <c r="K2082" i="1"/>
  <c r="J2084" i="1" s="1"/>
  <c r="K1854" i="1"/>
  <c r="J1856" i="1" s="1"/>
  <c r="J2270" i="1"/>
  <c r="J1548" i="1"/>
  <c r="K1516" i="1"/>
  <c r="J1814" i="1"/>
  <c r="J2004" i="1"/>
  <c r="J2156" i="1"/>
  <c r="J1700" i="1"/>
  <c r="J1890" i="1"/>
  <c r="J1776" i="1"/>
  <c r="J1434" i="1"/>
  <c r="H603" i="2" l="1"/>
  <c r="H623" i="2"/>
  <c r="H576" i="2"/>
  <c r="J596" i="2" s="1"/>
  <c r="H596" i="2"/>
  <c r="H495" i="2"/>
  <c r="H569" i="2"/>
  <c r="H486" i="2"/>
  <c r="J488" i="2" s="1"/>
  <c r="H488" i="2"/>
  <c r="J2920" i="1"/>
  <c r="K4404" i="1"/>
  <c r="K1212" i="1"/>
  <c r="H2520" i="2"/>
  <c r="J2768" i="1"/>
  <c r="J5504" i="1"/>
  <c r="H471" i="2"/>
  <c r="H479" i="2"/>
  <c r="H420" i="2"/>
  <c r="J464" i="2" s="1"/>
  <c r="H464" i="2"/>
  <c r="H390" i="2"/>
  <c r="H404" i="2"/>
  <c r="H351" i="2"/>
  <c r="H383" i="2"/>
  <c r="H330" i="2"/>
  <c r="H344" i="2"/>
  <c r="H303" i="2"/>
  <c r="H323" i="2"/>
  <c r="H207" i="2"/>
  <c r="H287" i="2"/>
  <c r="H192" i="2"/>
  <c r="H200" i="2"/>
  <c r="H114" i="2"/>
  <c r="J116" i="2" s="1"/>
  <c r="H116" i="2"/>
  <c r="H123" i="2"/>
  <c r="J125" i="2" s="1"/>
  <c r="H125" i="2"/>
  <c r="H84" i="2"/>
  <c r="J86" i="2" s="1"/>
  <c r="H86" i="2"/>
  <c r="H132" i="2"/>
  <c r="J134" i="2" s="1"/>
  <c r="H134" i="2"/>
  <c r="H30" i="2"/>
  <c r="J32" i="2" s="1"/>
  <c r="H32" i="2"/>
  <c r="H93" i="2"/>
  <c r="H107" i="2"/>
  <c r="H141" i="2"/>
  <c r="H185" i="2"/>
  <c r="H3015" i="2"/>
  <c r="J3107" i="2" s="1"/>
  <c r="H3107" i="2"/>
  <c r="H2916" i="2"/>
  <c r="J3008" i="2" s="1"/>
  <c r="H3008" i="2"/>
  <c r="H2817" i="2"/>
  <c r="J2909" i="2" s="1"/>
  <c r="H2909" i="2"/>
  <c r="H2718" i="2"/>
  <c r="J2810" i="2" s="1"/>
  <c r="H2810" i="2"/>
  <c r="K5278" i="1"/>
  <c r="H2619" i="2"/>
  <c r="J2711" i="2" s="1"/>
  <c r="H2711" i="2"/>
  <c r="J2612" i="2"/>
  <c r="H2612" i="2"/>
  <c r="J2513" i="2"/>
  <c r="H2513" i="2"/>
  <c r="H2322" i="2"/>
  <c r="J2414" i="2" s="1"/>
  <c r="H2414" i="2"/>
  <c r="H2223" i="2"/>
  <c r="J2315" i="2" s="1"/>
  <c r="H2315" i="2"/>
  <c r="H2124" i="2"/>
  <c r="J2216" i="2" s="1"/>
  <c r="H2216" i="2"/>
  <c r="K4632" i="1"/>
  <c r="H2025" i="2"/>
  <c r="J2117" i="2" s="1"/>
  <c r="H2117" i="2"/>
  <c r="K5126" i="1"/>
  <c r="K4666" i="1"/>
  <c r="J4668" i="1" s="1"/>
  <c r="K4784" i="1"/>
  <c r="K5164" i="1"/>
  <c r="H1926" i="2"/>
  <c r="J2018" i="2" s="1"/>
  <c r="H2018" i="2"/>
  <c r="H1827" i="2"/>
  <c r="J1919" i="2" s="1"/>
  <c r="H1919" i="2"/>
  <c r="H1728" i="2"/>
  <c r="J1820" i="2" s="1"/>
  <c r="H1820" i="2"/>
  <c r="H1629" i="2"/>
  <c r="J1721" i="2" s="1"/>
  <c r="H1721" i="2"/>
  <c r="H1530" i="2"/>
  <c r="J1622" i="2" s="1"/>
  <c r="H1622" i="2"/>
  <c r="H1523" i="2"/>
  <c r="H1431" i="2"/>
  <c r="J1523" i="2" s="1"/>
  <c r="H1332" i="2"/>
  <c r="J1424" i="2" s="1"/>
  <c r="H1424" i="2"/>
  <c r="H1233" i="2"/>
  <c r="J1325" i="2" s="1"/>
  <c r="H1325" i="2"/>
  <c r="J3528" i="1"/>
  <c r="H1134" i="2"/>
  <c r="J1226" i="2" s="1"/>
  <c r="H1226" i="2"/>
  <c r="K4366" i="1"/>
  <c r="K4518" i="1"/>
  <c r="K3602" i="1"/>
  <c r="K3606" i="1" s="1"/>
  <c r="K3754" i="1"/>
  <c r="K3758" i="1" s="1"/>
  <c r="H1035" i="2"/>
  <c r="J1127" i="2" s="1"/>
  <c r="H1127" i="2"/>
  <c r="H1028" i="2"/>
  <c r="J1028" i="2"/>
  <c r="J3110" i="1"/>
  <c r="H837" i="2"/>
  <c r="J929" i="2" s="1"/>
  <c r="H929" i="2"/>
  <c r="H738" i="2"/>
  <c r="J830" i="2" s="1"/>
  <c r="H830" i="2"/>
  <c r="H645" i="2"/>
  <c r="J731" i="2" s="1"/>
  <c r="H731" i="2"/>
  <c r="H609" i="2"/>
  <c r="H501" i="2"/>
  <c r="J2730" i="1"/>
  <c r="K2846" i="1"/>
  <c r="K2614" i="1"/>
  <c r="K2618" i="1" s="1"/>
  <c r="J2654" i="1"/>
  <c r="K2804" i="1"/>
  <c r="J2806" i="1" s="1"/>
  <c r="K2956" i="1"/>
  <c r="J2958" i="1" s="1"/>
  <c r="K2960" i="1"/>
  <c r="K3146" i="1"/>
  <c r="J3148" i="1" s="1"/>
  <c r="K3150" i="1"/>
  <c r="K3264" i="1"/>
  <c r="H477" i="2"/>
  <c r="H411" i="2"/>
  <c r="J413" i="2" s="1"/>
  <c r="H396" i="2"/>
  <c r="H357" i="2"/>
  <c r="H336" i="2"/>
  <c r="H309" i="2"/>
  <c r="H213" i="2"/>
  <c r="H198" i="2"/>
  <c r="H20" i="2"/>
  <c r="K1326" i="1"/>
  <c r="J1590" i="1"/>
  <c r="K1858" i="1"/>
  <c r="J1476" i="1"/>
  <c r="K2044" i="1"/>
  <c r="J2046" i="1" s="1"/>
  <c r="K1250" i="1"/>
  <c r="H147" i="2"/>
  <c r="J9" i="2"/>
  <c r="J11" i="2" s="1"/>
  <c r="H629" i="2"/>
  <c r="H630" i="2" s="1"/>
  <c r="H38" i="2"/>
  <c r="H99" i="2"/>
  <c r="H12" i="2"/>
  <c r="J292" i="2"/>
  <c r="J293" i="2" s="1"/>
  <c r="H293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K3640" i="1"/>
  <c r="J3642" i="1" s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623" i="2" l="1"/>
  <c r="J569" i="2"/>
  <c r="K3644" i="1"/>
  <c r="J2616" i="1"/>
  <c r="K1554" i="1"/>
  <c r="K2048" i="1"/>
  <c r="J479" i="2"/>
  <c r="K2504" i="1"/>
  <c r="J404" i="2"/>
  <c r="J383" i="2"/>
  <c r="J344" i="2"/>
  <c r="J323" i="2"/>
  <c r="H294" i="2"/>
  <c r="J296" i="2" s="1"/>
  <c r="H296" i="2"/>
  <c r="J287" i="2"/>
  <c r="J200" i="2"/>
  <c r="H21" i="2"/>
  <c r="J23" i="2" s="1"/>
  <c r="H23" i="2"/>
  <c r="J185" i="2"/>
  <c r="H39" i="2"/>
  <c r="J77" i="2" s="1"/>
  <c r="H77" i="2"/>
  <c r="J107" i="2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82" i="1" l="1"/>
  <c r="K278" i="1"/>
  <c r="K286" i="1"/>
  <c r="E230" i="1"/>
  <c r="B25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372" i="1" s="1"/>
  <c r="K376" i="1" s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667" i="1" s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E344" i="1" l="1"/>
  <c r="B34" i="2" s="1"/>
  <c r="K946" i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79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8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09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18" i="2" s="1"/>
  <c r="E724" i="1"/>
  <c r="E762" i="1" s="1"/>
  <c r="J108" i="1"/>
  <c r="E914" i="1" l="1"/>
  <c r="B127" i="2" s="1"/>
  <c r="E838" i="1"/>
  <c r="E876" i="1" s="1"/>
  <c r="E952" i="1" l="1"/>
  <c r="E990" i="1" s="1"/>
  <c r="E1028" i="1"/>
  <c r="B136" i="2" l="1"/>
  <c r="E1142" i="1"/>
  <c r="E1066" i="1"/>
  <c r="E1104" i="1" s="1"/>
  <c r="B187" i="2" l="1"/>
  <c r="E1180" i="1"/>
  <c r="E1218" i="1" s="1"/>
  <c r="E1256" i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89" i="2" l="1"/>
  <c r="E1484" i="1"/>
  <c r="E1408" i="1"/>
  <c r="E1446" i="1" s="1"/>
  <c r="I5" i="2"/>
  <c r="J28" i="1"/>
  <c r="K30" i="1" s="1"/>
  <c r="J5" i="2"/>
  <c r="H5" i="2"/>
  <c r="H14" i="2" s="1"/>
  <c r="B298" i="2" l="1"/>
  <c r="E1522" i="1"/>
  <c r="E1560" i="1" s="1"/>
  <c r="E1598" i="1"/>
  <c r="H6" i="2"/>
  <c r="J14" i="2" s="1"/>
  <c r="J32" i="1"/>
  <c r="K34" i="1"/>
  <c r="B325" i="2" l="1"/>
  <c r="E1636" i="1"/>
  <c r="E1674" i="1" s="1"/>
  <c r="E1712" i="1"/>
  <c r="B346" i="2" l="1"/>
  <c r="E1826" i="1"/>
  <c r="E1750" i="1"/>
  <c r="E1788" i="1" s="1"/>
  <c r="B385" i="2" l="1"/>
  <c r="E1864" i="1"/>
  <c r="E1902" i="1" s="1"/>
  <c r="E1940" i="1"/>
  <c r="B406" i="2" l="1"/>
  <c r="E1978" i="1"/>
  <c r="E2016" i="1" s="1"/>
  <c r="E2054" i="1"/>
  <c r="B415" i="2" l="1"/>
  <c r="E2168" i="1"/>
  <c r="E2092" i="1"/>
  <c r="E2130" i="1" s="1"/>
  <c r="E2206" i="1" l="1"/>
  <c r="E2244" i="1" s="1"/>
  <c r="B466" i="2"/>
  <c r="E2282" i="1"/>
  <c r="B481" i="2" l="1"/>
  <c r="E2396" i="1"/>
  <c r="E2320" i="1"/>
  <c r="E2358" i="1" s="1"/>
  <c r="E2434" i="1" l="1"/>
  <c r="E2472" i="1" s="1"/>
  <c r="B490" i="2"/>
  <c r="E2510" i="1"/>
  <c r="B571" i="2" l="1"/>
  <c r="E2624" i="1"/>
  <c r="E2548" i="1"/>
  <c r="E2586" i="1" s="1"/>
  <c r="B598" i="2" l="1"/>
  <c r="E2662" i="1"/>
  <c r="E2700" i="1" s="1"/>
  <c r="B625" i="2" l="1"/>
  <c r="E2776" i="1"/>
  <c r="E2814" i="1" s="1"/>
  <c r="B634" i="2" l="1"/>
  <c r="E2966" i="1"/>
  <c r="E2890" i="1"/>
  <c r="E2928" i="1" s="1"/>
  <c r="B733" i="2" l="1"/>
  <c r="E3004" i="1"/>
  <c r="E3042" i="1" s="1"/>
  <c r="E3080" i="1"/>
  <c r="B832" i="2" l="1"/>
  <c r="E3194" i="1"/>
  <c r="E3118" i="1"/>
  <c r="E3156" i="1" s="1"/>
  <c r="B931" i="2" l="1"/>
  <c r="E3308" i="1"/>
  <c r="E3232" i="1"/>
  <c r="E3270" i="1" s="1"/>
  <c r="E3346" i="1" l="1"/>
  <c r="E3384" i="1" s="1"/>
  <c r="B1030" i="2"/>
  <c r="E3422" i="1"/>
  <c r="E3536" i="1" l="1"/>
  <c r="B1129" i="2"/>
  <c r="E3460" i="1"/>
  <c r="E3498" i="1" s="1"/>
  <c r="E3650" i="1" l="1"/>
  <c r="B1228" i="2"/>
  <c r="E3574" i="1"/>
  <c r="E3612" i="1" s="1"/>
  <c r="B1327" i="2" l="1"/>
  <c r="E3764" i="1"/>
  <c r="E3688" i="1"/>
  <c r="E3726" i="1" s="1"/>
  <c r="E3802" i="1" l="1"/>
  <c r="E3840" i="1" s="1"/>
  <c r="B1426" i="2"/>
  <c r="E3878" i="1"/>
  <c r="B1525" i="2" l="1"/>
  <c r="E3992" i="1"/>
  <c r="E3916" i="1"/>
  <c r="E3954" i="1" s="1"/>
  <c r="B1624" i="2" l="1"/>
  <c r="E4030" i="1"/>
  <c r="E4068" i="1" s="1"/>
  <c r="E4106" i="1"/>
  <c r="B1723" i="2" l="1"/>
  <c r="E4144" i="1"/>
  <c r="E4182" i="1" s="1"/>
  <c r="E4220" i="1"/>
  <c r="B1822" i="2" l="1"/>
  <c r="E4334" i="1"/>
  <c r="E4258" i="1"/>
  <c r="E4296" i="1" s="1"/>
  <c r="B1921" i="2" l="1"/>
  <c r="E4448" i="1"/>
  <c r="E4372" i="1"/>
  <c r="E4410" i="1" s="1"/>
  <c r="E4486" i="1" l="1"/>
  <c r="E4524" i="1" s="1"/>
  <c r="B2020" i="2"/>
  <c r="E4562" i="1"/>
  <c r="E4600" i="1" l="1"/>
  <c r="E4638" i="1" s="1"/>
  <c r="B2119" i="2"/>
  <c r="E4676" i="1"/>
  <c r="B2218" i="2" l="1"/>
  <c r="E4790" i="1"/>
  <c r="E4714" i="1"/>
  <c r="E4752" i="1" s="1"/>
  <c r="B2317" i="2" l="1"/>
  <c r="E4828" i="1"/>
  <c r="E4866" i="1" s="1"/>
  <c r="E4904" i="1"/>
  <c r="B2416" i="2" l="1"/>
  <c r="E5018" i="1"/>
  <c r="E4942" i="1"/>
  <c r="E4980" i="1" s="1"/>
  <c r="B2515" i="2" l="1"/>
  <c r="E5132" i="1"/>
  <c r="E5056" i="1"/>
  <c r="E5094" i="1" s="1"/>
  <c r="B2614" i="2" l="1"/>
  <c r="E5170" i="1"/>
  <c r="E5208" i="1" s="1"/>
  <c r="E5246" i="1"/>
  <c r="B2713" i="2" l="1"/>
  <c r="E5360" i="1"/>
  <c r="E5284" i="1"/>
  <c r="E5322" i="1" s="1"/>
  <c r="B2812" i="2" l="1"/>
  <c r="E5474" i="1"/>
  <c r="E5398" i="1"/>
  <c r="E5436" i="1" s="1"/>
  <c r="B2911" i="2" l="1"/>
  <c r="E5588" i="1"/>
  <c r="E5512" i="1"/>
  <c r="E5550" i="1" s="1"/>
  <c r="E5626" i="1" l="1"/>
  <c r="E5664" i="1" s="1"/>
  <c r="B3010" i="2"/>
  <c r="D726" i="1" l="1"/>
  <c r="D764" i="1" s="1"/>
</calcChain>
</file>

<file path=xl/sharedStrings.xml><?xml version="1.0" encoding="utf-8"?>
<sst xmlns="http://schemas.openxmlformats.org/spreadsheetml/2006/main" count="7684" uniqueCount="182">
  <si>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</si>
  <si>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</si>
  <si>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</si>
  <si>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</si>
  <si>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</si>
  <si>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</si>
  <si>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</si>
  <si>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</si>
  <si>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</si>
  <si>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</si>
  <si>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</si>
  <si>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</si>
  <si>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</si>
  <si>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</si>
  <si>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</si>
  <si>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</si>
  <si>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</si>
  <si>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</si>
  <si>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</si>
  <si>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</si>
  <si>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</si>
  <si>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</si>
  <si>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</si>
  <si>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</si>
  <si>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</si>
  <si>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</si>
  <si>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</si>
  <si>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</si>
  <si>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</si>
  <si>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</si>
  <si>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KO 3630</t>
  </si>
  <si>
    <t>CV TRINITY CENTRAAL</t>
  </si>
  <si>
    <t/>
  </si>
  <si>
    <t>PURWOKERTO</t>
  </si>
  <si>
    <t>PAK</t>
  </si>
  <si>
    <t>KARTU STOCK KWARTO 4 WARNA</t>
  </si>
  <si>
    <t>LS</t>
  </si>
  <si>
    <t>STAPLER SDI 1102</t>
  </si>
  <si>
    <t>NOVI / YO</t>
  </si>
  <si>
    <t>CV  WISUDA</t>
  </si>
  <si>
    <t>KO 3644</t>
  </si>
  <si>
    <t>LSN</t>
  </si>
  <si>
    <t>STAPLER KENKO HD-10</t>
  </si>
  <si>
    <t>NOVI / CONDRO</t>
  </si>
  <si>
    <t>LILY JULIAWATI</t>
  </si>
  <si>
    <t>(REJO AGUNG)</t>
  </si>
  <si>
    <t>JOMBANG</t>
  </si>
  <si>
    <t>G 3531</t>
  </si>
  <si>
    <t>CORRECTION TAPE JOYKO CT-522</t>
  </si>
  <si>
    <t>G 3530</t>
  </si>
  <si>
    <t>SET</t>
  </si>
  <si>
    <t>KUAS SET JOYKO BR-1</t>
  </si>
  <si>
    <t>PCS</t>
  </si>
  <si>
    <t>LABEL HARGA JOYKO LB-2RL (1 LINE PUTIH)</t>
  </si>
  <si>
    <t>PUNCH JOYKO 40XL</t>
  </si>
  <si>
    <t>STAMP PAD JOYKO NO. 0</t>
  </si>
  <si>
    <t>STAMP PAD JOYKO NO. 1</t>
  </si>
  <si>
    <t>CRAYON / OIL PASTEL PUTAR JOYKO TWCR-12S (PANJANG)</t>
  </si>
  <si>
    <t>CRAYON / OIL PASTEL PUTAR JOYKO TWCR-12MINI (PENDEK)</t>
  </si>
  <si>
    <t>HARNOYO</t>
  </si>
  <si>
    <t>(BENDAN)</t>
  </si>
  <si>
    <t>PEKALONGAN</t>
  </si>
  <si>
    <t>KO 3542</t>
  </si>
  <si>
    <t>CORRECTION FLUID KENKO KE-823M</t>
  </si>
  <si>
    <t>CV PELITA JAYA</t>
  </si>
  <si>
    <t>(ANUGERAH SEJAHTERA)</t>
  </si>
  <si>
    <t>KO 3544</t>
  </si>
  <si>
    <t>PUSH PIN KENKO PN-30</t>
  </si>
  <si>
    <t>PAPER CLIP WARNA KENKO 3100</t>
  </si>
  <si>
    <t>CORRECTION TAPE KENKO CT-902 (12M x 5MM)</t>
  </si>
  <si>
    <t>G 3547</t>
  </si>
  <si>
    <t>CORRECTION FLUID KENKO KE-01</t>
  </si>
  <si>
    <t>CV TIARA</t>
  </si>
  <si>
    <t>SOLO</t>
  </si>
  <si>
    <t>A 3703</t>
  </si>
  <si>
    <t>DISP</t>
  </si>
  <si>
    <t>BALON NCL LKM 2200</t>
  </si>
  <si>
    <t>CV UTAMA PUTRA</t>
  </si>
  <si>
    <t>TULUNG AGUNG</t>
  </si>
  <si>
    <t>G 3525</t>
  </si>
  <si>
    <t>GEL PEN KENKO FUN GEL HITAM</t>
  </si>
  <si>
    <t>KO 3709</t>
  </si>
  <si>
    <t>BOX</t>
  </si>
  <si>
    <t>PC</t>
  </si>
  <si>
    <t>STIP / PENGHAPUS KENKO ERW-20SQ PUTIH</t>
  </si>
  <si>
    <t>HIGHLIGHTER / STABILO KENKO HL-100</t>
  </si>
  <si>
    <t>GEL PEN KENKO K-1</t>
  </si>
  <si>
    <t>GEL PEN KENKO KE-100</t>
  </si>
  <si>
    <t>PUNCH KENKO NO. 30</t>
  </si>
  <si>
    <t>PUNCH KENKO NO. 30XL</t>
  </si>
  <si>
    <t>STAPLER HEAVY DUTY KENKO HD-12N/13</t>
  </si>
  <si>
    <t>STAPLER KENKO HD-50</t>
  </si>
  <si>
    <t>LENA / YO</t>
  </si>
  <si>
    <t>CORRECTION FLUID KENKO KE-108</t>
  </si>
  <si>
    <t>KO 1598</t>
  </si>
  <si>
    <t>CV RAINBOW NUSANTARA</t>
  </si>
  <si>
    <t>SIDOARJO</t>
  </si>
  <si>
    <t>HAND TALLY COUNTER KENKO HT-302</t>
  </si>
  <si>
    <t>JANGKA (COMPASS SET) KENKO C-168 / MS-75</t>
  </si>
  <si>
    <t>JANGKA (COMPASS SET) KENKO C-288 / MS-25</t>
  </si>
  <si>
    <t>MECHANICAL PENCIL 0.5 MM KENKO MP-01</t>
  </si>
  <si>
    <t>PENSIL WARNA KENKO CP-12HALF CLASSIC (PENDEK)</t>
  </si>
  <si>
    <t>GARISAN BESI (STAINLESS STEEL) KENKO 15 CM</t>
  </si>
  <si>
    <t>GARISAN BESI (STAINLESS STEEL) KENKO 20 CM</t>
  </si>
  <si>
    <t>GARISAN BESI (STAINLESS STEEL) KENKO 40 CM</t>
  </si>
  <si>
    <t>GARISAN BESI (STAINLESS STEEL) KENKO 50 CM</t>
  </si>
  <si>
    <t>STAMP PLATE DATER KENKO S-68 (Cap Lunas)</t>
  </si>
  <si>
    <t>DATE STAMP KENKO D-3 (Cap Tanggal 5 Mm)</t>
  </si>
  <si>
    <t>DATE STAMP KENKO D-4 (Cap Tanggal 4 Mm)</t>
  </si>
  <si>
    <t>GARISAN BESI (STAINLESS STEEL) KENKO 100 CM / 1 M</t>
  </si>
  <si>
    <t>CV LANCAR JAYA SENTOSA</t>
  </si>
  <si>
    <t>MALANG</t>
  </si>
  <si>
    <t>KO 3265</t>
  </si>
  <si>
    <t>STIP / PENGHAPUS JOYKO 526-B40BL HITAM</t>
  </si>
  <si>
    <t>STIP / PENGHAPUS JOYKO ER-B20BL HITAM</t>
  </si>
  <si>
    <t>STIP / PENGHAPUS JOYKO 526-B20 PUTIH</t>
  </si>
  <si>
    <t>ROL</t>
  </si>
  <si>
    <t>LABEL HARGA JOYKO LB-3 (2 LINE KUNING FLUOR)</t>
  </si>
  <si>
    <t>KO 3726</t>
  </si>
  <si>
    <t>MUHAMMAD AGUS MUNADI</t>
  </si>
  <si>
    <t>( SINAR BHAKTI )</t>
  </si>
  <si>
    <t>YOGYAKARTA</t>
  </si>
  <si>
    <t>G 3754</t>
  </si>
  <si>
    <t>PENSIL KENKO 2B-6371 SILVER CAP BIRU</t>
  </si>
  <si>
    <t>PENSIL KENKO 2B-6800 PLATINUM</t>
  </si>
  <si>
    <t>PENCIL CASE KENKO PC-0719</t>
  </si>
  <si>
    <t>LEM CAIR 35 ML KENKO LG-35</t>
  </si>
  <si>
    <t>G 3731</t>
  </si>
  <si>
    <t>PUSH PIN JOYKO PP-30</t>
  </si>
  <si>
    <t>MECHANICAL PENCIL 0.5 MM JOYKO MP-19</t>
  </si>
  <si>
    <t>CRAYON / OIL PASTEL JOYKO OP-48S PP CASE SEA WORLD</t>
  </si>
  <si>
    <t>CRAYON / OIL PASTEL JOYKO OP-55S PP CASE SEA WORLD</t>
  </si>
  <si>
    <t>PENSIL WARNA JOYKO CP-24PB (PANJANG)</t>
  </si>
  <si>
    <t>RISMA / CONDRO</t>
  </si>
  <si>
    <t>G 3733</t>
  </si>
  <si>
    <t>GRS</t>
  </si>
  <si>
    <t>BINDER CLIP JOYKO 155</t>
  </si>
  <si>
    <t>PUNCH JOYKO 85B</t>
  </si>
  <si>
    <t>G 3803</t>
  </si>
  <si>
    <t>KO 3820</t>
  </si>
  <si>
    <t>STAPLER YUAN CHANG 414</t>
  </si>
  <si>
    <t>ss</t>
  </si>
  <si>
    <t>CALCULATOR JOYKO CC-37</t>
  </si>
  <si>
    <t>CALCULATOR JOYKO CC-38</t>
  </si>
  <si>
    <t>CALCULATOR JOYKO CC-800CH</t>
  </si>
  <si>
    <t>CALCULATOR JOYKO CC-810CH</t>
  </si>
  <si>
    <t>CALCULATOR JOYKO CC-8A</t>
  </si>
  <si>
    <t>CALCULATOR JOYKO CC-15A</t>
  </si>
  <si>
    <t>CALCULATOR JOYKO CC-41</t>
  </si>
  <si>
    <t>CALCULATOR JOYKO CC-8CO WARNA</t>
  </si>
  <si>
    <t>KO 3742</t>
  </si>
  <si>
    <t>PENSIL KENKO 2B-6191 HIJAU CAP HITAM</t>
  </si>
  <si>
    <t>CUTTER 18 MM KENKO L-500 (BESAR)</t>
  </si>
  <si>
    <t>G 3734</t>
  </si>
  <si>
    <t>G 3787</t>
  </si>
  <si>
    <t>PENSIL WARNA JOYKO CP-12PB (PANJANG)</t>
  </si>
  <si>
    <t>CV SINAR CAHAYA NIRMALA</t>
  </si>
  <si>
    <t>BREBES</t>
  </si>
  <si>
    <t>KO 3828</t>
  </si>
  <si>
    <t>GEL PEN JOYKO GP-243 WHIZ GEL</t>
  </si>
  <si>
    <t>BALLPEN JOYKO BP-349-12 VOKUS TRANS</t>
  </si>
  <si>
    <t>BINDER CLIP KENKO NO. 107</t>
  </si>
  <si>
    <t xml:space="preserve"> </t>
  </si>
  <si>
    <t>BINDER CLIP KENKO NO. 111</t>
  </si>
  <si>
    <t>BINDER CLIP KENKO NO. 200</t>
  </si>
  <si>
    <t>LEM CAIR 50 ML KENKO LG-50</t>
  </si>
  <si>
    <t>STIP / PENGHAPUS JOYKO 526-B40P PUTIH</t>
  </si>
  <si>
    <t>LOOSE LEAF KENKO A5-LL 50-2070</t>
  </si>
  <si>
    <t>LOOSE LEAF KENKO A5-LL 100-2070</t>
  </si>
  <si>
    <t>BUKU KAS KWARTO</t>
  </si>
  <si>
    <t>PLAKBAND BENING 80 M KENKO 48 MM RED CORE</t>
  </si>
  <si>
    <t>KO 3791</t>
  </si>
  <si>
    <t>HIGHLIGHTER / STABILO KENKO HL-100 UNGU</t>
  </si>
  <si>
    <t>HIGHLIGHTER / STABILO KENKO HL-100 HIJAU</t>
  </si>
  <si>
    <t>HIGHLIGHTER / STABILO KENKO HL-100 KUNING</t>
  </si>
  <si>
    <t>HIGHLIGHTER / STABILO KENKO HL-100 PINK</t>
  </si>
  <si>
    <t>CV DWI JAYA</t>
  </si>
  <si>
    <t>KO 3780</t>
  </si>
  <si>
    <t>GUNTING KENKO SC-828</t>
  </si>
  <si>
    <t>GEL PEN JOYKO GP-265 Q-GEL</t>
  </si>
  <si>
    <t>GEL PEN KENKO K-1 HITAM</t>
  </si>
  <si>
    <t>KO 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</si>
</sst>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dd/mm/yyyy;@"/>
    <numFmt numFmtId="166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7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6" fontId="5" fillId="2" borderId="2" xfId="0" applyNumberFormat="1" applyFont="1" applyFill="1" applyBorder="1" applyAlignment="1"/>
    <xf numFmtId="166" fontId="6" fillId="2" borderId="20" xfId="0" applyNumberFormat="1" applyFont="1" applyFill="1" applyBorder="1" applyAlignment="1"/>
    <xf numFmtId="166" fontId="6" fillId="2" borderId="8" xfId="0" applyNumberFormat="1" applyFont="1" applyFill="1" applyBorder="1" applyAlignment="1">
      <alignment horizontal="center"/>
    </xf>
    <xf numFmtId="166" fontId="18" fillId="2" borderId="0" xfId="0" applyNumberFormat="1" applyFont="1" applyFill="1" applyBorder="1"/>
    <xf numFmtId="166" fontId="18" fillId="2" borderId="7" xfId="2" applyNumberFormat="1" applyFont="1" applyFill="1" applyBorder="1"/>
    <xf numFmtId="166" fontId="5" fillId="3" borderId="2" xfId="0" applyNumberFormat="1" applyFont="1" applyFill="1" applyBorder="1" applyAlignment="1"/>
    <xf numFmtId="166" fontId="6" fillId="3" borderId="20" xfId="0" applyNumberFormat="1" applyFont="1" applyFill="1" applyBorder="1" applyAlignment="1"/>
    <xf numFmtId="166" fontId="6" fillId="3" borderId="8" xfId="0" applyNumberFormat="1" applyFont="1" applyFill="1" applyBorder="1" applyAlignment="1">
      <alignment horizontal="center"/>
    </xf>
    <xf numFmtId="166" fontId="18" fillId="3" borderId="0" xfId="0" applyNumberFormat="1" applyFont="1" applyFill="1" applyBorder="1"/>
    <xf numFmtId="166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7" xfId="2" applyFont="1" applyFill="1" applyBorder="1"/>
    <xf numFmtId="0" fontId="6" fillId="0" borderId="0" xfId="0" applyFont="1" applyBorder="1"/>
    <xf numFmtId="0" fontId="18" fillId="0" borderId="0" xfId="2" applyFont="1" applyFill="1" applyBorder="1"/>
    <xf numFmtId="0" fontId="6" fillId="0" borderId="0" xfId="2" applyFont="1" applyFill="1" applyBorder="1"/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6" fontId="22" fillId="3" borderId="22" xfId="0" applyNumberFormat="1" applyFont="1" applyFill="1" applyBorder="1" applyAlignment="1">
      <alignment horizontal="center"/>
    </xf>
    <xf numFmtId="166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6" fontId="22" fillId="2" borderId="22" xfId="0" applyNumberFormat="1" applyFont="1" applyFill="1" applyBorder="1" applyAlignment="1">
      <alignment horizontal="center"/>
    </xf>
    <xf numFmtId="166" fontId="22" fillId="2" borderId="23" xfId="0" applyNumberFormat="1" applyFont="1" applyFill="1" applyBorder="1" applyAlignment="1">
      <alignment horizontal="center"/>
    </xf>
    <xf numFmtId="166" fontId="7" fillId="3" borderId="5" xfId="0" applyNumberFormat="1" applyFont="1" applyFill="1" applyBorder="1" applyAlignment="1">
      <alignment horizontal="center" vertical="center"/>
    </xf>
    <xf numFmtId="166" fontId="7" fillId="3" borderId="6" xfId="0" applyNumberFormat="1" applyFont="1" applyFill="1" applyBorder="1" applyAlignment="1">
      <alignment horizontal="center" vertical="center"/>
    </xf>
    <xf numFmtId="166" fontId="7" fillId="3" borderId="0" xfId="0" applyNumberFormat="1" applyFont="1" applyFill="1" applyBorder="1" applyAlignment="1">
      <alignment horizontal="center" vertical="center"/>
    </xf>
    <xf numFmtId="166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5" fontId="5" fillId="3" borderId="2" xfId="0" applyNumberFormat="1" applyFont="1" applyFill="1" applyBorder="1" applyAlignment="1">
      <alignment horizontal="left"/>
    </xf>
    <xf numFmtId="165" fontId="5" fillId="3" borderId="3" xfId="0" applyNumberFormat="1" applyFont="1" applyFill="1" applyBorder="1" applyAlignment="1">
      <alignment horizontal="left"/>
    </xf>
    <xf numFmtId="166" fontId="6" fillId="3" borderId="0" xfId="0" applyNumberFormat="1" applyFont="1" applyFill="1" applyBorder="1" applyAlignment="1">
      <alignment horizontal="center" vertical="center"/>
    </xf>
    <xf numFmtId="166" fontId="6" fillId="3" borderId="8" xfId="0" applyNumberFormat="1" applyFont="1" applyFill="1" applyBorder="1" applyAlignment="1">
      <alignment horizontal="center" vertical="center"/>
    </xf>
    <xf numFmtId="166" fontId="5" fillId="3" borderId="0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10" xfId="0" applyNumberFormat="1" applyFont="1" applyFill="1" applyBorder="1" applyAlignment="1">
      <alignment horizontal="center" vertical="center"/>
    </xf>
    <xf numFmtId="166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/>
    </xf>
    <xf numFmtId="165" fontId="5" fillId="2" borderId="3" xfId="0" applyNumberFormat="1" applyFont="1" applyFill="1" applyBorder="1" applyAlignment="1">
      <alignment horizontal="left"/>
    </xf>
    <xf numFmtId="166" fontId="6" fillId="2" borderId="0" xfId="0" applyNumberFormat="1" applyFont="1" applyFill="1" applyBorder="1" applyAlignment="1">
      <alignment horizontal="center" vertical="center"/>
    </xf>
    <xf numFmtId="166" fontId="6" fillId="2" borderId="8" xfId="0" applyNumberFormat="1" applyFont="1" applyFill="1" applyBorder="1" applyAlignment="1">
      <alignment horizontal="center" vertical="center"/>
    </xf>
    <xf numFmtId="166" fontId="5" fillId="2" borderId="0" xfId="0" applyNumberFormat="1" applyFont="1" applyFill="1" applyBorder="1" applyAlignment="1">
      <alignment horizontal="center" vertical="center"/>
    </xf>
    <xf numFmtId="166" fontId="5" fillId="2" borderId="8" xfId="0" applyNumberFormat="1" applyFont="1" applyFill="1" applyBorder="1" applyAlignment="1">
      <alignment horizontal="center" vertical="center"/>
    </xf>
    <xf numFmtId="166" fontId="5" fillId="2" borderId="10" xfId="0" applyNumberFormat="1" applyFont="1" applyFill="1" applyBorder="1" applyAlignment="1">
      <alignment horizontal="center" vertical="center"/>
    </xf>
    <xf numFmtId="166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6" fontId="7" fillId="2" borderId="5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5" fontId="5" fillId="0" borderId="2" xfId="0" applyNumberFormat="1" applyFont="1" applyFill="1" applyBorder="1" applyAlignment="1">
      <alignment horizontal="left"/>
    </xf>
    <xf numFmtId="165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4" fontId="22" fillId="0" borderId="22" xfId="0" applyNumberFormat="1" applyFont="1" applyFill="1" applyBorder="1" applyAlignment="1">
      <alignment horizontal="center"/>
    </xf>
    <xf numFmtId="164" fontId="22" fillId="0" borderId="23" xfId="0" applyNumberFormat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700"/>
  <sheetViews>
    <sheetView topLeftCell="A2733" zoomScaleNormal="100" workbookViewId="0">
      <selection activeCell="B2747" sqref="B2747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23090001</v>
      </c>
      <c r="G2" s="11" t="s">
        <v>2</v>
      </c>
      <c r="H2" s="358" t="s">
        <v>31</v>
      </c>
      <c r="I2" s="358"/>
      <c r="J2" s="358"/>
      <c r="K2" s="3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2" t="s">
        <v>3</v>
      </c>
      <c r="G3" s="17"/>
      <c r="H3" s="360"/>
      <c r="I3" s="360"/>
      <c r="J3" s="360"/>
      <c r="K3" s="361"/>
      <c r="L3" s="12"/>
    </row>
    <row r="4" spans="1:12" s="10" customFormat="1" ht="16.5" customHeight="1" x14ac:dyDescent="0.3">
      <c r="A4" s="5"/>
      <c r="B4" s="6" t="s">
        <v>4</v>
      </c>
      <c r="C4" s="7"/>
      <c r="D4" s="363">
        <v>45175</v>
      </c>
      <c r="E4" s="364"/>
      <c r="F4" s="362"/>
      <c r="G4" s="18"/>
      <c r="H4" s="365" t="s">
        <v>32</v>
      </c>
      <c r="I4" s="365"/>
      <c r="J4" s="365"/>
      <c r="K4" s="36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2"/>
      <c r="G5" s="18"/>
      <c r="H5" s="367" t="s">
        <v>33</v>
      </c>
      <c r="I5" s="367"/>
      <c r="J5" s="367"/>
      <c r="K5" s="36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69"/>
      <c r="I6" s="369"/>
      <c r="J6" s="369"/>
      <c r="K6" s="37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40</v>
      </c>
      <c r="C10" s="46" t="s">
        <v>34</v>
      </c>
      <c r="D10" s="47"/>
      <c r="E10" s="110" t="s">
        <v>35</v>
      </c>
      <c r="F10" s="48"/>
      <c r="G10" s="49"/>
      <c r="H10" s="50">
        <v>19000</v>
      </c>
      <c r="I10" s="51"/>
      <c r="J10" s="51"/>
      <c r="K10" s="52">
        <f t="shared" ref="K10:K25" si="0">(B10*H10-((B10*H10)*I10))-((B10*H10-((B10*H10)*I10))*J10)</f>
        <v>760000</v>
      </c>
      <c r="L10" s="36"/>
    </row>
    <row r="11" spans="1:12" s="10" customFormat="1" ht="14.1" customHeight="1" x14ac:dyDescent="0.25">
      <c r="A11" s="45">
        <v>2</v>
      </c>
      <c r="B11" s="46">
        <v>6</v>
      </c>
      <c r="C11" s="46" t="s">
        <v>36</v>
      </c>
      <c r="D11" s="93"/>
      <c r="E11" s="110" t="s">
        <v>37</v>
      </c>
      <c r="F11" s="48"/>
      <c r="G11" s="49"/>
      <c r="H11" s="50">
        <v>138000</v>
      </c>
      <c r="I11" s="51">
        <v>0.125</v>
      </c>
      <c r="J11" s="51"/>
      <c r="K11" s="52">
        <f t="shared" si="0"/>
        <v>724500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5"/>
      <c r="K27" s="34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7">
        <f>SUM(K10:K25)</f>
        <v>1484500</v>
      </c>
      <c r="K28" s="34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9"/>
      <c r="K29" s="34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6"/>
      <c r="K31" s="34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0">
        <f>((J28/1.11)+(K30/1.11))*11%</f>
        <v>147112.6126126126</v>
      </c>
      <c r="K32" s="35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6"/>
      <c r="K33" s="34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1484500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52" t="s">
        <v>38</v>
      </c>
      <c r="K36" s="353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52"/>
      <c r="K37" s="353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23090001</v>
      </c>
      <c r="F40" s="123"/>
      <c r="G40" s="124" t="s">
        <v>2</v>
      </c>
      <c r="H40" s="354" t="str">
        <f>H2</f>
        <v>CV TRINITY CENTRAAL</v>
      </c>
      <c r="I40" s="354"/>
      <c r="J40" s="354"/>
      <c r="K40" s="355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30" t="s">
        <v>3</v>
      </c>
      <c r="G41" s="130"/>
      <c r="H41" s="356"/>
      <c r="I41" s="356"/>
      <c r="J41" s="356"/>
      <c r="K41" s="357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31">
        <f>D4</f>
        <v>45175</v>
      </c>
      <c r="E42" s="332"/>
      <c r="F42" s="330"/>
      <c r="G42" s="131"/>
      <c r="H42" s="333" t="str">
        <f>H4</f>
        <v/>
      </c>
      <c r="I42" s="333"/>
      <c r="J42" s="333"/>
      <c r="K42" s="334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30"/>
      <c r="G43" s="131"/>
      <c r="H43" s="335" t="str">
        <f>H5</f>
        <v>PURWOKERTO</v>
      </c>
      <c r="I43" s="335"/>
      <c r="J43" s="335"/>
      <c r="K43" s="336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3630</v>
      </c>
      <c r="E44" s="122"/>
      <c r="F44" s="133"/>
      <c r="G44" s="134"/>
      <c r="H44" s="337"/>
      <c r="I44" s="337"/>
      <c r="J44" s="337"/>
      <c r="K44" s="338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40</v>
      </c>
      <c r="C48" s="287" t="str">
        <f t="shared" si="1"/>
        <v>PAK</v>
      </c>
      <c r="D48" s="288">
        <f t="shared" si="1"/>
        <v>0</v>
      </c>
      <c r="E48" s="289" t="str">
        <f t="shared" si="1"/>
        <v>KARTU STOCK KWARTO 4 WARNA</v>
      </c>
      <c r="F48" s="158"/>
      <c r="G48" s="159"/>
      <c r="H48" s="160">
        <f t="shared" ref="H48:J63" si="2">H10</f>
        <v>19000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760000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6</v>
      </c>
      <c r="C49" s="287" t="str">
        <f t="shared" si="1"/>
        <v>LS</v>
      </c>
      <c r="D49" s="288">
        <f t="shared" si="1"/>
        <v>0</v>
      </c>
      <c r="E49" s="289" t="str">
        <f t="shared" si="1"/>
        <v>STAPLER SDI 1102</v>
      </c>
      <c r="F49" s="158"/>
      <c r="G49" s="159"/>
      <c r="H49" s="160">
        <f t="shared" si="2"/>
        <v>138000</v>
      </c>
      <c r="I49" s="161">
        <f t="shared" si="2"/>
        <v>0.125</v>
      </c>
      <c r="J49" s="161">
        <f t="shared" si="2"/>
        <v>0</v>
      </c>
      <c r="K49" s="162">
        <f t="shared" si="3"/>
        <v>724500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9"/>
      <c r="K65" s="313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40">
        <f>SUM(K48:K63)</f>
        <v>1484500</v>
      </c>
      <c r="K66" s="341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42"/>
      <c r="K67" s="342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3"/>
      <c r="K69" s="313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43">
        <f>((J66/1.11)+(K68/1.11))*11%</f>
        <v>147112.6126126126</v>
      </c>
      <c r="K70" s="344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3"/>
      <c r="K71" s="313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1484500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14" t="str">
        <f>J36</f>
        <v>NOVI / YO</v>
      </c>
      <c r="K74" s="315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14">
        <f>J37</f>
        <v>0</v>
      </c>
      <c r="K75" s="315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23090001</v>
      </c>
      <c r="F78" s="200"/>
      <c r="G78" s="201" t="s">
        <v>2</v>
      </c>
      <c r="H78" s="316" t="str">
        <f>H40</f>
        <v>CV TRINITY CENTRAAL</v>
      </c>
      <c r="I78" s="316"/>
      <c r="J78" s="316"/>
      <c r="K78" s="317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20" t="s">
        <v>3</v>
      </c>
      <c r="G79" s="207"/>
      <c r="H79" s="318"/>
      <c r="I79" s="318"/>
      <c r="J79" s="318"/>
      <c r="K79" s="319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21">
        <f>D42</f>
        <v>45175</v>
      </c>
      <c r="E80" s="322"/>
      <c r="F80" s="320"/>
      <c r="G80" s="208"/>
      <c r="H80" s="323" t="str">
        <f>H42</f>
        <v/>
      </c>
      <c r="I80" s="323"/>
      <c r="J80" s="323"/>
      <c r="K80" s="324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20"/>
      <c r="G81" s="208"/>
      <c r="H81" s="325" t="str">
        <f>H43</f>
        <v>PURWOKERTO</v>
      </c>
      <c r="I81" s="325"/>
      <c r="J81" s="325"/>
      <c r="K81" s="326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3630</v>
      </c>
      <c r="E82" s="199"/>
      <c r="F82" s="210"/>
      <c r="G82" s="211"/>
      <c r="H82" s="327"/>
      <c r="I82" s="327"/>
      <c r="J82" s="327"/>
      <c r="K82" s="328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40</v>
      </c>
      <c r="C86" s="292" t="str">
        <f t="shared" si="4"/>
        <v>PAK</v>
      </c>
      <c r="D86" s="293">
        <f t="shared" si="4"/>
        <v>0</v>
      </c>
      <c r="E86" s="294" t="str">
        <f t="shared" si="4"/>
        <v>KARTU STOCK KWARTO 4 WARNA</v>
      </c>
      <c r="F86" s="235"/>
      <c r="G86" s="236"/>
      <c r="H86" s="237">
        <f t="shared" ref="H86:J101" si="5">H48</f>
        <v>19000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760000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6</v>
      </c>
      <c r="C87" s="292" t="str">
        <f t="shared" si="4"/>
        <v>LS</v>
      </c>
      <c r="D87" s="293">
        <f t="shared" si="4"/>
        <v>0</v>
      </c>
      <c r="E87" s="294" t="str">
        <f t="shared" si="4"/>
        <v>STAPLER SDI 1102</v>
      </c>
      <c r="F87" s="235"/>
      <c r="G87" s="236"/>
      <c r="H87" s="237">
        <f t="shared" si="5"/>
        <v>138000</v>
      </c>
      <c r="I87" s="238">
        <f t="shared" si="5"/>
        <v>0.125</v>
      </c>
      <c r="J87" s="238">
        <f t="shared" si="5"/>
        <v>0</v>
      </c>
      <c r="K87" s="239">
        <f t="shared" si="6"/>
        <v>724500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9"/>
      <c r="K103" s="308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5">
        <f>SUM(K86:K101)</f>
        <v>1484500</v>
      </c>
      <c r="K104" s="306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7"/>
      <c r="K105" s="307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8"/>
      <c r="K107" s="308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9">
        <f>((J104/1.11)+(K106/1.11))*11%</f>
        <v>147112.6126126126</v>
      </c>
      <c r="K108" s="310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8"/>
      <c r="K109" s="308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1484500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11" t="str">
        <f>J74</f>
        <v>NOVI / YO</v>
      </c>
      <c r="K112" s="312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11">
        <f>J75</f>
        <v>0</v>
      </c>
      <c r="K113" s="312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23090002</v>
      </c>
      <c r="G116" s="11" t="s">
        <v>2</v>
      </c>
      <c r="H116" s="358" t="s">
        <v>39</v>
      </c>
      <c r="I116" s="358"/>
      <c r="J116" s="358"/>
      <c r="K116" s="35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2" t="s">
        <v>3</v>
      </c>
      <c r="G117" s="17"/>
      <c r="H117" s="360"/>
      <c r="I117" s="360"/>
      <c r="J117" s="360"/>
      <c r="K117" s="36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3">
        <v>45178</v>
      </c>
      <c r="E118" s="364"/>
      <c r="F118" s="362"/>
      <c r="G118" s="18"/>
      <c r="H118" s="365" t="s">
        <v>32</v>
      </c>
      <c r="I118" s="365"/>
      <c r="J118" s="365"/>
      <c r="K118" s="36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2"/>
      <c r="G119" s="18"/>
      <c r="H119" s="367" t="s">
        <v>33</v>
      </c>
      <c r="I119" s="367"/>
      <c r="J119" s="367"/>
      <c r="K119" s="36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69"/>
      <c r="I120" s="369"/>
      <c r="J120" s="369"/>
      <c r="K120" s="37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5</v>
      </c>
      <c r="C124" s="46" t="s">
        <v>41</v>
      </c>
      <c r="D124" s="93" t="s">
        <v>32</v>
      </c>
      <c r="E124" s="110" t="s">
        <v>42</v>
      </c>
      <c r="F124" s="48"/>
      <c r="G124" s="49"/>
      <c r="H124" s="50">
        <v>93000</v>
      </c>
      <c r="I124" s="51">
        <v>0.1</v>
      </c>
      <c r="J124" s="51"/>
      <c r="K124" s="52">
        <f t="shared" ref="K124:K139" si="7">(B124*H124-((B124*H124)*I124))-((B124*H124-((B124*H124)*I124))*J124)</f>
        <v>418500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5"/>
      <c r="K141" s="34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7">
        <f>SUM(K124:K139)</f>
        <v>418500</v>
      </c>
      <c r="K142" s="34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9"/>
      <c r="K143" s="34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6"/>
      <c r="K145" s="34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0">
        <f>((J142/1.11)+(K144/1.11))*11%</f>
        <v>41472.972972972966</v>
      </c>
      <c r="K146" s="35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6"/>
      <c r="K147" s="34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418500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52" t="s">
        <v>43</v>
      </c>
      <c r="K150" s="353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52"/>
      <c r="K151" s="353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23090002</v>
      </c>
      <c r="F154" s="123"/>
      <c r="G154" s="124" t="s">
        <v>2</v>
      </c>
      <c r="H154" s="354" t="str">
        <f>H116</f>
        <v>CV  WISUDA</v>
      </c>
      <c r="I154" s="354"/>
      <c r="J154" s="354"/>
      <c r="K154" s="355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30" t="s">
        <v>3</v>
      </c>
      <c r="G155" s="130"/>
      <c r="H155" s="356"/>
      <c r="I155" s="356"/>
      <c r="J155" s="356"/>
      <c r="K155" s="357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31">
        <f>D118</f>
        <v>45178</v>
      </c>
      <c r="E156" s="332"/>
      <c r="F156" s="330"/>
      <c r="G156" s="131"/>
      <c r="H156" s="333" t="str">
        <f>H118</f>
        <v/>
      </c>
      <c r="I156" s="333"/>
      <c r="J156" s="333"/>
      <c r="K156" s="334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30"/>
      <c r="G157" s="131"/>
      <c r="H157" s="335" t="str">
        <f>H119</f>
        <v>PURWOKERTO</v>
      </c>
      <c r="I157" s="335"/>
      <c r="J157" s="335"/>
      <c r="K157" s="336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3644</v>
      </c>
      <c r="E158" s="122"/>
      <c r="F158" s="133"/>
      <c r="G158" s="134"/>
      <c r="H158" s="337"/>
      <c r="I158" s="337"/>
      <c r="J158" s="337"/>
      <c r="K158" s="338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5</v>
      </c>
      <c r="C162" s="287" t="str">
        <f t="shared" si="8"/>
        <v>LSN</v>
      </c>
      <c r="D162" s="288" t="str">
        <f t="shared" si="8"/>
        <v/>
      </c>
      <c r="E162" s="289" t="str">
        <f t="shared" si="8"/>
        <v>STAPLER KENKO HD-10</v>
      </c>
      <c r="F162" s="158"/>
      <c r="G162" s="159"/>
      <c r="H162" s="160">
        <f t="shared" ref="H162:J162" si="9">H124</f>
        <v>93000</v>
      </c>
      <c r="I162" s="161">
        <f t="shared" si="9"/>
        <v>0.1</v>
      </c>
      <c r="J162" s="161">
        <f t="shared" si="9"/>
        <v>0</v>
      </c>
      <c r="K162" s="162">
        <f t="shared" ref="K162:K177" si="10">(B162*H162-((B162*H162)*I162))-((B162*H162-((B162*H162)*I162))*J162)</f>
        <v>418500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9"/>
      <c r="K179" s="313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40">
        <f>SUM(K162:K177)</f>
        <v>418500</v>
      </c>
      <c r="K180" s="341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42"/>
      <c r="K181" s="342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3"/>
      <c r="K183" s="313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43">
        <f>((J180/1.11)+(K182/1.11))*11%</f>
        <v>41472.972972972966</v>
      </c>
      <c r="K184" s="344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3"/>
      <c r="K185" s="313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418500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14" t="str">
        <f>J150</f>
        <v>NOVI / CONDRO</v>
      </c>
      <c r="K188" s="315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14">
        <f>J151</f>
        <v>0</v>
      </c>
      <c r="K189" s="315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23090002</v>
      </c>
      <c r="F192" s="200"/>
      <c r="G192" s="201" t="s">
        <v>2</v>
      </c>
      <c r="H192" s="316" t="str">
        <f>H154</f>
        <v>CV  WISUDA</v>
      </c>
      <c r="I192" s="316"/>
      <c r="J192" s="316"/>
      <c r="K192" s="317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20" t="s">
        <v>3</v>
      </c>
      <c r="G193" s="207"/>
      <c r="H193" s="318"/>
      <c r="I193" s="318"/>
      <c r="J193" s="318"/>
      <c r="K193" s="319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21">
        <f>D156</f>
        <v>45178</v>
      </c>
      <c r="E194" s="322"/>
      <c r="F194" s="320"/>
      <c r="G194" s="208"/>
      <c r="H194" s="323" t="str">
        <f>H156</f>
        <v/>
      </c>
      <c r="I194" s="323"/>
      <c r="J194" s="323"/>
      <c r="K194" s="324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20"/>
      <c r="G195" s="208"/>
      <c r="H195" s="325" t="str">
        <f>H157</f>
        <v>PURWOKERTO</v>
      </c>
      <c r="I195" s="325"/>
      <c r="J195" s="325"/>
      <c r="K195" s="326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3644</v>
      </c>
      <c r="E196" s="199"/>
      <c r="F196" s="210"/>
      <c r="G196" s="211"/>
      <c r="H196" s="327"/>
      <c r="I196" s="327"/>
      <c r="J196" s="327"/>
      <c r="K196" s="328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5</v>
      </c>
      <c r="C200" s="292" t="str">
        <f t="shared" si="41"/>
        <v>LSN</v>
      </c>
      <c r="D200" s="293" t="str">
        <f t="shared" si="41"/>
        <v/>
      </c>
      <c r="E200" s="294" t="str">
        <f t="shared" si="41"/>
        <v>STAPLER KENKO HD-10</v>
      </c>
      <c r="F200" s="235"/>
      <c r="G200" s="236"/>
      <c r="H200" s="237">
        <f t="shared" ref="H200:J200" si="42">H162</f>
        <v>93000</v>
      </c>
      <c r="I200" s="238">
        <f t="shared" si="42"/>
        <v>0.1</v>
      </c>
      <c r="J200" s="238">
        <f t="shared" si="42"/>
        <v>0</v>
      </c>
      <c r="K200" s="239">
        <f t="shared" ref="K200:K215" si="43">(B200*H200-((B200*H200)*I200))-((B200*H200-((B200*H200)*I200))*J200)</f>
        <v>418500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9"/>
      <c r="K217" s="308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5">
        <f>SUM(K200:K215)</f>
        <v>418500</v>
      </c>
      <c r="K218" s="306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7"/>
      <c r="K219" s="307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8"/>
      <c r="K221" s="308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9">
        <f>((J218/1.11)+(K220/1.11))*11%</f>
        <v>41472.972972972966</v>
      </c>
      <c r="K222" s="310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8"/>
      <c r="K223" s="308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418500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11" t="str">
        <f>J188</f>
        <v>NOVI / CONDRO</v>
      </c>
      <c r="K226" s="312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11">
        <f>J189</f>
        <v>0</v>
      </c>
      <c r="K227" s="312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23090003</v>
      </c>
      <c r="G230" s="11" t="s">
        <v>2</v>
      </c>
      <c r="H230" s="358" t="s">
        <v>44</v>
      </c>
      <c r="I230" s="358"/>
      <c r="J230" s="358"/>
      <c r="K230" s="35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2" t="s">
        <v>3</v>
      </c>
      <c r="G231" s="17"/>
      <c r="H231" s="360"/>
      <c r="I231" s="360"/>
      <c r="J231" s="360"/>
      <c r="K231" s="36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3">
        <v>45178</v>
      </c>
      <c r="E232" s="364"/>
      <c r="F232" s="362"/>
      <c r="G232" s="18"/>
      <c r="H232" s="365" t="s">
        <v>45</v>
      </c>
      <c r="I232" s="365"/>
      <c r="J232" s="365"/>
      <c r="K232" s="36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2"/>
      <c r="G233" s="18"/>
      <c r="H233" s="367" t="s">
        <v>46</v>
      </c>
      <c r="I233" s="367"/>
      <c r="J233" s="367"/>
      <c r="K233" s="36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47</v>
      </c>
      <c r="E234" s="9"/>
      <c r="F234" s="21"/>
      <c r="G234" s="22"/>
      <c r="H234" s="369"/>
      <c r="I234" s="369"/>
      <c r="J234" s="369"/>
      <c r="K234" s="37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300</v>
      </c>
      <c r="C238" s="46" t="s">
        <v>41</v>
      </c>
      <c r="D238" s="93">
        <v>5</v>
      </c>
      <c r="E238" s="110" t="s">
        <v>48</v>
      </c>
      <c r="F238" s="48"/>
      <c r="G238" s="49"/>
      <c r="H238" s="50">
        <v>57600</v>
      </c>
      <c r="I238" s="51">
        <v>0.125</v>
      </c>
      <c r="J238" s="51"/>
      <c r="K238" s="52">
        <f t="shared" ref="K238:K253" si="74">(B238*H238-((B238*H238)*I238))-((B238*H238-((B238*H238)*I238))*J238)</f>
        <v>15120000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5"/>
      <c r="K255" s="34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7">
        <f>SUM(K238:K253)</f>
        <v>15120000</v>
      </c>
      <c r="K256" s="34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9"/>
      <c r="K257" s="34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6"/>
      <c r="K259" s="34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0">
        <f>((J256/1.11)+(K258/1.11))*11%</f>
        <v>1498378.3783783782</v>
      </c>
      <c r="K260" s="35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6"/>
      <c r="K261" s="34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15120000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52" t="s">
        <v>43</v>
      </c>
      <c r="K264" s="353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52"/>
      <c r="K265" s="353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23090003</v>
      </c>
      <c r="F268" s="123"/>
      <c r="G268" s="124" t="s">
        <v>2</v>
      </c>
      <c r="H268" s="354" t="str">
        <f>H230</f>
        <v>LILY JULIAWATI</v>
      </c>
      <c r="I268" s="354"/>
      <c r="J268" s="354"/>
      <c r="K268" s="355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30" t="s">
        <v>3</v>
      </c>
      <c r="G269" s="130"/>
      <c r="H269" s="356"/>
      <c r="I269" s="356"/>
      <c r="J269" s="356"/>
      <c r="K269" s="357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31">
        <f>D232</f>
        <v>45178</v>
      </c>
      <c r="E270" s="332"/>
      <c r="F270" s="330"/>
      <c r="G270" s="131"/>
      <c r="H270" s="333" t="str">
        <f>H232</f>
        <v>(REJO AGUNG)</v>
      </c>
      <c r="I270" s="333"/>
      <c r="J270" s="333"/>
      <c r="K270" s="334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30"/>
      <c r="G271" s="131"/>
      <c r="H271" s="335" t="str">
        <f>H233</f>
        <v>JOMBANG</v>
      </c>
      <c r="I271" s="335"/>
      <c r="J271" s="335"/>
      <c r="K271" s="336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G 3531</v>
      </c>
      <c r="E272" s="122"/>
      <c r="F272" s="133"/>
      <c r="G272" s="134"/>
      <c r="H272" s="337"/>
      <c r="I272" s="337"/>
      <c r="J272" s="337"/>
      <c r="K272" s="338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300</v>
      </c>
      <c r="C276" s="287" t="str">
        <f t="shared" si="75"/>
        <v>LSN</v>
      </c>
      <c r="D276" s="288">
        <f t="shared" si="75"/>
        <v>5</v>
      </c>
      <c r="E276" s="289" t="str">
        <f t="shared" si="75"/>
        <v>CORRECTION TAPE JOYKO CT-522</v>
      </c>
      <c r="F276" s="158"/>
      <c r="G276" s="159"/>
      <c r="H276" s="160">
        <f t="shared" ref="H276:J276" si="76">H238</f>
        <v>57600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15120000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9"/>
      <c r="K293" s="313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40">
        <f>SUM(K276:K291)</f>
        <v>15120000</v>
      </c>
      <c r="K294" s="341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42"/>
      <c r="K295" s="342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3"/>
      <c r="K297" s="313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43">
        <f>((J294/1.11)+(K296/1.11))*11%</f>
        <v>1498378.3783783782</v>
      </c>
      <c r="K298" s="344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3"/>
      <c r="K299" s="313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15120000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14" t="str">
        <f>J264</f>
        <v>NOVI / CONDRO</v>
      </c>
      <c r="K302" s="315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14">
        <f>J265</f>
        <v>0</v>
      </c>
      <c r="K303" s="315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23090003</v>
      </c>
      <c r="F306" s="200"/>
      <c r="G306" s="201" t="s">
        <v>2</v>
      </c>
      <c r="H306" s="316" t="str">
        <f>H268</f>
        <v>LILY JULIAWATI</v>
      </c>
      <c r="I306" s="316"/>
      <c r="J306" s="316"/>
      <c r="K306" s="317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20" t="s">
        <v>3</v>
      </c>
      <c r="G307" s="207"/>
      <c r="H307" s="318"/>
      <c r="I307" s="318"/>
      <c r="J307" s="318"/>
      <c r="K307" s="319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21">
        <f>D270</f>
        <v>45178</v>
      </c>
      <c r="E308" s="322"/>
      <c r="F308" s="320"/>
      <c r="G308" s="208"/>
      <c r="H308" s="323" t="str">
        <f>H270</f>
        <v>(REJO AGUNG)</v>
      </c>
      <c r="I308" s="323"/>
      <c r="J308" s="323"/>
      <c r="K308" s="324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20"/>
      <c r="G309" s="208"/>
      <c r="H309" s="325" t="str">
        <f>H271</f>
        <v>JOMBANG</v>
      </c>
      <c r="I309" s="325"/>
      <c r="J309" s="325"/>
      <c r="K309" s="326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G 3531</v>
      </c>
      <c r="E310" s="199"/>
      <c r="F310" s="210"/>
      <c r="G310" s="211"/>
      <c r="H310" s="327"/>
      <c r="I310" s="327"/>
      <c r="J310" s="327"/>
      <c r="K310" s="328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300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CORRECTION TAPE JOYKO CT-522</v>
      </c>
      <c r="F314" s="235"/>
      <c r="G314" s="236"/>
      <c r="H314" s="237">
        <f t="shared" ref="H314:J314" si="109">H276</f>
        <v>57600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15120000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9"/>
      <c r="K331" s="308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5">
        <f>SUM(K314:K329)</f>
        <v>15120000</v>
      </c>
      <c r="K332" s="306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7"/>
      <c r="K333" s="307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8"/>
      <c r="K335" s="308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9">
        <f>((J332/1.11)+(K334/1.11))*11%</f>
        <v>1498378.3783783782</v>
      </c>
      <c r="K336" s="310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8"/>
      <c r="K337" s="308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15120000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11" t="str">
        <f>J302</f>
        <v>NOVI / CONDRO</v>
      </c>
      <c r="K340" s="312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11">
        <f>J303</f>
        <v>0</v>
      </c>
      <c r="K341" s="312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23090004</v>
      </c>
      <c r="G344" s="11" t="s">
        <v>2</v>
      </c>
      <c r="H344" s="358" t="s">
        <v>44</v>
      </c>
      <c r="I344" s="358"/>
      <c r="J344" s="358"/>
      <c r="K344" s="3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2" t="s">
        <v>3</v>
      </c>
      <c r="G345" s="17"/>
      <c r="H345" s="360"/>
      <c r="I345" s="360"/>
      <c r="J345" s="360"/>
      <c r="K345" s="3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3">
        <v>45178</v>
      </c>
      <c r="E346" s="364"/>
      <c r="F346" s="362"/>
      <c r="G346" s="18"/>
      <c r="H346" s="365" t="s">
        <v>45</v>
      </c>
      <c r="I346" s="365"/>
      <c r="J346" s="365"/>
      <c r="K346" s="36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2"/>
      <c r="G347" s="18"/>
      <c r="H347" s="367" t="s">
        <v>46</v>
      </c>
      <c r="I347" s="367"/>
      <c r="J347" s="367"/>
      <c r="K347" s="36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69"/>
      <c r="I348" s="369"/>
      <c r="J348" s="369"/>
      <c r="K348" s="37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240</v>
      </c>
      <c r="C352" s="46" t="s">
        <v>50</v>
      </c>
      <c r="D352" s="93">
        <v>1</v>
      </c>
      <c r="E352" s="110" t="s">
        <v>51</v>
      </c>
      <c r="F352" s="48"/>
      <c r="G352" s="49"/>
      <c r="H352" s="50">
        <v>8800</v>
      </c>
      <c r="I352" s="51">
        <v>0.125</v>
      </c>
      <c r="J352" s="51"/>
      <c r="K352" s="52">
        <f t="shared" ref="K352:K367" si="141">(B352*H352-((B352*H352)*I352))-((B352*H352-((B352*H352)*I352))*J352)</f>
        <v>1848000</v>
      </c>
      <c r="L352" s="36"/>
    </row>
    <row r="353" spans="1:12" s="10" customFormat="1" ht="14.1" customHeight="1" x14ac:dyDescent="0.25">
      <c r="A353" s="45">
        <v>2</v>
      </c>
      <c r="B353" s="46">
        <v>1000</v>
      </c>
      <c r="C353" s="46" t="s">
        <v>52</v>
      </c>
      <c r="D353" s="93">
        <v>1</v>
      </c>
      <c r="E353" s="110" t="s">
        <v>53</v>
      </c>
      <c r="F353" s="48"/>
      <c r="G353" s="49"/>
      <c r="H353" s="50">
        <v>2050</v>
      </c>
      <c r="I353" s="51">
        <v>0.125</v>
      </c>
      <c r="J353" s="51"/>
      <c r="K353" s="52">
        <f t="shared" si="141"/>
        <v>1793750</v>
      </c>
      <c r="L353" s="36"/>
    </row>
    <row r="354" spans="1:12" s="10" customFormat="1" ht="14.1" customHeight="1" x14ac:dyDescent="0.25">
      <c r="A354" s="45">
        <v>3</v>
      </c>
      <c r="B354" s="46">
        <v>60</v>
      </c>
      <c r="C354" s="46" t="s">
        <v>52</v>
      </c>
      <c r="D354" s="93">
        <v>1</v>
      </c>
      <c r="E354" s="110" t="s">
        <v>54</v>
      </c>
      <c r="F354" s="48"/>
      <c r="G354" s="49"/>
      <c r="H354" s="50">
        <v>29500</v>
      </c>
      <c r="I354" s="51">
        <v>0.125</v>
      </c>
      <c r="J354" s="51"/>
      <c r="K354" s="52">
        <f t="shared" si="141"/>
        <v>1548750</v>
      </c>
      <c r="L354" s="36"/>
    </row>
    <row r="355" spans="1:12" s="10" customFormat="1" ht="14.1" customHeight="1" x14ac:dyDescent="0.25">
      <c r="A355" s="45">
        <v>4</v>
      </c>
      <c r="B355" s="46">
        <v>18</v>
      </c>
      <c r="C355" s="46" t="s">
        <v>41</v>
      </c>
      <c r="D355" s="93">
        <v>1</v>
      </c>
      <c r="E355" s="110" t="s">
        <v>55</v>
      </c>
      <c r="F355" s="48"/>
      <c r="G355" s="49"/>
      <c r="H355" s="50">
        <v>58800</v>
      </c>
      <c r="I355" s="51">
        <v>0.125</v>
      </c>
      <c r="J355" s="51"/>
      <c r="K355" s="52">
        <f t="shared" si="141"/>
        <v>926100</v>
      </c>
      <c r="L355" s="36"/>
    </row>
    <row r="356" spans="1:12" s="10" customFormat="1" ht="14.1" customHeight="1" x14ac:dyDescent="0.25">
      <c r="A356" s="45">
        <v>5</v>
      </c>
      <c r="B356" s="46">
        <v>18</v>
      </c>
      <c r="C356" s="46" t="s">
        <v>41</v>
      </c>
      <c r="D356" s="93">
        <v>1</v>
      </c>
      <c r="E356" s="110" t="s">
        <v>56</v>
      </c>
      <c r="F356" s="48"/>
      <c r="G356" s="49"/>
      <c r="H356" s="50">
        <v>69600</v>
      </c>
      <c r="I356" s="51">
        <v>0.125</v>
      </c>
      <c r="J356" s="51"/>
      <c r="K356" s="52">
        <f t="shared" si="141"/>
        <v>1096200</v>
      </c>
      <c r="L356" s="36"/>
    </row>
    <row r="357" spans="1:12" s="10" customFormat="1" ht="14.1" customHeight="1" x14ac:dyDescent="0.25">
      <c r="A357" s="45">
        <v>6</v>
      </c>
      <c r="B357" s="46">
        <v>288</v>
      </c>
      <c r="C357" s="46" t="s">
        <v>52</v>
      </c>
      <c r="D357" s="93">
        <v>2</v>
      </c>
      <c r="E357" s="110" t="s">
        <v>57</v>
      </c>
      <c r="F357" s="48"/>
      <c r="G357" s="49"/>
      <c r="H357" s="50">
        <v>23900</v>
      </c>
      <c r="I357" s="51">
        <v>0.125</v>
      </c>
      <c r="J357" s="51"/>
      <c r="K357" s="52">
        <f t="shared" si="141"/>
        <v>6022800</v>
      </c>
      <c r="L357" s="36"/>
    </row>
    <row r="358" spans="1:12" s="10" customFormat="1" ht="14.1" customHeight="1" x14ac:dyDescent="0.25">
      <c r="A358" s="45">
        <v>7</v>
      </c>
      <c r="B358" s="46">
        <v>288</v>
      </c>
      <c r="C358" s="46" t="s">
        <v>52</v>
      </c>
      <c r="D358" s="93">
        <v>2</v>
      </c>
      <c r="E358" s="110" t="s">
        <v>58</v>
      </c>
      <c r="F358" s="48"/>
      <c r="G358" s="49"/>
      <c r="H358" s="50">
        <v>18600</v>
      </c>
      <c r="I358" s="51">
        <v>0.125</v>
      </c>
      <c r="J358" s="51"/>
      <c r="K358" s="52">
        <f t="shared" si="141"/>
        <v>4687200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5"/>
      <c r="K369" s="34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7">
        <f>SUM(K352:K367)</f>
        <v>17922800</v>
      </c>
      <c r="K370" s="34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9"/>
      <c r="K371" s="34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6"/>
      <c r="K373" s="34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0">
        <f>((J370/1.11)+(K372/1.11))*11%</f>
        <v>1776133.3333333333</v>
      </c>
      <c r="K374" s="35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6"/>
      <c r="K375" s="34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17922800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52" t="s">
        <v>43</v>
      </c>
      <c r="K378" s="353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52"/>
      <c r="K379" s="353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23090004</v>
      </c>
      <c r="F382" s="123"/>
      <c r="G382" s="124" t="s">
        <v>2</v>
      </c>
      <c r="H382" s="354" t="str">
        <f>H344</f>
        <v>LILY JULIAWATI</v>
      </c>
      <c r="I382" s="354"/>
      <c r="J382" s="354"/>
      <c r="K382" s="355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30" t="s">
        <v>3</v>
      </c>
      <c r="G383" s="130"/>
      <c r="H383" s="356"/>
      <c r="I383" s="356"/>
      <c r="J383" s="356"/>
      <c r="K383" s="357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31">
        <f>D346</f>
        <v>45178</v>
      </c>
      <c r="E384" s="332"/>
      <c r="F384" s="330"/>
      <c r="G384" s="131"/>
      <c r="H384" s="333" t="str">
        <f>H346</f>
        <v>(REJO AGUNG)</v>
      </c>
      <c r="I384" s="333"/>
      <c r="J384" s="333"/>
      <c r="K384" s="334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30"/>
      <c r="G385" s="131"/>
      <c r="H385" s="335" t="str">
        <f>H347</f>
        <v>JOMBANG</v>
      </c>
      <c r="I385" s="335"/>
      <c r="J385" s="335"/>
      <c r="K385" s="336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3530</v>
      </c>
      <c r="E386" s="122"/>
      <c r="F386" s="133"/>
      <c r="G386" s="134"/>
      <c r="H386" s="337"/>
      <c r="I386" s="337"/>
      <c r="J386" s="337"/>
      <c r="K386" s="338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240</v>
      </c>
      <c r="C390" s="287" t="str">
        <f t="shared" si="142"/>
        <v>SET</v>
      </c>
      <c r="D390" s="288">
        <f t="shared" si="142"/>
        <v>1</v>
      </c>
      <c r="E390" s="289" t="str">
        <f t="shared" si="142"/>
        <v>KUAS SET JOYKO BR-1</v>
      </c>
      <c r="F390" s="158"/>
      <c r="G390" s="159"/>
      <c r="H390" s="160">
        <f t="shared" ref="H390:J390" si="143">H352</f>
        <v>8800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1848000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1000</v>
      </c>
      <c r="C391" s="287" t="str">
        <f t="shared" si="145"/>
        <v>PCS</v>
      </c>
      <c r="D391" s="288">
        <f t="shared" si="145"/>
        <v>1</v>
      </c>
      <c r="E391" s="289" t="str">
        <f t="shared" si="145"/>
        <v>LABEL HARGA JOYKO LB-2RL (1 LINE PUTIH)</v>
      </c>
      <c r="F391" s="158"/>
      <c r="G391" s="159"/>
      <c r="H391" s="160">
        <f t="shared" ref="H391:J391" si="146">H353</f>
        <v>2050</v>
      </c>
      <c r="I391" s="161">
        <f t="shared" si="146"/>
        <v>0.125</v>
      </c>
      <c r="J391" s="161">
        <f t="shared" si="146"/>
        <v>0</v>
      </c>
      <c r="K391" s="162">
        <f t="shared" si="144"/>
        <v>1793750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60</v>
      </c>
      <c r="C392" s="287" t="str">
        <f t="shared" si="147"/>
        <v>PCS</v>
      </c>
      <c r="D392" s="288">
        <f t="shared" si="147"/>
        <v>1</v>
      </c>
      <c r="E392" s="289" t="str">
        <f t="shared" si="147"/>
        <v>PUNCH JOYKO 40XL</v>
      </c>
      <c r="F392" s="158"/>
      <c r="G392" s="159"/>
      <c r="H392" s="160">
        <f t="shared" ref="H392:J392" si="148">H354</f>
        <v>29500</v>
      </c>
      <c r="I392" s="161">
        <f t="shared" si="148"/>
        <v>0.125</v>
      </c>
      <c r="J392" s="161">
        <f t="shared" si="148"/>
        <v>0</v>
      </c>
      <c r="K392" s="162">
        <f t="shared" si="144"/>
        <v>1548750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18</v>
      </c>
      <c r="C393" s="287" t="str">
        <f t="shared" si="149"/>
        <v>LSN</v>
      </c>
      <c r="D393" s="288">
        <f t="shared" si="149"/>
        <v>1</v>
      </c>
      <c r="E393" s="289" t="str">
        <f t="shared" si="149"/>
        <v>STAMP PAD JOYKO NO. 0</v>
      </c>
      <c r="F393" s="158"/>
      <c r="G393" s="159"/>
      <c r="H393" s="160">
        <f t="shared" ref="H393:J393" si="150">H355</f>
        <v>58800</v>
      </c>
      <c r="I393" s="161">
        <f t="shared" si="150"/>
        <v>0.125</v>
      </c>
      <c r="J393" s="161">
        <f t="shared" si="150"/>
        <v>0</v>
      </c>
      <c r="K393" s="162">
        <f t="shared" si="144"/>
        <v>926100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18</v>
      </c>
      <c r="C394" s="287" t="str">
        <f t="shared" si="151"/>
        <v>LSN</v>
      </c>
      <c r="D394" s="288">
        <f t="shared" si="151"/>
        <v>1</v>
      </c>
      <c r="E394" s="289" t="str">
        <f t="shared" si="151"/>
        <v>STAMP PAD JOYKO NO. 1</v>
      </c>
      <c r="F394" s="158"/>
      <c r="G394" s="159"/>
      <c r="H394" s="160">
        <f t="shared" ref="H394:J394" si="152">H356</f>
        <v>69600</v>
      </c>
      <c r="I394" s="161">
        <f t="shared" si="152"/>
        <v>0.125</v>
      </c>
      <c r="J394" s="161">
        <f t="shared" si="152"/>
        <v>0</v>
      </c>
      <c r="K394" s="162">
        <f t="shared" si="144"/>
        <v>1096200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288</v>
      </c>
      <c r="C395" s="287" t="str">
        <f t="shared" si="153"/>
        <v>PCS</v>
      </c>
      <c r="D395" s="288">
        <f t="shared" si="153"/>
        <v>2</v>
      </c>
      <c r="E395" s="289" t="str">
        <f t="shared" si="153"/>
        <v>CRAYON / OIL PASTEL PUTAR JOYKO TWCR-12S (PANJANG)</v>
      </c>
      <c r="F395" s="158"/>
      <c r="G395" s="159"/>
      <c r="H395" s="160">
        <f t="shared" ref="H395:J395" si="154">H357</f>
        <v>23900</v>
      </c>
      <c r="I395" s="161">
        <f t="shared" si="154"/>
        <v>0.125</v>
      </c>
      <c r="J395" s="161">
        <f t="shared" si="154"/>
        <v>0</v>
      </c>
      <c r="K395" s="162">
        <f t="shared" si="144"/>
        <v>6022800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288</v>
      </c>
      <c r="C396" s="287" t="str">
        <f t="shared" si="155"/>
        <v>PCS</v>
      </c>
      <c r="D396" s="288">
        <f t="shared" si="155"/>
        <v>2</v>
      </c>
      <c r="E396" s="289" t="str">
        <f t="shared" si="155"/>
        <v>CRAYON / OIL PASTEL PUTAR JOYKO TWCR-12MINI (PENDEK)</v>
      </c>
      <c r="F396" s="158"/>
      <c r="G396" s="159"/>
      <c r="H396" s="160">
        <f t="shared" ref="H396:J396" si="156">H358</f>
        <v>18600</v>
      </c>
      <c r="I396" s="161">
        <f t="shared" si="156"/>
        <v>0.125</v>
      </c>
      <c r="J396" s="161">
        <f t="shared" si="156"/>
        <v>0</v>
      </c>
      <c r="K396" s="162">
        <f t="shared" si="144"/>
        <v>4687200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9"/>
      <c r="K407" s="313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40">
        <f>SUM(K390:K405)</f>
        <v>17922800</v>
      </c>
      <c r="K408" s="341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42"/>
      <c r="K409" s="342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3"/>
      <c r="K411" s="313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43">
        <f>((J408/1.11)+(K410/1.11))*11%</f>
        <v>1776133.3333333333</v>
      </c>
      <c r="K412" s="344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3"/>
      <c r="K413" s="313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17922800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14" t="str">
        <f>J378</f>
        <v>NOVI / CONDRO</v>
      </c>
      <c r="K416" s="315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14">
        <f>J379</f>
        <v>0</v>
      </c>
      <c r="K417" s="315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23090004</v>
      </c>
      <c r="F420" s="200"/>
      <c r="G420" s="201" t="s">
        <v>2</v>
      </c>
      <c r="H420" s="316" t="str">
        <f>H382</f>
        <v>LILY JULIAWATI</v>
      </c>
      <c r="I420" s="316"/>
      <c r="J420" s="316"/>
      <c r="K420" s="317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20" t="s">
        <v>3</v>
      </c>
      <c r="G421" s="207"/>
      <c r="H421" s="318"/>
      <c r="I421" s="318"/>
      <c r="J421" s="318"/>
      <c r="K421" s="319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21">
        <f>D384</f>
        <v>45178</v>
      </c>
      <c r="E422" s="322"/>
      <c r="F422" s="320"/>
      <c r="G422" s="208"/>
      <c r="H422" s="323" t="str">
        <f>H384</f>
        <v>(REJO AGUNG)</v>
      </c>
      <c r="I422" s="323"/>
      <c r="J422" s="323"/>
      <c r="K422" s="324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20"/>
      <c r="G423" s="208"/>
      <c r="H423" s="325" t="str">
        <f>H385</f>
        <v>JOMBANG</v>
      </c>
      <c r="I423" s="325"/>
      <c r="J423" s="325"/>
      <c r="K423" s="326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3530</v>
      </c>
      <c r="E424" s="199"/>
      <c r="F424" s="210"/>
      <c r="G424" s="211"/>
      <c r="H424" s="327"/>
      <c r="I424" s="327"/>
      <c r="J424" s="327"/>
      <c r="K424" s="328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240</v>
      </c>
      <c r="C428" s="292" t="str">
        <f t="shared" si="175"/>
        <v>SET</v>
      </c>
      <c r="D428" s="293">
        <f t="shared" si="175"/>
        <v>1</v>
      </c>
      <c r="E428" s="294" t="str">
        <f t="shared" si="175"/>
        <v>KUAS SET JOYKO BR-1</v>
      </c>
      <c r="F428" s="235"/>
      <c r="G428" s="236"/>
      <c r="H428" s="237">
        <f t="shared" ref="H428:J428" si="176">H390</f>
        <v>8800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1848000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1000</v>
      </c>
      <c r="C429" s="292" t="str">
        <f t="shared" si="178"/>
        <v>PCS</v>
      </c>
      <c r="D429" s="293">
        <f t="shared" si="178"/>
        <v>1</v>
      </c>
      <c r="E429" s="294" t="str">
        <f t="shared" si="178"/>
        <v>LABEL HARGA JOYKO LB-2RL (1 LINE PUTIH)</v>
      </c>
      <c r="F429" s="235"/>
      <c r="G429" s="236"/>
      <c r="H429" s="237">
        <f t="shared" ref="H429:J429" si="179">H391</f>
        <v>2050</v>
      </c>
      <c r="I429" s="238">
        <f t="shared" si="179"/>
        <v>0.125</v>
      </c>
      <c r="J429" s="238">
        <f t="shared" si="179"/>
        <v>0</v>
      </c>
      <c r="K429" s="239">
        <f t="shared" si="177"/>
        <v>1793750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60</v>
      </c>
      <c r="C430" s="292" t="str">
        <f t="shared" si="180"/>
        <v>PCS</v>
      </c>
      <c r="D430" s="293">
        <f t="shared" si="180"/>
        <v>1</v>
      </c>
      <c r="E430" s="294" t="str">
        <f t="shared" si="180"/>
        <v>PUNCH JOYKO 40XL</v>
      </c>
      <c r="F430" s="235"/>
      <c r="G430" s="236"/>
      <c r="H430" s="237">
        <f t="shared" ref="H430:J430" si="181">H392</f>
        <v>29500</v>
      </c>
      <c r="I430" s="238">
        <f t="shared" si="181"/>
        <v>0.125</v>
      </c>
      <c r="J430" s="238">
        <f t="shared" si="181"/>
        <v>0</v>
      </c>
      <c r="K430" s="239">
        <f t="shared" si="177"/>
        <v>1548750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18</v>
      </c>
      <c r="C431" s="292" t="str">
        <f t="shared" si="182"/>
        <v>LSN</v>
      </c>
      <c r="D431" s="293">
        <f t="shared" si="182"/>
        <v>1</v>
      </c>
      <c r="E431" s="294" t="str">
        <f t="shared" si="182"/>
        <v>STAMP PAD JOYKO NO. 0</v>
      </c>
      <c r="F431" s="235"/>
      <c r="G431" s="236"/>
      <c r="H431" s="237">
        <f t="shared" ref="H431:J431" si="183">H393</f>
        <v>58800</v>
      </c>
      <c r="I431" s="238">
        <f t="shared" si="183"/>
        <v>0.125</v>
      </c>
      <c r="J431" s="238">
        <f t="shared" si="183"/>
        <v>0</v>
      </c>
      <c r="K431" s="239">
        <f t="shared" si="177"/>
        <v>926100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18</v>
      </c>
      <c r="C432" s="292" t="str">
        <f t="shared" si="184"/>
        <v>LSN</v>
      </c>
      <c r="D432" s="293">
        <f t="shared" si="184"/>
        <v>1</v>
      </c>
      <c r="E432" s="294" t="str">
        <f t="shared" si="184"/>
        <v>STAMP PAD JOYKO NO. 1</v>
      </c>
      <c r="F432" s="235"/>
      <c r="G432" s="236"/>
      <c r="H432" s="237">
        <f t="shared" ref="H432:J432" si="185">H394</f>
        <v>69600</v>
      </c>
      <c r="I432" s="238">
        <f t="shared" si="185"/>
        <v>0.125</v>
      </c>
      <c r="J432" s="238">
        <f t="shared" si="185"/>
        <v>0</v>
      </c>
      <c r="K432" s="239">
        <f t="shared" si="177"/>
        <v>1096200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288</v>
      </c>
      <c r="C433" s="292" t="str">
        <f t="shared" si="186"/>
        <v>PCS</v>
      </c>
      <c r="D433" s="293">
        <f t="shared" si="186"/>
        <v>2</v>
      </c>
      <c r="E433" s="294" t="str">
        <f t="shared" si="186"/>
        <v>CRAYON / OIL PASTEL PUTAR JOYKO TWCR-12S (PANJANG)</v>
      </c>
      <c r="F433" s="235"/>
      <c r="G433" s="236"/>
      <c r="H433" s="237">
        <f t="shared" ref="H433:J433" si="187">H395</f>
        <v>23900</v>
      </c>
      <c r="I433" s="238">
        <f t="shared" si="187"/>
        <v>0.125</v>
      </c>
      <c r="J433" s="238">
        <f t="shared" si="187"/>
        <v>0</v>
      </c>
      <c r="K433" s="239">
        <f t="shared" si="177"/>
        <v>6022800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288</v>
      </c>
      <c r="C434" s="292" t="str">
        <f t="shared" si="188"/>
        <v>PCS</v>
      </c>
      <c r="D434" s="293">
        <f t="shared" si="188"/>
        <v>2</v>
      </c>
      <c r="E434" s="294" t="str">
        <f t="shared" si="188"/>
        <v>CRAYON / OIL PASTEL PUTAR JOYKO TWCR-12MINI (PENDEK)</v>
      </c>
      <c r="F434" s="235"/>
      <c r="G434" s="236"/>
      <c r="H434" s="237">
        <f t="shared" ref="H434:J434" si="189">H396</f>
        <v>18600</v>
      </c>
      <c r="I434" s="238">
        <f t="shared" si="189"/>
        <v>0.125</v>
      </c>
      <c r="J434" s="238">
        <f t="shared" si="189"/>
        <v>0</v>
      </c>
      <c r="K434" s="239">
        <f t="shared" si="177"/>
        <v>4687200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9"/>
      <c r="K445" s="308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5">
        <f>SUM(K428:K443)</f>
        <v>17922800</v>
      </c>
      <c r="K446" s="306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7"/>
      <c r="K447" s="307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8"/>
      <c r="K449" s="308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9">
        <f>((J446/1.11)+(K448/1.11))*11%</f>
        <v>1776133.3333333333</v>
      </c>
      <c r="K450" s="310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8"/>
      <c r="K451" s="308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17922800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11" t="str">
        <f>J416</f>
        <v>NOVI / CONDRO</v>
      </c>
      <c r="K454" s="312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11">
        <f>J417</f>
        <v>0</v>
      </c>
      <c r="K455" s="312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23090005</v>
      </c>
      <c r="G458" s="11" t="s">
        <v>2</v>
      </c>
      <c r="H458" s="358" t="s">
        <v>59</v>
      </c>
      <c r="I458" s="358"/>
      <c r="J458" s="358"/>
      <c r="K458" s="3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2" t="s">
        <v>3</v>
      </c>
      <c r="G459" s="17"/>
      <c r="H459" s="360"/>
      <c r="I459" s="360"/>
      <c r="J459" s="360"/>
      <c r="K459" s="3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3">
        <v>45180</v>
      </c>
      <c r="E460" s="364"/>
      <c r="F460" s="362"/>
      <c r="G460" s="18"/>
      <c r="H460" s="365" t="s">
        <v>60</v>
      </c>
      <c r="I460" s="365"/>
      <c r="J460" s="365"/>
      <c r="K460" s="36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2"/>
      <c r="G461" s="18"/>
      <c r="H461" s="367" t="s">
        <v>61</v>
      </c>
      <c r="I461" s="367"/>
      <c r="J461" s="367"/>
      <c r="K461" s="36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62</v>
      </c>
      <c r="E462" s="9"/>
      <c r="F462" s="21"/>
      <c r="G462" s="22"/>
      <c r="H462" s="369"/>
      <c r="I462" s="369"/>
      <c r="J462" s="369"/>
      <c r="K462" s="37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36</v>
      </c>
      <c r="C466" s="46" t="s">
        <v>41</v>
      </c>
      <c r="D466" s="93">
        <v>1</v>
      </c>
      <c r="E466" s="110" t="s">
        <v>63</v>
      </c>
      <c r="F466" s="48"/>
      <c r="G466" s="49"/>
      <c r="H466" s="50">
        <v>57000</v>
      </c>
      <c r="I466" s="51">
        <v>0.14000000000000001</v>
      </c>
      <c r="J466" s="51"/>
      <c r="K466" s="52">
        <f t="shared" ref="K466:K481" si="208">(B466*H466-((B466*H466)*I466))-((B466*H466-((B466*H466)*I466))*J466)</f>
        <v>1764720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5"/>
      <c r="K483" s="34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7">
        <f>SUM(K466:K481)</f>
        <v>1764720</v>
      </c>
      <c r="K484" s="34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9"/>
      <c r="K485" s="34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6"/>
      <c r="K487" s="34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0">
        <f>((J484/1.11)+(K486/1.11))*11%</f>
        <v>174882.16216216213</v>
      </c>
      <c r="K488" s="35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6"/>
      <c r="K489" s="34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1764720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52" t="s">
        <v>43</v>
      </c>
      <c r="K492" s="353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52"/>
      <c r="K493" s="353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23090005</v>
      </c>
      <c r="F496" s="123"/>
      <c r="G496" s="124" t="s">
        <v>2</v>
      </c>
      <c r="H496" s="354" t="str">
        <f>H458</f>
        <v>HARNOYO</v>
      </c>
      <c r="I496" s="354"/>
      <c r="J496" s="354"/>
      <c r="K496" s="355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30" t="s">
        <v>3</v>
      </c>
      <c r="G497" s="130"/>
      <c r="H497" s="356"/>
      <c r="I497" s="356"/>
      <c r="J497" s="356"/>
      <c r="K497" s="357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31">
        <f>D460</f>
        <v>45180</v>
      </c>
      <c r="E498" s="332"/>
      <c r="F498" s="330"/>
      <c r="G498" s="131"/>
      <c r="H498" s="333" t="str">
        <f>H460</f>
        <v>(BENDAN)</v>
      </c>
      <c r="I498" s="333"/>
      <c r="J498" s="333"/>
      <c r="K498" s="334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30"/>
      <c r="G499" s="131"/>
      <c r="H499" s="335" t="str">
        <f>H461</f>
        <v>PEKALONGAN</v>
      </c>
      <c r="I499" s="335"/>
      <c r="J499" s="335"/>
      <c r="K499" s="336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3542</v>
      </c>
      <c r="E500" s="122"/>
      <c r="F500" s="133"/>
      <c r="G500" s="134"/>
      <c r="H500" s="337"/>
      <c r="I500" s="337"/>
      <c r="J500" s="337"/>
      <c r="K500" s="338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36</v>
      </c>
      <c r="C504" s="287" t="str">
        <f t="shared" si="209"/>
        <v>LSN</v>
      </c>
      <c r="D504" s="288">
        <f t="shared" si="209"/>
        <v>1</v>
      </c>
      <c r="E504" s="289" t="str">
        <f t="shared" si="209"/>
        <v>CORRECTION FLUID KENKO KE-823M</v>
      </c>
      <c r="F504" s="158"/>
      <c r="G504" s="159"/>
      <c r="H504" s="160">
        <f t="shared" ref="H504:J504" si="210">H466</f>
        <v>57000</v>
      </c>
      <c r="I504" s="161">
        <f t="shared" si="210"/>
        <v>0.14000000000000001</v>
      </c>
      <c r="J504" s="161">
        <f t="shared" si="210"/>
        <v>0</v>
      </c>
      <c r="K504" s="162">
        <f t="shared" ref="K504:K519" si="211">(B504*H504-((B504*H504)*I504))-((B504*H504-((B504*H504)*I504))*J504)</f>
        <v>1764720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9"/>
      <c r="K521" s="313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40">
        <f>SUM(K504:K519)</f>
        <v>1764720</v>
      </c>
      <c r="K522" s="341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42"/>
      <c r="K523" s="342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3"/>
      <c r="K525" s="313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43">
        <f>((J522/1.11)+(K524/1.11))*11%</f>
        <v>174882.16216216213</v>
      </c>
      <c r="K526" s="344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3"/>
      <c r="K527" s="313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1764720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14" t="str">
        <f>J492</f>
        <v>NOVI / CONDRO</v>
      </c>
      <c r="K530" s="315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14">
        <f>J493</f>
        <v>0</v>
      </c>
      <c r="K531" s="315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23090005</v>
      </c>
      <c r="F534" s="200"/>
      <c r="G534" s="201" t="s">
        <v>2</v>
      </c>
      <c r="H534" s="316" t="str">
        <f>H496</f>
        <v>HARNOYO</v>
      </c>
      <c r="I534" s="316"/>
      <c r="J534" s="316"/>
      <c r="K534" s="317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20" t="s">
        <v>3</v>
      </c>
      <c r="G535" s="207"/>
      <c r="H535" s="318"/>
      <c r="I535" s="318"/>
      <c r="J535" s="318"/>
      <c r="K535" s="319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21">
        <f>D498</f>
        <v>45180</v>
      </c>
      <c r="E536" s="322"/>
      <c r="F536" s="320"/>
      <c r="G536" s="208"/>
      <c r="H536" s="323" t="str">
        <f>H498</f>
        <v>(BENDAN)</v>
      </c>
      <c r="I536" s="323"/>
      <c r="J536" s="323"/>
      <c r="K536" s="324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20"/>
      <c r="G537" s="208"/>
      <c r="H537" s="325" t="str">
        <f>H499</f>
        <v>PEKALONGAN</v>
      </c>
      <c r="I537" s="325"/>
      <c r="J537" s="325"/>
      <c r="K537" s="326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3542</v>
      </c>
      <c r="E538" s="199"/>
      <c r="F538" s="210"/>
      <c r="G538" s="211"/>
      <c r="H538" s="327"/>
      <c r="I538" s="327"/>
      <c r="J538" s="327"/>
      <c r="K538" s="328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36</v>
      </c>
      <c r="C542" s="292" t="str">
        <f t="shared" si="242"/>
        <v>LSN</v>
      </c>
      <c r="D542" s="293">
        <f t="shared" si="242"/>
        <v>1</v>
      </c>
      <c r="E542" s="294" t="str">
        <f t="shared" si="242"/>
        <v>CORRECTION FLUID KENKO KE-823M</v>
      </c>
      <c r="F542" s="235"/>
      <c r="G542" s="236"/>
      <c r="H542" s="237">
        <f t="shared" ref="H542:J542" si="243">H504</f>
        <v>57000</v>
      </c>
      <c r="I542" s="238">
        <f t="shared" si="243"/>
        <v>0.14000000000000001</v>
      </c>
      <c r="J542" s="238">
        <f t="shared" si="243"/>
        <v>0</v>
      </c>
      <c r="K542" s="239">
        <f t="shared" ref="K542:K557" si="244">(B542*H542-((B542*H542)*I542))-((B542*H542-((B542*H542)*I542))*J542)</f>
        <v>1764720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9"/>
      <c r="K559" s="308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5">
        <f>SUM(K542:K557)</f>
        <v>1764720</v>
      </c>
      <c r="K560" s="306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7"/>
      <c r="K561" s="307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8"/>
      <c r="K563" s="308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9">
        <f>((J560/1.11)+(K562/1.11))*11%</f>
        <v>174882.16216216213</v>
      </c>
      <c r="K564" s="310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8"/>
      <c r="K565" s="308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1764720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11" t="str">
        <f>J530</f>
        <v>NOVI / CONDRO</v>
      </c>
      <c r="K568" s="312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11">
        <f>J531</f>
        <v>0</v>
      </c>
      <c r="K569" s="312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23090006</v>
      </c>
      <c r="G572" s="11" t="s">
        <v>2</v>
      </c>
      <c r="H572" s="358" t="s">
        <v>64</v>
      </c>
      <c r="I572" s="358"/>
      <c r="J572" s="358"/>
      <c r="K572" s="3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2" t="s">
        <v>3</v>
      </c>
      <c r="G573" s="17"/>
      <c r="H573" s="360"/>
      <c r="I573" s="360"/>
      <c r="J573" s="360"/>
      <c r="K573" s="3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3">
        <v>45180</v>
      </c>
      <c r="E574" s="364"/>
      <c r="F574" s="362"/>
      <c r="G574" s="18"/>
      <c r="H574" s="365" t="s">
        <v>65</v>
      </c>
      <c r="I574" s="365"/>
      <c r="J574" s="365"/>
      <c r="K574" s="36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2"/>
      <c r="G575" s="18"/>
      <c r="H575" s="367" t="s">
        <v>33</v>
      </c>
      <c r="I575" s="367"/>
      <c r="J575" s="367"/>
      <c r="K575" s="36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66</v>
      </c>
      <c r="E576" s="9"/>
      <c r="F576" s="21"/>
      <c r="G576" s="22"/>
      <c r="H576" s="369"/>
      <c r="I576" s="369"/>
      <c r="J576" s="369"/>
      <c r="K576" s="37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41</v>
      </c>
      <c r="D580" s="93">
        <v>1</v>
      </c>
      <c r="E580" s="110" t="s">
        <v>67</v>
      </c>
      <c r="F580" s="48"/>
      <c r="G580" s="49"/>
      <c r="H580" s="50">
        <v>33000</v>
      </c>
      <c r="I580" s="51">
        <v>0.13500000000000001</v>
      </c>
      <c r="J580" s="51"/>
      <c r="K580" s="52">
        <f t="shared" ref="K580:K595" si="275">(B580*H580-((B580*H580)*I580))-((B580*H580-((B580*H580)*I580))*J580)</f>
        <v>1370160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41</v>
      </c>
      <c r="D581" s="93">
        <v>1</v>
      </c>
      <c r="E581" s="110" t="s">
        <v>68</v>
      </c>
      <c r="F581" s="48"/>
      <c r="G581" s="49"/>
      <c r="H581" s="50">
        <v>41400</v>
      </c>
      <c r="I581" s="51">
        <v>0.13500000000000001</v>
      </c>
      <c r="J581" s="51"/>
      <c r="K581" s="52">
        <f t="shared" si="275"/>
        <v>1718928</v>
      </c>
      <c r="L581" s="36"/>
    </row>
    <row r="582" spans="1:12" s="10" customFormat="1" ht="14.1" customHeight="1" x14ac:dyDescent="0.25">
      <c r="A582" s="45">
        <v>3</v>
      </c>
      <c r="B582" s="46">
        <v>48</v>
      </c>
      <c r="C582" s="46" t="s">
        <v>41</v>
      </c>
      <c r="D582" s="93">
        <v>1</v>
      </c>
      <c r="E582" s="110" t="s">
        <v>69</v>
      </c>
      <c r="F582" s="48"/>
      <c r="G582" s="49"/>
      <c r="H582" s="50">
        <v>60000</v>
      </c>
      <c r="I582" s="51">
        <v>0.13500000000000001</v>
      </c>
      <c r="J582" s="51"/>
      <c r="K582" s="52">
        <f t="shared" si="275"/>
        <v>2491200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5"/>
      <c r="K597" s="34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7">
        <f>SUM(K580:K595)</f>
        <v>5580288</v>
      </c>
      <c r="K598" s="34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9"/>
      <c r="K599" s="34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6"/>
      <c r="K601" s="34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0">
        <f>((J598/1.11)+(K600/1.11))*11%</f>
        <v>553001.51351351349</v>
      </c>
      <c r="K602" s="35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6"/>
      <c r="K603" s="34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5580288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52" t="s">
        <v>43</v>
      </c>
      <c r="K606" s="353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52"/>
      <c r="K607" s="353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23090006</v>
      </c>
      <c r="F610" s="123"/>
      <c r="G610" s="124" t="s">
        <v>2</v>
      </c>
      <c r="H610" s="354" t="str">
        <f>H572</f>
        <v>CV PELITA JAYA</v>
      </c>
      <c r="I610" s="354"/>
      <c r="J610" s="354"/>
      <c r="K610" s="355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30" t="s">
        <v>3</v>
      </c>
      <c r="G611" s="130"/>
      <c r="H611" s="356"/>
      <c r="I611" s="356"/>
      <c r="J611" s="356"/>
      <c r="K611" s="357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31">
        <f>D574</f>
        <v>45180</v>
      </c>
      <c r="E612" s="332"/>
      <c r="F612" s="330"/>
      <c r="G612" s="131"/>
      <c r="H612" s="333" t="str">
        <f>H574</f>
        <v>(ANUGERAH SEJAHTERA)</v>
      </c>
      <c r="I612" s="333"/>
      <c r="J612" s="333"/>
      <c r="K612" s="334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30"/>
      <c r="G613" s="131"/>
      <c r="H613" s="335" t="str">
        <f>H575</f>
        <v>PURWOKERTO</v>
      </c>
      <c r="I613" s="335"/>
      <c r="J613" s="335"/>
      <c r="K613" s="336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3544</v>
      </c>
      <c r="E614" s="122"/>
      <c r="F614" s="133"/>
      <c r="G614" s="134"/>
      <c r="H614" s="337"/>
      <c r="I614" s="337"/>
      <c r="J614" s="337"/>
      <c r="K614" s="338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48</v>
      </c>
      <c r="C618" s="287" t="str">
        <f t="shared" si="276"/>
        <v>LSN</v>
      </c>
      <c r="D618" s="288">
        <f t="shared" si="276"/>
        <v>1</v>
      </c>
      <c r="E618" s="289" t="str">
        <f t="shared" si="276"/>
        <v>PUSH PIN KENKO PN-30</v>
      </c>
      <c r="F618" s="158"/>
      <c r="G618" s="159"/>
      <c r="H618" s="160">
        <f t="shared" ref="H618:J618" si="277">H580</f>
        <v>33000</v>
      </c>
      <c r="I618" s="161">
        <f t="shared" si="277"/>
        <v>0.13500000000000001</v>
      </c>
      <c r="J618" s="161">
        <f t="shared" si="277"/>
        <v>0</v>
      </c>
      <c r="K618" s="162">
        <f t="shared" ref="K618:K633" si="278">(B618*H618-((B618*H618)*I618))-((B618*H618-((B618*H618)*I618))*J618)</f>
        <v>1370160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48</v>
      </c>
      <c r="C619" s="287" t="str">
        <f t="shared" si="279"/>
        <v>LSN</v>
      </c>
      <c r="D619" s="288">
        <f t="shared" si="279"/>
        <v>1</v>
      </c>
      <c r="E619" s="289" t="str">
        <f t="shared" si="279"/>
        <v>PAPER CLIP WARNA KENKO 3100</v>
      </c>
      <c r="F619" s="158"/>
      <c r="G619" s="159"/>
      <c r="H619" s="160">
        <f t="shared" ref="H619:J619" si="280">H581</f>
        <v>41400</v>
      </c>
      <c r="I619" s="161">
        <f t="shared" si="280"/>
        <v>0.13500000000000001</v>
      </c>
      <c r="J619" s="161">
        <f t="shared" si="280"/>
        <v>0</v>
      </c>
      <c r="K619" s="162">
        <f t="shared" si="278"/>
        <v>1718928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48</v>
      </c>
      <c r="C620" s="287" t="str">
        <f t="shared" si="281"/>
        <v>LSN</v>
      </c>
      <c r="D620" s="288">
        <f t="shared" si="281"/>
        <v>1</v>
      </c>
      <c r="E620" s="289" t="str">
        <f t="shared" si="281"/>
        <v>CORRECTION TAPE KENKO CT-902 (12M x 5MM)</v>
      </c>
      <c r="F620" s="158"/>
      <c r="G620" s="159"/>
      <c r="H620" s="160">
        <f t="shared" ref="H620:J620" si="282">H582</f>
        <v>60000</v>
      </c>
      <c r="I620" s="161">
        <f t="shared" si="282"/>
        <v>0.13500000000000001</v>
      </c>
      <c r="J620" s="161">
        <f t="shared" si="282"/>
        <v>0</v>
      </c>
      <c r="K620" s="162">
        <f t="shared" si="278"/>
        <v>2491200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9"/>
      <c r="K635" s="313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40">
        <f>SUM(K618:K633)</f>
        <v>5580288</v>
      </c>
      <c r="K636" s="341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42"/>
      <c r="K637" s="342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3"/>
      <c r="K639" s="313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43">
        <f>((J636/1.11)+(K638/1.11))*11%</f>
        <v>553001.51351351349</v>
      </c>
      <c r="K640" s="344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3"/>
      <c r="K641" s="313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5580288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14" t="str">
        <f>J606</f>
        <v>NOVI / CONDRO</v>
      </c>
      <c r="K644" s="315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14">
        <f>J607</f>
        <v>0</v>
      </c>
      <c r="K645" s="315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23090006</v>
      </c>
      <c r="F648" s="200"/>
      <c r="G648" s="201" t="s">
        <v>2</v>
      </c>
      <c r="H648" s="316" t="str">
        <f>H610</f>
        <v>CV PELITA JAYA</v>
      </c>
      <c r="I648" s="316"/>
      <c r="J648" s="316"/>
      <c r="K648" s="317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20" t="s">
        <v>3</v>
      </c>
      <c r="G649" s="207"/>
      <c r="H649" s="318"/>
      <c r="I649" s="318"/>
      <c r="J649" s="318"/>
      <c r="K649" s="319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21">
        <f>D612</f>
        <v>45180</v>
      </c>
      <c r="E650" s="322"/>
      <c r="F650" s="320"/>
      <c r="G650" s="208"/>
      <c r="H650" s="323" t="str">
        <f>H612</f>
        <v>(ANUGERAH SEJAHTERA)</v>
      </c>
      <c r="I650" s="323"/>
      <c r="J650" s="323"/>
      <c r="K650" s="324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20"/>
      <c r="G651" s="208"/>
      <c r="H651" s="325" t="str">
        <f>H613</f>
        <v>PURWOKERTO</v>
      </c>
      <c r="I651" s="325"/>
      <c r="J651" s="325"/>
      <c r="K651" s="326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3544</v>
      </c>
      <c r="E652" s="199"/>
      <c r="F652" s="210"/>
      <c r="G652" s="211"/>
      <c r="H652" s="327"/>
      <c r="I652" s="327"/>
      <c r="J652" s="327"/>
      <c r="K652" s="328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48</v>
      </c>
      <c r="C656" s="292" t="str">
        <f t="shared" si="309"/>
        <v>LSN</v>
      </c>
      <c r="D656" s="293">
        <f t="shared" si="309"/>
        <v>1</v>
      </c>
      <c r="E656" s="294" t="str">
        <f t="shared" si="309"/>
        <v>PUSH PIN KENKO PN-30</v>
      </c>
      <c r="F656" s="235"/>
      <c r="G656" s="236"/>
      <c r="H656" s="237">
        <f t="shared" ref="H656:J656" si="310">H618</f>
        <v>33000</v>
      </c>
      <c r="I656" s="238">
        <f t="shared" si="310"/>
        <v>0.13500000000000001</v>
      </c>
      <c r="J656" s="238">
        <f t="shared" si="310"/>
        <v>0</v>
      </c>
      <c r="K656" s="239">
        <f t="shared" ref="K656:K671" si="311">(B656*H656-((B656*H656)*I656))-((B656*H656-((B656*H656)*I656))*J656)</f>
        <v>1370160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48</v>
      </c>
      <c r="C657" s="292" t="str">
        <f t="shared" si="312"/>
        <v>LSN</v>
      </c>
      <c r="D657" s="293">
        <f t="shared" si="312"/>
        <v>1</v>
      </c>
      <c r="E657" s="294" t="str">
        <f t="shared" si="312"/>
        <v>PAPER CLIP WARNA KENKO 3100</v>
      </c>
      <c r="F657" s="235"/>
      <c r="G657" s="236"/>
      <c r="H657" s="237">
        <f t="shared" ref="H657:J657" si="313">H619</f>
        <v>41400</v>
      </c>
      <c r="I657" s="238">
        <f t="shared" si="313"/>
        <v>0.13500000000000001</v>
      </c>
      <c r="J657" s="238">
        <f t="shared" si="313"/>
        <v>0</v>
      </c>
      <c r="K657" s="239">
        <f t="shared" si="311"/>
        <v>1718928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48</v>
      </c>
      <c r="C658" s="292" t="str">
        <f t="shared" si="314"/>
        <v>LSN</v>
      </c>
      <c r="D658" s="293">
        <f t="shared" si="314"/>
        <v>1</v>
      </c>
      <c r="E658" s="294" t="str">
        <f t="shared" si="314"/>
        <v>CORRECTION TAPE KENKO CT-902 (12M x 5MM)</v>
      </c>
      <c r="F658" s="235"/>
      <c r="G658" s="236"/>
      <c r="H658" s="237">
        <f t="shared" ref="H658:J658" si="315">H620</f>
        <v>60000</v>
      </c>
      <c r="I658" s="238">
        <f t="shared" si="315"/>
        <v>0.13500000000000001</v>
      </c>
      <c r="J658" s="238">
        <f t="shared" si="315"/>
        <v>0</v>
      </c>
      <c r="K658" s="239">
        <f t="shared" si="311"/>
        <v>2491200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9"/>
      <c r="K673" s="308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5">
        <f>SUM(K656:K671)</f>
        <v>5580288</v>
      </c>
      <c r="K674" s="306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7"/>
      <c r="K675" s="307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8"/>
      <c r="K677" s="308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9">
        <f>((J674/1.11)+(K676/1.11))*11%</f>
        <v>553001.51351351349</v>
      </c>
      <c r="K678" s="310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8"/>
      <c r="K679" s="308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5580288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11" t="str">
        <f>J644</f>
        <v>NOVI / CONDRO</v>
      </c>
      <c r="K682" s="312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11">
        <f>J645</f>
        <v>0</v>
      </c>
      <c r="K683" s="312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23090007</v>
      </c>
      <c r="G686" s="11" t="s">
        <v>2</v>
      </c>
      <c r="H686" s="358" t="s">
        <v>44</v>
      </c>
      <c r="I686" s="358"/>
      <c r="J686" s="358"/>
      <c r="K686" s="3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2" t="s">
        <v>3</v>
      </c>
      <c r="G687" s="17"/>
      <c r="H687" s="360"/>
      <c r="I687" s="360"/>
      <c r="J687" s="360"/>
      <c r="K687" s="3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3">
        <v>45180</v>
      </c>
      <c r="E688" s="364"/>
      <c r="F688" s="362"/>
      <c r="G688" s="18"/>
      <c r="H688" s="365" t="s">
        <v>45</v>
      </c>
      <c r="I688" s="365"/>
      <c r="J688" s="365"/>
      <c r="K688" s="36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2"/>
      <c r="G689" s="18"/>
      <c r="H689" s="367" t="s">
        <v>46</v>
      </c>
      <c r="I689" s="367"/>
      <c r="J689" s="367"/>
      <c r="K689" s="36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70</v>
      </c>
      <c r="E690" s="9"/>
      <c r="F690" s="21"/>
      <c r="G690" s="22"/>
      <c r="H690" s="369"/>
      <c r="I690" s="369"/>
      <c r="J690" s="369"/>
      <c r="K690" s="37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144</v>
      </c>
      <c r="C694" s="46" t="s">
        <v>41</v>
      </c>
      <c r="D694" s="93">
        <v>4</v>
      </c>
      <c r="E694" s="110" t="s">
        <v>71</v>
      </c>
      <c r="F694" s="48"/>
      <c r="G694" s="49"/>
      <c r="H694" s="50">
        <v>54300</v>
      </c>
      <c r="I694" s="51">
        <v>0.125</v>
      </c>
      <c r="J694" s="51"/>
      <c r="K694" s="52">
        <f t="shared" ref="K694:K709" si="342">(B694*H694-((B694*H694)*I694))-((B694*H694-((B694*H694)*I694))*J694)</f>
        <v>6841800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5"/>
      <c r="K711" s="34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7">
        <f>SUM(K694:K709)</f>
        <v>6841800</v>
      </c>
      <c r="K712" s="34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9"/>
      <c r="K713" s="34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6"/>
      <c r="K715" s="34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0">
        <f>((J712/1.11)+(K714/1.11))*11%</f>
        <v>678016.21621621621</v>
      </c>
      <c r="K716" s="35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6"/>
      <c r="K717" s="34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6841800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52" t="s">
        <v>43</v>
      </c>
      <c r="K720" s="353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52"/>
      <c r="K721" s="353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23090007</v>
      </c>
      <c r="F724" s="123"/>
      <c r="G724" s="124" t="s">
        <v>2</v>
      </c>
      <c r="H724" s="354" t="str">
        <f>H686</f>
        <v>LILY JULIAWATI</v>
      </c>
      <c r="I724" s="354"/>
      <c r="J724" s="354"/>
      <c r="K724" s="355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30" t="s">
        <v>3</v>
      </c>
      <c r="G725" s="130"/>
      <c r="H725" s="356"/>
      <c r="I725" s="356"/>
      <c r="J725" s="356"/>
      <c r="K725" s="357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31">
        <f>D688</f>
        <v>45180</v>
      </c>
      <c r="E726" s="332"/>
      <c r="F726" s="330"/>
      <c r="G726" s="131"/>
      <c r="H726" s="333" t="str">
        <f>H688</f>
        <v>(REJO AGUNG)</v>
      </c>
      <c r="I726" s="333"/>
      <c r="J726" s="333"/>
      <c r="K726" s="334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30"/>
      <c r="G727" s="131"/>
      <c r="H727" s="335" t="str">
        <f>H689</f>
        <v>JOMBANG</v>
      </c>
      <c r="I727" s="335"/>
      <c r="J727" s="335"/>
      <c r="K727" s="336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G 3547</v>
      </c>
      <c r="E728" s="122"/>
      <c r="F728" s="133"/>
      <c r="G728" s="134"/>
      <c r="H728" s="337"/>
      <c r="I728" s="337"/>
      <c r="J728" s="337"/>
      <c r="K728" s="338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144</v>
      </c>
      <c r="C732" s="287" t="str">
        <f t="shared" si="343"/>
        <v>LSN</v>
      </c>
      <c r="D732" s="288">
        <f t="shared" si="343"/>
        <v>4</v>
      </c>
      <c r="E732" s="289" t="str">
        <f t="shared" si="343"/>
        <v>CORRECTION FLUID KENKO KE-01</v>
      </c>
      <c r="F732" s="158"/>
      <c r="G732" s="159"/>
      <c r="H732" s="160">
        <f t="shared" ref="H732:J732" si="344">H694</f>
        <v>54300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6841800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9"/>
      <c r="K749" s="313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40">
        <f>SUM(K732:K747)</f>
        <v>6841800</v>
      </c>
      <c r="K750" s="341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42"/>
      <c r="K751" s="342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3"/>
      <c r="K753" s="313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43">
        <f>((J750/1.11)+(K752/1.11))*11%</f>
        <v>678016.21621621621</v>
      </c>
      <c r="K754" s="344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3"/>
      <c r="K755" s="313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6841800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14" t="str">
        <f>J720</f>
        <v>NOVI / CONDRO</v>
      </c>
      <c r="K758" s="315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14">
        <f>J721</f>
        <v>0</v>
      </c>
      <c r="K759" s="315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23090007</v>
      </c>
      <c r="F762" s="200"/>
      <c r="G762" s="201" t="s">
        <v>2</v>
      </c>
      <c r="H762" s="316" t="str">
        <f>H724</f>
        <v>LILY JULIAWATI</v>
      </c>
      <c r="I762" s="316"/>
      <c r="J762" s="316"/>
      <c r="K762" s="317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20" t="s">
        <v>3</v>
      </c>
      <c r="G763" s="207"/>
      <c r="H763" s="318"/>
      <c r="I763" s="318"/>
      <c r="J763" s="318"/>
      <c r="K763" s="319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21">
        <f>D726</f>
        <v>45180</v>
      </c>
      <c r="E764" s="322"/>
      <c r="F764" s="320"/>
      <c r="G764" s="208"/>
      <c r="H764" s="323" t="str">
        <f>H726</f>
        <v>(REJO AGUNG)</v>
      </c>
      <c r="I764" s="323"/>
      <c r="J764" s="323"/>
      <c r="K764" s="324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20"/>
      <c r="G765" s="208"/>
      <c r="H765" s="325" t="str">
        <f>H727</f>
        <v>JOMBANG</v>
      </c>
      <c r="I765" s="325"/>
      <c r="J765" s="325"/>
      <c r="K765" s="326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G 3547</v>
      </c>
      <c r="E766" s="199"/>
      <c r="F766" s="210"/>
      <c r="G766" s="211"/>
      <c r="H766" s="327"/>
      <c r="I766" s="327"/>
      <c r="J766" s="327"/>
      <c r="K766" s="328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144</v>
      </c>
      <c r="C770" s="292" t="str">
        <f t="shared" si="376"/>
        <v>LSN</v>
      </c>
      <c r="D770" s="293">
        <f t="shared" si="376"/>
        <v>4</v>
      </c>
      <c r="E770" s="294" t="str">
        <f t="shared" si="376"/>
        <v>CORRECTION FLUID KENKO KE-01</v>
      </c>
      <c r="F770" s="235"/>
      <c r="G770" s="236"/>
      <c r="H770" s="237">
        <f t="shared" ref="H770:J770" si="377">H732</f>
        <v>54300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6841800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9"/>
      <c r="K787" s="308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5">
        <f>SUM(K770:K785)</f>
        <v>6841800</v>
      </c>
      <c r="K788" s="306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7"/>
      <c r="K789" s="307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8"/>
      <c r="K791" s="308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9">
        <f>((J788/1.11)+(K790/1.11))*11%</f>
        <v>678016.21621621621</v>
      </c>
      <c r="K792" s="310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8"/>
      <c r="K793" s="308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6841800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11" t="str">
        <f>J758</f>
        <v>NOVI / CONDRO</v>
      </c>
      <c r="K796" s="312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11">
        <f>J759</f>
        <v>0</v>
      </c>
      <c r="K797" s="312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23090008</v>
      </c>
      <c r="G800" s="11" t="s">
        <v>2</v>
      </c>
      <c r="H800" s="358" t="s">
        <v>72</v>
      </c>
      <c r="I800" s="358"/>
      <c r="J800" s="358"/>
      <c r="K800" s="3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2" t="s">
        <v>3</v>
      </c>
      <c r="G801" s="17"/>
      <c r="H801" s="360"/>
      <c r="I801" s="360"/>
      <c r="J801" s="360"/>
      <c r="K801" s="3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3">
        <v>45180</v>
      </c>
      <c r="E802" s="364"/>
      <c r="F802" s="362"/>
      <c r="G802" s="18"/>
      <c r="H802" s="365" t="s">
        <v>32</v>
      </c>
      <c r="I802" s="365"/>
      <c r="J802" s="365"/>
      <c r="K802" s="36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2"/>
      <c r="G803" s="18"/>
      <c r="H803" s="367" t="s">
        <v>73</v>
      </c>
      <c r="I803" s="367"/>
      <c r="J803" s="367"/>
      <c r="K803" s="36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74</v>
      </c>
      <c r="E804" s="9"/>
      <c r="F804" s="21"/>
      <c r="G804" s="22"/>
      <c r="H804" s="369"/>
      <c r="I804" s="369"/>
      <c r="J804" s="369"/>
      <c r="K804" s="37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75</v>
      </c>
      <c r="D808" s="93">
        <v>1</v>
      </c>
      <c r="E808" s="110" t="s">
        <v>76</v>
      </c>
      <c r="F808" s="48"/>
      <c r="G808" s="49"/>
      <c r="H808" s="50">
        <v>67500</v>
      </c>
      <c r="I808" s="51">
        <v>0.15</v>
      </c>
      <c r="J808" s="51"/>
      <c r="K808" s="52">
        <f t="shared" ref="K808:K823" si="409">(B808*H808-((B808*H808)*I808))-((B808*H808-((B808*H808)*I808))*J808)</f>
        <v>3442500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5"/>
      <c r="K825" s="34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7">
        <f>SUM(K808:K823)</f>
        <v>3442500</v>
      </c>
      <c r="K826" s="34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9"/>
      <c r="K827" s="34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6"/>
      <c r="K829" s="34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0">
        <f>((J826/1.11)+(K828/1.11))*11%</f>
        <v>341148.64864864864</v>
      </c>
      <c r="K830" s="35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6"/>
      <c r="K831" s="34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3442500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52" t="s">
        <v>43</v>
      </c>
      <c r="K834" s="353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52"/>
      <c r="K835" s="353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23090008</v>
      </c>
      <c r="F838" s="123"/>
      <c r="G838" s="124" t="s">
        <v>2</v>
      </c>
      <c r="H838" s="354" t="str">
        <f>H800</f>
        <v>CV TIARA</v>
      </c>
      <c r="I838" s="354"/>
      <c r="J838" s="354"/>
      <c r="K838" s="355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30" t="s">
        <v>3</v>
      </c>
      <c r="G839" s="130"/>
      <c r="H839" s="356"/>
      <c r="I839" s="356"/>
      <c r="J839" s="356"/>
      <c r="K839" s="357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31">
        <f>D802</f>
        <v>45180</v>
      </c>
      <c r="E840" s="332"/>
      <c r="F840" s="330"/>
      <c r="G840" s="131"/>
      <c r="H840" s="333" t="str">
        <f>H802</f>
        <v/>
      </c>
      <c r="I840" s="333"/>
      <c r="J840" s="333"/>
      <c r="K840" s="334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30"/>
      <c r="G841" s="131"/>
      <c r="H841" s="335" t="str">
        <f>H803</f>
        <v>SOLO</v>
      </c>
      <c r="I841" s="335"/>
      <c r="J841" s="335"/>
      <c r="K841" s="336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A 3703</v>
      </c>
      <c r="E842" s="122"/>
      <c r="F842" s="133"/>
      <c r="G842" s="134"/>
      <c r="H842" s="337"/>
      <c r="I842" s="337"/>
      <c r="J842" s="337"/>
      <c r="K842" s="338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60</v>
      </c>
      <c r="C846" s="287" t="str">
        <f t="shared" si="410"/>
        <v>DISP</v>
      </c>
      <c r="D846" s="288">
        <f t="shared" si="410"/>
        <v>1</v>
      </c>
      <c r="E846" s="289" t="str">
        <f t="shared" si="410"/>
        <v>BALON NCL LKM 2200</v>
      </c>
      <c r="F846" s="158"/>
      <c r="G846" s="159"/>
      <c r="H846" s="160">
        <f t="shared" ref="H846:J846" si="411">H808</f>
        <v>67500</v>
      </c>
      <c r="I846" s="161">
        <f t="shared" si="411"/>
        <v>0.15</v>
      </c>
      <c r="J846" s="161">
        <f t="shared" si="411"/>
        <v>0</v>
      </c>
      <c r="K846" s="162">
        <f t="shared" ref="K846:K861" si="412">(B846*H846-((B846*H846)*I846))-((B846*H846-((B846*H846)*I846))*J846)</f>
        <v>3442500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9"/>
      <c r="K863" s="313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40">
        <f>SUM(K846:K861)</f>
        <v>3442500</v>
      </c>
      <c r="K864" s="341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42"/>
      <c r="K865" s="342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3"/>
      <c r="K867" s="313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43">
        <f>((J864/1.11)+(K866/1.11))*11%</f>
        <v>341148.64864864864</v>
      </c>
      <c r="K868" s="344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3"/>
      <c r="K869" s="313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3442500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14" t="str">
        <f>J834</f>
        <v>NOVI / CONDRO</v>
      </c>
      <c r="K872" s="315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14">
        <f>J835</f>
        <v>0</v>
      </c>
      <c r="K873" s="315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23090008</v>
      </c>
      <c r="F876" s="200"/>
      <c r="G876" s="201" t="s">
        <v>2</v>
      </c>
      <c r="H876" s="316" t="str">
        <f>H838</f>
        <v>CV TIARA</v>
      </c>
      <c r="I876" s="316"/>
      <c r="J876" s="316"/>
      <c r="K876" s="317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20" t="s">
        <v>3</v>
      </c>
      <c r="G877" s="207"/>
      <c r="H877" s="318"/>
      <c r="I877" s="318"/>
      <c r="J877" s="318"/>
      <c r="K877" s="319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21">
        <f>D840</f>
        <v>45180</v>
      </c>
      <c r="E878" s="322"/>
      <c r="F878" s="320"/>
      <c r="G878" s="208"/>
      <c r="H878" s="323" t="str">
        <f>H840</f>
        <v/>
      </c>
      <c r="I878" s="323"/>
      <c r="J878" s="323"/>
      <c r="K878" s="324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20"/>
      <c r="G879" s="208"/>
      <c r="H879" s="325" t="str">
        <f>H841</f>
        <v>SOLO</v>
      </c>
      <c r="I879" s="325"/>
      <c r="J879" s="325"/>
      <c r="K879" s="326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A 3703</v>
      </c>
      <c r="E880" s="199"/>
      <c r="F880" s="210"/>
      <c r="G880" s="211"/>
      <c r="H880" s="327"/>
      <c r="I880" s="327"/>
      <c r="J880" s="327"/>
      <c r="K880" s="328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60</v>
      </c>
      <c r="C884" s="292" t="str">
        <f t="shared" si="443"/>
        <v>DISP</v>
      </c>
      <c r="D884" s="293">
        <f t="shared" si="443"/>
        <v>1</v>
      </c>
      <c r="E884" s="294" t="str">
        <f t="shared" si="443"/>
        <v>BALON NCL LKM 2200</v>
      </c>
      <c r="F884" s="235"/>
      <c r="G884" s="236"/>
      <c r="H884" s="237">
        <f t="shared" ref="H884:J884" si="444">H846</f>
        <v>67500</v>
      </c>
      <c r="I884" s="238">
        <f t="shared" si="444"/>
        <v>0.15</v>
      </c>
      <c r="J884" s="238">
        <f t="shared" si="444"/>
        <v>0</v>
      </c>
      <c r="K884" s="239">
        <f t="shared" ref="K884:K899" si="445">(B884*H884-((B884*H884)*I884))-((B884*H884-((B884*H884)*I884))*J884)</f>
        <v>3442500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9"/>
      <c r="K901" s="308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5">
        <f>SUM(K884:K899)</f>
        <v>3442500</v>
      </c>
      <c r="K902" s="306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7"/>
      <c r="K903" s="307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8"/>
      <c r="K905" s="308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9">
        <f>((J902/1.11)+(K904/1.11))*11%</f>
        <v>341148.64864864864</v>
      </c>
      <c r="K906" s="310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8"/>
      <c r="K907" s="308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3442500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11" t="str">
        <f>J872</f>
        <v>NOVI / CONDRO</v>
      </c>
      <c r="K910" s="312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11">
        <f>J873</f>
        <v>0</v>
      </c>
      <c r="K911" s="312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23090009</v>
      </c>
      <c r="G914" s="11" t="s">
        <v>2</v>
      </c>
      <c r="H914" s="358" t="s">
        <v>77</v>
      </c>
      <c r="I914" s="358"/>
      <c r="J914" s="358"/>
      <c r="K914" s="3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2" t="s">
        <v>3</v>
      </c>
      <c r="G915" s="17"/>
      <c r="H915" s="360"/>
      <c r="I915" s="360"/>
      <c r="J915" s="360"/>
      <c r="K915" s="3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3">
        <v>45173</v>
      </c>
      <c r="E916" s="364"/>
      <c r="F916" s="362"/>
      <c r="G916" s="18"/>
      <c r="H916" s="365" t="s">
        <v>32</v>
      </c>
      <c r="I916" s="365"/>
      <c r="J916" s="365"/>
      <c r="K916" s="36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2"/>
      <c r="G917" s="18"/>
      <c r="H917" s="367" t="s">
        <v>78</v>
      </c>
      <c r="I917" s="367"/>
      <c r="J917" s="367"/>
      <c r="K917" s="36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79</v>
      </c>
      <c r="E918" s="9"/>
      <c r="F918" s="21"/>
      <c r="G918" s="22"/>
      <c r="H918" s="369"/>
      <c r="I918" s="369"/>
      <c r="J918" s="369"/>
      <c r="K918" s="37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41</v>
      </c>
      <c r="D922" s="93">
        <v>1</v>
      </c>
      <c r="E922" s="110" t="s">
        <v>80</v>
      </c>
      <c r="F922" s="48"/>
      <c r="G922" s="49"/>
      <c r="H922" s="50">
        <v>25200</v>
      </c>
      <c r="I922" s="51">
        <v>0.125</v>
      </c>
      <c r="J922" s="51"/>
      <c r="K922" s="52">
        <f t="shared" ref="K922:K937" si="476">(B922*H922-((B922*H922)*I922))-((B922*H922-((B922*H922)*I922))*J922)</f>
        <v>3175200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5"/>
      <c r="K939" s="34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7">
        <f>SUM(K922:K937)</f>
        <v>3175200</v>
      </c>
      <c r="K940" s="34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9"/>
      <c r="K941" s="34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6"/>
      <c r="K943" s="34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0">
        <f>((J940/1.11)+(K942/1.11))*11%</f>
        <v>314659.45945945941</v>
      </c>
      <c r="K944" s="35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6"/>
      <c r="K945" s="34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3175200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52" t="s">
        <v>43</v>
      </c>
      <c r="K948" s="353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52"/>
      <c r="K949" s="353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23090009</v>
      </c>
      <c r="F952" s="123"/>
      <c r="G952" s="124" t="s">
        <v>2</v>
      </c>
      <c r="H952" s="354" t="str">
        <f>H914</f>
        <v>CV UTAMA PUTRA</v>
      </c>
      <c r="I952" s="354"/>
      <c r="J952" s="354"/>
      <c r="K952" s="355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30" t="s">
        <v>3</v>
      </c>
      <c r="G953" s="130"/>
      <c r="H953" s="356"/>
      <c r="I953" s="356"/>
      <c r="J953" s="356"/>
      <c r="K953" s="357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31">
        <f>D916</f>
        <v>45173</v>
      </c>
      <c r="E954" s="332"/>
      <c r="F954" s="330"/>
      <c r="G954" s="131"/>
      <c r="H954" s="333" t="str">
        <f>H916</f>
        <v/>
      </c>
      <c r="I954" s="333"/>
      <c r="J954" s="333"/>
      <c r="K954" s="334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30"/>
      <c r="G955" s="131"/>
      <c r="H955" s="335" t="str">
        <f>H917</f>
        <v>TULUNG AGUNG</v>
      </c>
      <c r="I955" s="335"/>
      <c r="J955" s="335"/>
      <c r="K955" s="336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3525</v>
      </c>
      <c r="E956" s="122"/>
      <c r="F956" s="133"/>
      <c r="G956" s="134"/>
      <c r="H956" s="337"/>
      <c r="I956" s="337"/>
      <c r="J956" s="337"/>
      <c r="K956" s="338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144</v>
      </c>
      <c r="C960" s="287" t="str">
        <f t="shared" si="477"/>
        <v>LSN</v>
      </c>
      <c r="D960" s="288">
        <f t="shared" si="477"/>
        <v>1</v>
      </c>
      <c r="E960" s="289" t="str">
        <f t="shared" si="477"/>
        <v>GEL PEN KENKO FUN GEL HITAM</v>
      </c>
      <c r="F960" s="158"/>
      <c r="G960" s="159"/>
      <c r="H960" s="160">
        <f t="shared" ref="H960:J960" si="478">H922</f>
        <v>25200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3175200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9"/>
      <c r="K977" s="313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40">
        <f>SUM(K960:K975)</f>
        <v>3175200</v>
      </c>
      <c r="K978" s="341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42"/>
      <c r="K979" s="342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3"/>
      <c r="K981" s="313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43">
        <f>((J978/1.11)+(K980/1.11))*11%</f>
        <v>314659.45945945941</v>
      </c>
      <c r="K982" s="344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3"/>
      <c r="K983" s="313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3175200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14" t="str">
        <f>J948</f>
        <v>NOVI / CONDRO</v>
      </c>
      <c r="K986" s="315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14">
        <f>J949</f>
        <v>0</v>
      </c>
      <c r="K987" s="315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23090009</v>
      </c>
      <c r="F990" s="200"/>
      <c r="G990" s="201" t="s">
        <v>2</v>
      </c>
      <c r="H990" s="316" t="str">
        <f>H952</f>
        <v>CV UTAMA PUTRA</v>
      </c>
      <c r="I990" s="316"/>
      <c r="J990" s="316"/>
      <c r="K990" s="317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20" t="s">
        <v>3</v>
      </c>
      <c r="G991" s="207"/>
      <c r="H991" s="318"/>
      <c r="I991" s="318"/>
      <c r="J991" s="318"/>
      <c r="K991" s="319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21">
        <f>D954</f>
        <v>45173</v>
      </c>
      <c r="E992" s="322"/>
      <c r="F992" s="320"/>
      <c r="G992" s="208"/>
      <c r="H992" s="323" t="str">
        <f>H954</f>
        <v/>
      </c>
      <c r="I992" s="323"/>
      <c r="J992" s="323"/>
      <c r="K992" s="324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20"/>
      <c r="G993" s="208"/>
      <c r="H993" s="325" t="str">
        <f>H955</f>
        <v>TULUNG AGUNG</v>
      </c>
      <c r="I993" s="325"/>
      <c r="J993" s="325"/>
      <c r="K993" s="326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3525</v>
      </c>
      <c r="E994" s="199"/>
      <c r="F994" s="210"/>
      <c r="G994" s="211"/>
      <c r="H994" s="327"/>
      <c r="I994" s="327"/>
      <c r="J994" s="327"/>
      <c r="K994" s="328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144</v>
      </c>
      <c r="C998" s="292" t="str">
        <f t="shared" si="510"/>
        <v>LSN</v>
      </c>
      <c r="D998" s="293">
        <f t="shared" si="510"/>
        <v>1</v>
      </c>
      <c r="E998" s="294" t="str">
        <f t="shared" si="510"/>
        <v>GEL PEN KENKO FUN GEL HITAM</v>
      </c>
      <c r="F998" s="235"/>
      <c r="G998" s="236"/>
      <c r="H998" s="237">
        <f t="shared" ref="H998:J998" si="511">H960</f>
        <v>25200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3175200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9"/>
      <c r="K1015" s="308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5">
        <f>SUM(K998:K1013)</f>
        <v>3175200</v>
      </c>
      <c r="K1016" s="306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7"/>
      <c r="K1017" s="307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8"/>
      <c r="K1019" s="308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9">
        <f>((J1016/1.11)+(K1018/1.11))*11%</f>
        <v>314659.45945945941</v>
      </c>
      <c r="K1020" s="310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8"/>
      <c r="K1021" s="308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3175200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11" t="str">
        <f>J986</f>
        <v>NOVI / CONDRO</v>
      </c>
      <c r="K1024" s="312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11">
        <f>J987</f>
        <v>0</v>
      </c>
      <c r="K1025" s="312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23090010</v>
      </c>
      <c r="G1028" s="11" t="s">
        <v>2</v>
      </c>
      <c r="H1028" s="358" t="s">
        <v>64</v>
      </c>
      <c r="I1028" s="358"/>
      <c r="J1028" s="358"/>
      <c r="K1028" s="3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2" t="s">
        <v>3</v>
      </c>
      <c r="G1029" s="17"/>
      <c r="H1029" s="360"/>
      <c r="I1029" s="360"/>
      <c r="J1029" s="360"/>
      <c r="K1029" s="3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3">
        <v>45181</v>
      </c>
      <c r="E1030" s="364"/>
      <c r="F1030" s="362"/>
      <c r="G1030" s="18"/>
      <c r="H1030" s="365" t="s">
        <v>65</v>
      </c>
      <c r="I1030" s="365"/>
      <c r="J1030" s="365"/>
      <c r="K1030" s="36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2"/>
      <c r="G1031" s="18"/>
      <c r="H1031" s="367" t="s">
        <v>33</v>
      </c>
      <c r="I1031" s="367"/>
      <c r="J1031" s="367"/>
      <c r="K1031" s="36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81</v>
      </c>
      <c r="E1032" s="9"/>
      <c r="F1032" s="21"/>
      <c r="G1032" s="22"/>
      <c r="H1032" s="369"/>
      <c r="I1032" s="369"/>
      <c r="J1032" s="369"/>
      <c r="K1032" s="37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50</v>
      </c>
      <c r="C1036" s="46" t="s">
        <v>82</v>
      </c>
      <c r="D1036" s="93">
        <v>1</v>
      </c>
      <c r="E1036" s="301" t="s">
        <v>84</v>
      </c>
      <c r="F1036" s="48"/>
      <c r="G1036" s="49"/>
      <c r="H1036" s="50">
        <v>30000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1297500</v>
      </c>
      <c r="L1036" s="36"/>
    </row>
    <row r="1037" spans="1:12" s="10" customFormat="1" ht="14.1" customHeight="1" x14ac:dyDescent="0.25">
      <c r="A1037" s="45">
        <v>2</v>
      </c>
      <c r="B1037" s="46">
        <v>480</v>
      </c>
      <c r="C1037" s="46" t="s">
        <v>83</v>
      </c>
      <c r="D1037" s="93">
        <v>1</v>
      </c>
      <c r="E1037" s="302" t="s">
        <v>85</v>
      </c>
      <c r="F1037" s="48"/>
      <c r="G1037" s="49"/>
      <c r="H1037" s="50">
        <v>3050</v>
      </c>
      <c r="I1037" s="51">
        <v>0.13500000000000001</v>
      </c>
      <c r="J1037" s="51"/>
      <c r="K1037" s="52">
        <f t="shared" si="543"/>
        <v>1266360</v>
      </c>
      <c r="L1037" s="36"/>
    </row>
    <row r="1038" spans="1:12" s="10" customFormat="1" ht="14.1" customHeight="1" x14ac:dyDescent="0.25">
      <c r="A1038" s="45">
        <v>3</v>
      </c>
      <c r="B1038" s="46">
        <v>144</v>
      </c>
      <c r="C1038" s="46" t="s">
        <v>36</v>
      </c>
      <c r="D1038" s="93">
        <v>1</v>
      </c>
      <c r="E1038" s="63" t="s">
        <v>86</v>
      </c>
      <c r="F1038" s="48"/>
      <c r="G1038" s="49"/>
      <c r="H1038" s="50">
        <v>39600</v>
      </c>
      <c r="I1038" s="51">
        <v>0.13500000000000001</v>
      </c>
      <c r="J1038" s="51"/>
      <c r="K1038" s="52">
        <f t="shared" si="543"/>
        <v>4932576</v>
      </c>
      <c r="L1038" s="36"/>
    </row>
    <row r="1039" spans="1:12" s="10" customFormat="1" ht="14.1" customHeight="1" x14ac:dyDescent="0.25">
      <c r="A1039" s="45">
        <v>4</v>
      </c>
      <c r="B1039" s="46">
        <v>144</v>
      </c>
      <c r="C1039" s="46" t="s">
        <v>36</v>
      </c>
      <c r="D1039" s="93">
        <v>1</v>
      </c>
      <c r="E1039" s="302" t="s">
        <v>87</v>
      </c>
      <c r="F1039" s="48"/>
      <c r="G1039" s="49"/>
      <c r="H1039" s="50">
        <v>19200</v>
      </c>
      <c r="I1039" s="51">
        <v>0.13500000000000001</v>
      </c>
      <c r="J1039" s="51"/>
      <c r="K1039" s="52">
        <f t="shared" si="543"/>
        <v>2391552</v>
      </c>
      <c r="L1039" s="36"/>
    </row>
    <row r="1040" spans="1:12" s="10" customFormat="1" ht="14.1" customHeight="1" x14ac:dyDescent="0.25">
      <c r="A1040" s="45">
        <v>5</v>
      </c>
      <c r="B1040" s="46">
        <v>10</v>
      </c>
      <c r="C1040" s="46" t="s">
        <v>36</v>
      </c>
      <c r="D1040" s="93">
        <v>1</v>
      </c>
      <c r="E1040" s="63" t="s">
        <v>88</v>
      </c>
      <c r="F1040" s="48"/>
      <c r="G1040" s="49"/>
      <c r="H1040" s="50">
        <v>156000</v>
      </c>
      <c r="I1040" s="51">
        <v>0.13500000000000001</v>
      </c>
      <c r="J1040" s="51"/>
      <c r="K1040" s="52">
        <f t="shared" si="543"/>
        <v>1349400</v>
      </c>
      <c r="L1040" s="36"/>
    </row>
    <row r="1041" spans="1:12" s="10" customFormat="1" ht="14.1" customHeight="1" x14ac:dyDescent="0.25">
      <c r="A1041" s="45">
        <v>6</v>
      </c>
      <c r="B1041" s="46">
        <v>8</v>
      </c>
      <c r="C1041" s="46" t="s">
        <v>36</v>
      </c>
      <c r="D1041" s="93">
        <v>1</v>
      </c>
      <c r="E1041" s="63" t="s">
        <v>89</v>
      </c>
      <c r="F1041" s="48"/>
      <c r="G1041" s="49"/>
      <c r="H1041" s="50">
        <v>180000</v>
      </c>
      <c r="I1041" s="51">
        <v>0.13500000000000001</v>
      </c>
      <c r="J1041" s="51"/>
      <c r="K1041" s="52">
        <f t="shared" si="543"/>
        <v>1245600</v>
      </c>
      <c r="L1041" s="36"/>
    </row>
    <row r="1042" spans="1:12" s="10" customFormat="1" ht="14.1" customHeight="1" x14ac:dyDescent="0.25">
      <c r="A1042" s="45">
        <v>7</v>
      </c>
      <c r="B1042" s="46">
        <v>6</v>
      </c>
      <c r="C1042" s="46" t="s">
        <v>83</v>
      </c>
      <c r="D1042" s="93">
        <v>1</v>
      </c>
      <c r="E1042" s="63" t="s">
        <v>90</v>
      </c>
      <c r="F1042" s="48"/>
      <c r="G1042" s="49"/>
      <c r="H1042" s="50">
        <v>84000</v>
      </c>
      <c r="I1042" s="51">
        <v>0.13500000000000001</v>
      </c>
      <c r="J1042" s="51"/>
      <c r="K1042" s="52">
        <f t="shared" si="543"/>
        <v>435960</v>
      </c>
      <c r="L1042" s="36"/>
    </row>
    <row r="1043" spans="1:12" s="10" customFormat="1" ht="14.1" customHeight="1" x14ac:dyDescent="0.25">
      <c r="A1043" s="45">
        <v>8</v>
      </c>
      <c r="B1043" s="46">
        <v>20</v>
      </c>
      <c r="C1043" s="46" t="s">
        <v>36</v>
      </c>
      <c r="D1043" s="93">
        <v>2</v>
      </c>
      <c r="E1043" s="63" t="s">
        <v>91</v>
      </c>
      <c r="F1043" s="48"/>
      <c r="G1043" s="49"/>
      <c r="H1043" s="50">
        <v>228000</v>
      </c>
      <c r="I1043" s="51">
        <v>0.13500000000000001</v>
      </c>
      <c r="J1043" s="51"/>
      <c r="K1043" s="52">
        <f t="shared" si="543"/>
        <v>3944400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5"/>
      <c r="K1053" s="34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7">
        <f>SUM(K1036:K1051)</f>
        <v>16863348</v>
      </c>
      <c r="K1054" s="34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9"/>
      <c r="K1055" s="34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6"/>
      <c r="K1057" s="34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0">
        <f>((J1054/1.11)+(K1056/1.11))*11%</f>
        <v>1671142.5945945946</v>
      </c>
      <c r="K1058" s="35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6"/>
      <c r="K1059" s="34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16863348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52" t="s">
        <v>92</v>
      </c>
      <c r="K1062" s="353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52"/>
      <c r="K1063" s="353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23090010</v>
      </c>
      <c r="F1066" s="123"/>
      <c r="G1066" s="124" t="s">
        <v>2</v>
      </c>
      <c r="H1066" s="354" t="str">
        <f>H1028</f>
        <v>CV PELITA JAYA</v>
      </c>
      <c r="I1066" s="354"/>
      <c r="J1066" s="354"/>
      <c r="K1066" s="355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30" t="s">
        <v>3</v>
      </c>
      <c r="G1067" s="130"/>
      <c r="H1067" s="356"/>
      <c r="I1067" s="356"/>
      <c r="J1067" s="356"/>
      <c r="K1067" s="357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31">
        <f>D1030</f>
        <v>45181</v>
      </c>
      <c r="E1068" s="332"/>
      <c r="F1068" s="330"/>
      <c r="G1068" s="131"/>
      <c r="H1068" s="333" t="str">
        <f>H1030</f>
        <v>(ANUGERAH SEJAHTERA)</v>
      </c>
      <c r="I1068" s="333"/>
      <c r="J1068" s="333"/>
      <c r="K1068" s="334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30"/>
      <c r="G1069" s="131"/>
      <c r="H1069" s="335" t="str">
        <f>H1031</f>
        <v>PURWOKERTO</v>
      </c>
      <c r="I1069" s="335"/>
      <c r="J1069" s="335"/>
      <c r="K1069" s="336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3709</v>
      </c>
      <c r="E1070" s="122"/>
      <c r="F1070" s="133"/>
      <c r="G1070" s="134"/>
      <c r="H1070" s="337"/>
      <c r="I1070" s="337"/>
      <c r="J1070" s="337"/>
      <c r="K1070" s="338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50</v>
      </c>
      <c r="C1074" s="287" t="str">
        <f t="shared" si="544"/>
        <v>BOX</v>
      </c>
      <c r="D1074" s="288">
        <f t="shared" si="544"/>
        <v>1</v>
      </c>
      <c r="E1074" s="289" t="str">
        <f t="shared" si="544"/>
        <v>STIP / PENGHAPUS KENKO ERW-20SQ PUTIH</v>
      </c>
      <c r="F1074" s="158"/>
      <c r="G1074" s="159"/>
      <c r="H1074" s="160">
        <f t="shared" ref="H1074:J1074" si="545">H1036</f>
        <v>30000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1297500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480</v>
      </c>
      <c r="C1075" s="287" t="str">
        <f t="shared" si="547"/>
        <v>PC</v>
      </c>
      <c r="D1075" s="288">
        <f t="shared" si="547"/>
        <v>1</v>
      </c>
      <c r="E1075" s="289" t="str">
        <f t="shared" si="547"/>
        <v>HIGHLIGHTER / STABILO KENKO HL-100</v>
      </c>
      <c r="F1075" s="158"/>
      <c r="G1075" s="159"/>
      <c r="H1075" s="160">
        <f t="shared" ref="H1075:J1075" si="548">H1037</f>
        <v>3050</v>
      </c>
      <c r="I1075" s="161">
        <f t="shared" si="548"/>
        <v>0.13500000000000001</v>
      </c>
      <c r="J1075" s="161">
        <f t="shared" si="548"/>
        <v>0</v>
      </c>
      <c r="K1075" s="162">
        <f t="shared" si="546"/>
        <v>1266360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144</v>
      </c>
      <c r="C1076" s="287" t="str">
        <f t="shared" si="549"/>
        <v>LS</v>
      </c>
      <c r="D1076" s="288">
        <f t="shared" si="549"/>
        <v>1</v>
      </c>
      <c r="E1076" s="289" t="str">
        <f t="shared" si="549"/>
        <v>GEL PEN KENKO K-1</v>
      </c>
      <c r="F1076" s="158"/>
      <c r="G1076" s="159"/>
      <c r="H1076" s="160">
        <f t="shared" ref="H1076:J1076" si="550">H1038</f>
        <v>39600</v>
      </c>
      <c r="I1076" s="161">
        <f t="shared" si="550"/>
        <v>0.13500000000000001</v>
      </c>
      <c r="J1076" s="161">
        <f t="shared" si="550"/>
        <v>0</v>
      </c>
      <c r="K1076" s="162">
        <f t="shared" si="546"/>
        <v>4932576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144</v>
      </c>
      <c r="C1077" s="287" t="str">
        <f t="shared" si="551"/>
        <v>LS</v>
      </c>
      <c r="D1077" s="288">
        <f t="shared" si="551"/>
        <v>1</v>
      </c>
      <c r="E1077" s="289" t="str">
        <f t="shared" si="551"/>
        <v>GEL PEN KENKO KE-100</v>
      </c>
      <c r="F1077" s="158"/>
      <c r="G1077" s="159"/>
      <c r="H1077" s="160">
        <f t="shared" ref="H1077:J1077" si="552">H1039</f>
        <v>19200</v>
      </c>
      <c r="I1077" s="161">
        <f t="shared" si="552"/>
        <v>0.13500000000000001</v>
      </c>
      <c r="J1077" s="161">
        <f t="shared" si="552"/>
        <v>0</v>
      </c>
      <c r="K1077" s="162">
        <f t="shared" si="546"/>
        <v>2391552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10</v>
      </c>
      <c r="C1078" s="287" t="str">
        <f t="shared" si="553"/>
        <v>LS</v>
      </c>
      <c r="D1078" s="288">
        <f t="shared" si="553"/>
        <v>1</v>
      </c>
      <c r="E1078" s="289" t="str">
        <f t="shared" si="553"/>
        <v>PUNCH KENKO NO. 30</v>
      </c>
      <c r="F1078" s="158"/>
      <c r="G1078" s="159"/>
      <c r="H1078" s="160">
        <f t="shared" ref="H1078:J1078" si="554">H1040</f>
        <v>156000</v>
      </c>
      <c r="I1078" s="161">
        <f t="shared" si="554"/>
        <v>0.13500000000000001</v>
      </c>
      <c r="J1078" s="161">
        <f t="shared" si="554"/>
        <v>0</v>
      </c>
      <c r="K1078" s="162">
        <f t="shared" si="546"/>
        <v>1349400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8</v>
      </c>
      <c r="C1079" s="287" t="str">
        <f t="shared" si="555"/>
        <v>LS</v>
      </c>
      <c r="D1079" s="288">
        <f t="shared" si="555"/>
        <v>1</v>
      </c>
      <c r="E1079" s="289" t="str">
        <f t="shared" si="555"/>
        <v>PUNCH KENKO NO. 30XL</v>
      </c>
      <c r="F1079" s="158"/>
      <c r="G1079" s="159"/>
      <c r="H1079" s="160">
        <f t="shared" ref="H1079:J1079" si="556">H1041</f>
        <v>180000</v>
      </c>
      <c r="I1079" s="161">
        <f t="shared" si="556"/>
        <v>0.13500000000000001</v>
      </c>
      <c r="J1079" s="161">
        <f t="shared" si="556"/>
        <v>0</v>
      </c>
      <c r="K1079" s="162">
        <f t="shared" si="546"/>
        <v>1245600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6</v>
      </c>
      <c r="C1080" s="287" t="str">
        <f t="shared" si="557"/>
        <v>PC</v>
      </c>
      <c r="D1080" s="288">
        <f t="shared" si="557"/>
        <v>1</v>
      </c>
      <c r="E1080" s="289" t="str">
        <f t="shared" si="557"/>
        <v>STAPLER HEAVY DUTY KENKO HD-12N/13</v>
      </c>
      <c r="F1080" s="158"/>
      <c r="G1080" s="159"/>
      <c r="H1080" s="160">
        <f t="shared" ref="H1080:J1080" si="558">H1042</f>
        <v>84000</v>
      </c>
      <c r="I1080" s="161">
        <f t="shared" si="558"/>
        <v>0.13500000000000001</v>
      </c>
      <c r="J1080" s="161">
        <f t="shared" si="558"/>
        <v>0</v>
      </c>
      <c r="K1080" s="162">
        <f t="shared" si="546"/>
        <v>435960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20</v>
      </c>
      <c r="C1081" s="287" t="str">
        <f t="shared" si="559"/>
        <v>LS</v>
      </c>
      <c r="D1081" s="288">
        <f t="shared" si="559"/>
        <v>2</v>
      </c>
      <c r="E1081" s="290" t="str">
        <f t="shared" si="559"/>
        <v>STAPLER KENKO HD-50</v>
      </c>
      <c r="F1081" s="158"/>
      <c r="G1081" s="159"/>
      <c r="H1081" s="160">
        <f t="shared" ref="H1081:J1081" si="560">H1043</f>
        <v>228000</v>
      </c>
      <c r="I1081" s="161">
        <f t="shared" si="560"/>
        <v>0.13500000000000001</v>
      </c>
      <c r="J1081" s="161">
        <f t="shared" si="560"/>
        <v>0</v>
      </c>
      <c r="K1081" s="162">
        <f t="shared" si="546"/>
        <v>3944400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9"/>
      <c r="K1091" s="313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40">
        <f>SUM(K1074:K1089)</f>
        <v>16863348</v>
      </c>
      <c r="K1092" s="341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42"/>
      <c r="K1093" s="342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3"/>
      <c r="K1095" s="313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43">
        <f>((J1092/1.11)+(K1094/1.11))*11%</f>
        <v>1671142.5945945946</v>
      </c>
      <c r="K1096" s="344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3"/>
      <c r="K1097" s="313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16863348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14" t="str">
        <f>J1062</f>
        <v>LENA / YO</v>
      </c>
      <c r="K1100" s="315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14">
        <f>J1063</f>
        <v>0</v>
      </c>
      <c r="K1101" s="315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23090010</v>
      </c>
      <c r="F1104" s="200"/>
      <c r="G1104" s="201" t="s">
        <v>2</v>
      </c>
      <c r="H1104" s="316" t="str">
        <f>H1066</f>
        <v>CV PELITA JAYA</v>
      </c>
      <c r="I1104" s="316"/>
      <c r="J1104" s="316"/>
      <c r="K1104" s="317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20" t="s">
        <v>3</v>
      </c>
      <c r="G1105" s="207"/>
      <c r="H1105" s="318"/>
      <c r="I1105" s="318"/>
      <c r="J1105" s="318"/>
      <c r="K1105" s="319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21">
        <f>D1068</f>
        <v>45181</v>
      </c>
      <c r="E1106" s="322"/>
      <c r="F1106" s="320"/>
      <c r="G1106" s="208"/>
      <c r="H1106" s="323" t="str">
        <f>H1068</f>
        <v>(ANUGERAH SEJAHTERA)</v>
      </c>
      <c r="I1106" s="323"/>
      <c r="J1106" s="323"/>
      <c r="K1106" s="324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20"/>
      <c r="G1107" s="208"/>
      <c r="H1107" s="325" t="str">
        <f>H1069</f>
        <v>PURWOKERTO</v>
      </c>
      <c r="I1107" s="325"/>
      <c r="J1107" s="325"/>
      <c r="K1107" s="326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3709</v>
      </c>
      <c r="E1108" s="199"/>
      <c r="F1108" s="210"/>
      <c r="G1108" s="211"/>
      <c r="H1108" s="327"/>
      <c r="I1108" s="327"/>
      <c r="J1108" s="327"/>
      <c r="K1108" s="328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50</v>
      </c>
      <c r="C1112" s="292" t="str">
        <f t="shared" si="577"/>
        <v>BOX</v>
      </c>
      <c r="D1112" s="293">
        <f t="shared" si="577"/>
        <v>1</v>
      </c>
      <c r="E1112" s="294" t="str">
        <f t="shared" si="577"/>
        <v>STIP / PENGHAPUS KENKO ERW-20SQ PUTIH</v>
      </c>
      <c r="F1112" s="235"/>
      <c r="G1112" s="236"/>
      <c r="H1112" s="237">
        <f t="shared" ref="H1112:J1112" si="578">H1074</f>
        <v>30000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1297500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480</v>
      </c>
      <c r="C1113" s="292" t="str">
        <f t="shared" si="580"/>
        <v>PC</v>
      </c>
      <c r="D1113" s="293">
        <f t="shared" si="580"/>
        <v>1</v>
      </c>
      <c r="E1113" s="294" t="str">
        <f t="shared" si="580"/>
        <v>HIGHLIGHTER / STABILO KENKO HL-100</v>
      </c>
      <c r="F1113" s="235"/>
      <c r="G1113" s="236"/>
      <c r="H1113" s="237">
        <f t="shared" ref="H1113:J1113" si="581">H1075</f>
        <v>3050</v>
      </c>
      <c r="I1113" s="238">
        <f t="shared" si="581"/>
        <v>0.13500000000000001</v>
      </c>
      <c r="J1113" s="238">
        <f t="shared" si="581"/>
        <v>0</v>
      </c>
      <c r="K1113" s="239">
        <f t="shared" si="579"/>
        <v>1266360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144</v>
      </c>
      <c r="C1114" s="292" t="str">
        <f t="shared" si="582"/>
        <v>LS</v>
      </c>
      <c r="D1114" s="293">
        <f t="shared" si="582"/>
        <v>1</v>
      </c>
      <c r="E1114" s="294" t="str">
        <f t="shared" si="582"/>
        <v>GEL PEN KENKO K-1</v>
      </c>
      <c r="F1114" s="235"/>
      <c r="G1114" s="236"/>
      <c r="H1114" s="237">
        <f t="shared" ref="H1114:J1114" si="583">H1076</f>
        <v>39600</v>
      </c>
      <c r="I1114" s="238">
        <f t="shared" si="583"/>
        <v>0.13500000000000001</v>
      </c>
      <c r="J1114" s="238">
        <f t="shared" si="583"/>
        <v>0</v>
      </c>
      <c r="K1114" s="239">
        <f t="shared" si="579"/>
        <v>4932576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144</v>
      </c>
      <c r="C1115" s="292" t="str">
        <f t="shared" si="584"/>
        <v>LS</v>
      </c>
      <c r="D1115" s="293">
        <f t="shared" si="584"/>
        <v>1</v>
      </c>
      <c r="E1115" s="294" t="str">
        <f t="shared" si="584"/>
        <v>GEL PEN KENKO KE-100</v>
      </c>
      <c r="F1115" s="235"/>
      <c r="G1115" s="236"/>
      <c r="H1115" s="237">
        <f t="shared" ref="H1115:J1115" si="585">H1077</f>
        <v>19200</v>
      </c>
      <c r="I1115" s="238">
        <f t="shared" si="585"/>
        <v>0.13500000000000001</v>
      </c>
      <c r="J1115" s="238">
        <f t="shared" si="585"/>
        <v>0</v>
      </c>
      <c r="K1115" s="239">
        <f t="shared" si="579"/>
        <v>2391552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10</v>
      </c>
      <c r="C1116" s="292" t="str">
        <f t="shared" si="586"/>
        <v>LS</v>
      </c>
      <c r="D1116" s="293">
        <f t="shared" si="586"/>
        <v>1</v>
      </c>
      <c r="E1116" s="294" t="str">
        <f t="shared" si="586"/>
        <v>PUNCH KENKO NO. 30</v>
      </c>
      <c r="F1116" s="235"/>
      <c r="G1116" s="236"/>
      <c r="H1116" s="237">
        <f t="shared" ref="H1116:J1116" si="587">H1078</f>
        <v>156000</v>
      </c>
      <c r="I1116" s="238">
        <f t="shared" si="587"/>
        <v>0.13500000000000001</v>
      </c>
      <c r="J1116" s="238">
        <f t="shared" si="587"/>
        <v>0</v>
      </c>
      <c r="K1116" s="239">
        <f t="shared" si="579"/>
        <v>1349400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8</v>
      </c>
      <c r="C1117" s="292" t="str">
        <f t="shared" si="588"/>
        <v>LS</v>
      </c>
      <c r="D1117" s="293">
        <f t="shared" si="588"/>
        <v>1</v>
      </c>
      <c r="E1117" s="294" t="str">
        <f t="shared" si="588"/>
        <v>PUNCH KENKO NO. 30XL</v>
      </c>
      <c r="F1117" s="235"/>
      <c r="G1117" s="236"/>
      <c r="H1117" s="237">
        <f t="shared" ref="H1117:J1117" si="589">H1079</f>
        <v>180000</v>
      </c>
      <c r="I1117" s="238">
        <f t="shared" si="589"/>
        <v>0.13500000000000001</v>
      </c>
      <c r="J1117" s="238">
        <f t="shared" si="589"/>
        <v>0</v>
      </c>
      <c r="K1117" s="239">
        <f t="shared" si="579"/>
        <v>1245600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6</v>
      </c>
      <c r="C1118" s="292" t="str">
        <f t="shared" si="590"/>
        <v>PC</v>
      </c>
      <c r="D1118" s="293">
        <f t="shared" si="590"/>
        <v>1</v>
      </c>
      <c r="E1118" s="294" t="str">
        <f t="shared" si="590"/>
        <v>STAPLER HEAVY DUTY KENKO HD-12N/13</v>
      </c>
      <c r="F1118" s="235"/>
      <c r="G1118" s="236"/>
      <c r="H1118" s="237">
        <f t="shared" ref="H1118:J1118" si="591">H1080</f>
        <v>84000</v>
      </c>
      <c r="I1118" s="238">
        <f t="shared" si="591"/>
        <v>0.13500000000000001</v>
      </c>
      <c r="J1118" s="238">
        <f t="shared" si="591"/>
        <v>0</v>
      </c>
      <c r="K1118" s="239">
        <f t="shared" si="579"/>
        <v>435960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20</v>
      </c>
      <c r="C1119" s="292" t="str">
        <f t="shared" si="592"/>
        <v>LS</v>
      </c>
      <c r="D1119" s="293">
        <f t="shared" si="592"/>
        <v>2</v>
      </c>
      <c r="E1119" s="295" t="str">
        <f t="shared" si="592"/>
        <v>STAPLER KENKO HD-50</v>
      </c>
      <c r="F1119" s="235"/>
      <c r="G1119" s="236"/>
      <c r="H1119" s="237">
        <f t="shared" ref="H1119:J1119" si="593">H1081</f>
        <v>228000</v>
      </c>
      <c r="I1119" s="238">
        <f t="shared" si="593"/>
        <v>0.13500000000000001</v>
      </c>
      <c r="J1119" s="238">
        <f t="shared" si="593"/>
        <v>0</v>
      </c>
      <c r="K1119" s="239">
        <f t="shared" si="579"/>
        <v>3944400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9"/>
      <c r="K1129" s="308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5">
        <f>SUM(K1112:K1127)</f>
        <v>16863348</v>
      </c>
      <c r="K1130" s="306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7"/>
      <c r="K1131" s="307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8"/>
      <c r="K1133" s="308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9">
        <f>((J1130/1.11)+(K1132/1.11))*11%</f>
        <v>1671142.5945945946</v>
      </c>
      <c r="K1134" s="310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8"/>
      <c r="K1135" s="308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16863348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11" t="str">
        <f>J1100</f>
        <v>LENA / YO</v>
      </c>
      <c r="K1138" s="312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11">
        <f>J1101</f>
        <v>0</v>
      </c>
      <c r="K1139" s="312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23090011</v>
      </c>
      <c r="G1142" s="11" t="s">
        <v>2</v>
      </c>
      <c r="H1142" s="358" t="s">
        <v>44</v>
      </c>
      <c r="I1142" s="358"/>
      <c r="J1142" s="358"/>
      <c r="K1142" s="35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2" t="s">
        <v>3</v>
      </c>
      <c r="G1143" s="17"/>
      <c r="H1143" s="360"/>
      <c r="I1143" s="360"/>
      <c r="J1143" s="360"/>
      <c r="K1143" s="36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3">
        <v>45183</v>
      </c>
      <c r="E1144" s="364"/>
      <c r="F1144" s="362"/>
      <c r="G1144" s="18"/>
      <c r="H1144" s="365" t="s">
        <v>45</v>
      </c>
      <c r="I1144" s="365"/>
      <c r="J1144" s="365"/>
      <c r="K1144" s="36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2"/>
      <c r="G1145" s="18"/>
      <c r="H1145" s="367" t="s">
        <v>46</v>
      </c>
      <c r="I1145" s="367"/>
      <c r="J1145" s="367"/>
      <c r="K1145" s="36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138</v>
      </c>
      <c r="E1146" s="9"/>
      <c r="F1146" s="21"/>
      <c r="G1146" s="22"/>
      <c r="H1146" s="369"/>
      <c r="I1146" s="369"/>
      <c r="J1146" s="369"/>
      <c r="K1146" s="37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72</v>
      </c>
      <c r="C1150" s="46" t="s">
        <v>41</v>
      </c>
      <c r="D1150" s="93">
        <v>1</v>
      </c>
      <c r="E1150" s="110" t="s">
        <v>93</v>
      </c>
      <c r="F1150" s="48"/>
      <c r="G1150" s="49"/>
      <c r="H1150" s="50">
        <v>47100</v>
      </c>
      <c r="I1150" s="51">
        <v>0.125</v>
      </c>
      <c r="J1150" s="51"/>
      <c r="K1150" s="52">
        <f t="shared" ref="K1150:K1165" si="610">(B1150*H1150-((B1150*H1150)*I1150))-((B1150*H1150-((B1150*H1150)*I1150))*J1150)</f>
        <v>2967300</v>
      </c>
      <c r="L1150" s="36"/>
    </row>
    <row r="1151" spans="1:12" s="10" customFormat="1" ht="14.1" customHeight="1" x14ac:dyDescent="0.25">
      <c r="A1151" s="45">
        <v>2</v>
      </c>
      <c r="B1151" s="46">
        <v>40</v>
      </c>
      <c r="C1151" s="46" t="s">
        <v>41</v>
      </c>
      <c r="D1151" s="93">
        <v>1</v>
      </c>
      <c r="E1151" s="110" t="s">
        <v>126</v>
      </c>
      <c r="F1151" s="48"/>
      <c r="G1151" s="49"/>
      <c r="H1151" s="50">
        <v>19800</v>
      </c>
      <c r="I1151" s="51">
        <v>0.125</v>
      </c>
      <c r="J1151" s="51"/>
      <c r="K1151" s="52">
        <f t="shared" si="610"/>
        <v>693000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5"/>
      <c r="K1167" s="34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7">
        <f>SUM(K1150:K1165)</f>
        <v>3660300</v>
      </c>
      <c r="K1168" s="34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9"/>
      <c r="K1169" s="34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6"/>
      <c r="K1171" s="34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0">
        <f>((J1168/1.11)+(K1170/1.11))*11%</f>
        <v>362732.43243243243</v>
      </c>
      <c r="K1172" s="35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6"/>
      <c r="K1173" s="34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3660300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52" t="s">
        <v>43</v>
      </c>
      <c r="K1176" s="353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52"/>
      <c r="K1177" s="353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23090011</v>
      </c>
      <c r="F1180" s="123"/>
      <c r="G1180" s="124" t="s">
        <v>2</v>
      </c>
      <c r="H1180" s="354" t="str">
        <f>H1142</f>
        <v>LILY JULIAWATI</v>
      </c>
      <c r="I1180" s="354"/>
      <c r="J1180" s="354"/>
      <c r="K1180" s="355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30" t="s">
        <v>3</v>
      </c>
      <c r="G1181" s="130"/>
      <c r="H1181" s="356"/>
      <c r="I1181" s="356"/>
      <c r="J1181" s="356"/>
      <c r="K1181" s="357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31">
        <f>D1144</f>
        <v>45183</v>
      </c>
      <c r="E1182" s="332"/>
      <c r="F1182" s="330"/>
      <c r="G1182" s="131"/>
      <c r="H1182" s="333" t="str">
        <f>H1144</f>
        <v>(REJO AGUNG)</v>
      </c>
      <c r="I1182" s="333"/>
      <c r="J1182" s="333"/>
      <c r="K1182" s="334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30"/>
      <c r="G1183" s="131"/>
      <c r="H1183" s="335" t="str">
        <f>H1145</f>
        <v>JOMBANG</v>
      </c>
      <c r="I1183" s="335"/>
      <c r="J1183" s="335"/>
      <c r="K1183" s="336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3803</v>
      </c>
      <c r="E1184" s="122"/>
      <c r="F1184" s="133"/>
      <c r="G1184" s="134"/>
      <c r="H1184" s="337"/>
      <c r="I1184" s="337"/>
      <c r="J1184" s="337"/>
      <c r="K1184" s="338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72</v>
      </c>
      <c r="C1188" s="287" t="str">
        <f t="shared" si="611"/>
        <v>LSN</v>
      </c>
      <c r="D1188" s="288">
        <f t="shared" si="611"/>
        <v>1</v>
      </c>
      <c r="E1188" s="289" t="str">
        <f t="shared" si="611"/>
        <v>CORRECTION FLUID KENKO KE-108</v>
      </c>
      <c r="F1188" s="158"/>
      <c r="G1188" s="159"/>
      <c r="H1188" s="160">
        <f t="shared" ref="H1188:J1188" si="612">H1150</f>
        <v>47100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2967300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40</v>
      </c>
      <c r="C1189" s="287" t="str">
        <f t="shared" si="614"/>
        <v>LSN</v>
      </c>
      <c r="D1189" s="288">
        <f t="shared" si="614"/>
        <v>1</v>
      </c>
      <c r="E1189" s="289" t="str">
        <f t="shared" si="614"/>
        <v>LEM CAIR 35 ML KENKO LG-35</v>
      </c>
      <c r="F1189" s="158"/>
      <c r="G1189" s="159"/>
      <c r="H1189" s="160">
        <f t="shared" ref="H1189:J1189" si="615">H1151</f>
        <v>19800</v>
      </c>
      <c r="I1189" s="161">
        <f t="shared" si="615"/>
        <v>0.125</v>
      </c>
      <c r="J1189" s="161">
        <f t="shared" si="615"/>
        <v>0</v>
      </c>
      <c r="K1189" s="162">
        <f t="shared" si="613"/>
        <v>693000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9"/>
      <c r="K1205" s="313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40">
        <f>SUM(K1188:K1203)</f>
        <v>3660300</v>
      </c>
      <c r="K1206" s="341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42"/>
      <c r="K1207" s="342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3"/>
      <c r="K1209" s="313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43">
        <f>((J1206/1.11)+(K1208/1.11))*11%</f>
        <v>362732.43243243243</v>
      </c>
      <c r="K1210" s="344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3"/>
      <c r="K1211" s="313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3660300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14" t="str">
        <f>J1176</f>
        <v>NOVI / CONDRO</v>
      </c>
      <c r="K1214" s="315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14">
        <f>J1177</f>
        <v>0</v>
      </c>
      <c r="K1215" s="315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23090011</v>
      </c>
      <c r="F1218" s="200"/>
      <c r="G1218" s="201" t="s">
        <v>2</v>
      </c>
      <c r="H1218" s="316" t="str">
        <f>H1180</f>
        <v>LILY JULIAWATI</v>
      </c>
      <c r="I1218" s="316"/>
      <c r="J1218" s="316"/>
      <c r="K1218" s="317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20" t="s">
        <v>3</v>
      </c>
      <c r="G1219" s="207"/>
      <c r="H1219" s="318"/>
      <c r="I1219" s="318"/>
      <c r="J1219" s="318"/>
      <c r="K1219" s="319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21">
        <f>D1182</f>
        <v>45183</v>
      </c>
      <c r="E1220" s="322"/>
      <c r="F1220" s="320"/>
      <c r="G1220" s="208"/>
      <c r="H1220" s="323" t="str">
        <f>H1182</f>
        <v>(REJO AGUNG)</v>
      </c>
      <c r="I1220" s="323"/>
      <c r="J1220" s="323"/>
      <c r="K1220" s="324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20"/>
      <c r="G1221" s="208"/>
      <c r="H1221" s="325" t="str">
        <f>H1183</f>
        <v>JOMBANG</v>
      </c>
      <c r="I1221" s="325"/>
      <c r="J1221" s="325"/>
      <c r="K1221" s="326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3803</v>
      </c>
      <c r="E1222" s="199"/>
      <c r="F1222" s="210"/>
      <c r="G1222" s="211"/>
      <c r="H1222" s="327"/>
      <c r="I1222" s="327"/>
      <c r="J1222" s="327"/>
      <c r="K1222" s="328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72</v>
      </c>
      <c r="C1226" s="292" t="str">
        <f t="shared" si="644"/>
        <v>LSN</v>
      </c>
      <c r="D1226" s="293">
        <f t="shared" si="644"/>
        <v>1</v>
      </c>
      <c r="E1226" s="294" t="str">
        <f t="shared" si="644"/>
        <v>CORRECTION FLUID KENKO KE-108</v>
      </c>
      <c r="F1226" s="235"/>
      <c r="G1226" s="236"/>
      <c r="H1226" s="237">
        <f t="shared" ref="H1226:J1226" si="645">H1188</f>
        <v>47100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2967300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40</v>
      </c>
      <c r="C1227" s="292" t="str">
        <f t="shared" si="647"/>
        <v>LSN</v>
      </c>
      <c r="D1227" s="293">
        <f t="shared" si="647"/>
        <v>1</v>
      </c>
      <c r="E1227" s="294" t="str">
        <f t="shared" si="647"/>
        <v>LEM CAIR 35 ML KENKO LG-35</v>
      </c>
      <c r="F1227" s="235"/>
      <c r="G1227" s="236"/>
      <c r="H1227" s="237">
        <f t="shared" ref="H1227:J1227" si="648">H1189</f>
        <v>19800</v>
      </c>
      <c r="I1227" s="238">
        <f t="shared" si="648"/>
        <v>0.125</v>
      </c>
      <c r="J1227" s="238">
        <f t="shared" si="648"/>
        <v>0</v>
      </c>
      <c r="K1227" s="239">
        <f t="shared" si="646"/>
        <v>693000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9"/>
      <c r="K1243" s="308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5">
        <f>SUM(K1226:K1241)</f>
        <v>3660300</v>
      </c>
      <c r="K1244" s="306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7"/>
      <c r="K1245" s="307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8"/>
      <c r="K1247" s="308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9">
        <f>((J1244/1.11)+(K1246/1.11))*11%</f>
        <v>362732.43243243243</v>
      </c>
      <c r="K1248" s="310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8"/>
      <c r="K1249" s="308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3660300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11" t="str">
        <f>J1214</f>
        <v>NOVI / CONDRO</v>
      </c>
      <c r="K1252" s="312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11">
        <f>J1215</f>
        <v>0</v>
      </c>
      <c r="K1253" s="312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23090012</v>
      </c>
      <c r="G1256" s="11" t="s">
        <v>2</v>
      </c>
      <c r="H1256" s="358" t="s">
        <v>95</v>
      </c>
      <c r="I1256" s="358"/>
      <c r="J1256" s="358"/>
      <c r="K1256" s="3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2" t="s">
        <v>3</v>
      </c>
      <c r="G1257" s="17"/>
      <c r="H1257" s="360"/>
      <c r="I1257" s="360"/>
      <c r="J1257" s="360"/>
      <c r="K1257" s="3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3">
        <v>45184</v>
      </c>
      <c r="E1258" s="364"/>
      <c r="F1258" s="362"/>
      <c r="G1258" s="18"/>
      <c r="H1258" s="365" t="s">
        <v>32</v>
      </c>
      <c r="I1258" s="365"/>
      <c r="J1258" s="365"/>
      <c r="K1258" s="36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2"/>
      <c r="G1259" s="18"/>
      <c r="H1259" s="367" t="s">
        <v>96</v>
      </c>
      <c r="I1259" s="367"/>
      <c r="J1259" s="367"/>
      <c r="K1259" s="36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94</v>
      </c>
      <c r="E1260" s="9"/>
      <c r="F1260" s="21"/>
      <c r="G1260" s="22"/>
      <c r="H1260" s="369"/>
      <c r="I1260" s="369"/>
      <c r="J1260" s="369"/>
      <c r="K1260" s="37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40</v>
      </c>
      <c r="C1264" s="46" t="s">
        <v>83</v>
      </c>
      <c r="D1264" s="93"/>
      <c r="E1264" s="301" t="s">
        <v>97</v>
      </c>
      <c r="F1264" s="48"/>
      <c r="G1264" s="49"/>
      <c r="H1264" s="50">
        <v>19000</v>
      </c>
      <c r="I1264" s="51">
        <v>0.14499999999999999</v>
      </c>
      <c r="J1264" s="51"/>
      <c r="K1264" s="52">
        <f t="shared" ref="K1264:K1278" si="677">(B1264*H1264-((B1264*H1264)*I1264))-((B1264*H1264-((B1264*H1264)*I1264))*J1264)</f>
        <v>649800</v>
      </c>
      <c r="L1264" s="36"/>
    </row>
    <row r="1265" spans="1:12" s="10" customFormat="1" ht="14.1" customHeight="1" x14ac:dyDescent="0.25">
      <c r="A1265" s="45">
        <v>2</v>
      </c>
      <c r="B1265" s="46">
        <v>4</v>
      </c>
      <c r="C1265" s="46" t="s">
        <v>36</v>
      </c>
      <c r="D1265" s="93"/>
      <c r="E1265" s="303" t="s">
        <v>98</v>
      </c>
      <c r="F1265" s="48"/>
      <c r="G1265" s="49"/>
      <c r="H1265" s="50">
        <v>90000</v>
      </c>
      <c r="I1265" s="51">
        <v>0.14499999999999999</v>
      </c>
      <c r="J1265" s="51"/>
      <c r="K1265" s="52">
        <f t="shared" si="677"/>
        <v>307800</v>
      </c>
      <c r="L1265" s="36"/>
    </row>
    <row r="1266" spans="1:12" s="10" customFormat="1" ht="14.1" customHeight="1" x14ac:dyDescent="0.25">
      <c r="A1266" s="45">
        <v>3</v>
      </c>
      <c r="B1266" s="46">
        <v>2</v>
      </c>
      <c r="C1266" s="46" t="s">
        <v>36</v>
      </c>
      <c r="D1266" s="93"/>
      <c r="E1266" s="303" t="s">
        <v>99</v>
      </c>
      <c r="F1266" s="48"/>
      <c r="G1266" s="49"/>
      <c r="H1266" s="50">
        <v>90000</v>
      </c>
      <c r="I1266" s="51">
        <v>0.14499999999999999</v>
      </c>
      <c r="J1266" s="51"/>
      <c r="K1266" s="52">
        <f t="shared" si="677"/>
        <v>153900</v>
      </c>
      <c r="L1266" s="36"/>
    </row>
    <row r="1267" spans="1:12" s="10" customFormat="1" ht="14.1" customHeight="1" x14ac:dyDescent="0.25">
      <c r="A1267" s="45">
        <v>4</v>
      </c>
      <c r="B1267" s="46">
        <v>48</v>
      </c>
      <c r="C1267" s="46" t="s">
        <v>36</v>
      </c>
      <c r="D1267" s="93"/>
      <c r="E1267" s="302" t="s">
        <v>100</v>
      </c>
      <c r="F1267" s="48"/>
      <c r="G1267" s="49"/>
      <c r="H1267" s="50">
        <v>51600</v>
      </c>
      <c r="I1267" s="51">
        <v>0.14499999999999999</v>
      </c>
      <c r="J1267" s="51"/>
      <c r="K1267" s="52">
        <f t="shared" si="677"/>
        <v>2117664</v>
      </c>
      <c r="L1267" s="36"/>
    </row>
    <row r="1268" spans="1:12" s="10" customFormat="1" ht="14.1" customHeight="1" x14ac:dyDescent="0.25">
      <c r="A1268" s="45">
        <v>5</v>
      </c>
      <c r="B1268" s="46">
        <v>12</v>
      </c>
      <c r="C1268" s="46" t="s">
        <v>36</v>
      </c>
      <c r="D1268" s="93"/>
      <c r="E1268" s="63" t="s">
        <v>101</v>
      </c>
      <c r="F1268" s="48"/>
      <c r="G1268" s="49"/>
      <c r="H1268" s="50">
        <v>79200</v>
      </c>
      <c r="I1268" s="51">
        <v>0.14499999999999999</v>
      </c>
      <c r="J1268" s="51"/>
      <c r="K1268" s="52">
        <f t="shared" si="677"/>
        <v>812592</v>
      </c>
      <c r="L1268" s="36"/>
    </row>
    <row r="1269" spans="1:12" s="10" customFormat="1" ht="14.1" customHeight="1" x14ac:dyDescent="0.25">
      <c r="A1269" s="45">
        <v>6</v>
      </c>
      <c r="B1269" s="46">
        <v>5</v>
      </c>
      <c r="C1269" s="46" t="s">
        <v>36</v>
      </c>
      <c r="D1269" s="93"/>
      <c r="E1269" s="63" t="s">
        <v>102</v>
      </c>
      <c r="F1269" s="48"/>
      <c r="G1269" s="49"/>
      <c r="H1269" s="50">
        <v>37800</v>
      </c>
      <c r="I1269" s="51">
        <v>0.14499999999999999</v>
      </c>
      <c r="J1269" s="51"/>
      <c r="K1269" s="52">
        <f t="shared" si="677"/>
        <v>161595</v>
      </c>
      <c r="L1269" s="36"/>
    </row>
    <row r="1270" spans="1:12" s="10" customFormat="1" ht="14.1" customHeight="1" x14ac:dyDescent="0.25">
      <c r="A1270" s="45">
        <v>7</v>
      </c>
      <c r="B1270" s="46">
        <v>8</v>
      </c>
      <c r="C1270" s="46" t="s">
        <v>36</v>
      </c>
      <c r="D1270" s="93"/>
      <c r="E1270" s="110" t="s">
        <v>103</v>
      </c>
      <c r="F1270" s="48"/>
      <c r="G1270" s="49"/>
      <c r="H1270" s="50">
        <v>70800</v>
      </c>
      <c r="I1270" s="51">
        <v>0.14499999999999999</v>
      </c>
      <c r="J1270" s="51"/>
      <c r="K1270" s="52">
        <f t="shared" si="677"/>
        <v>484272</v>
      </c>
      <c r="L1270" s="36"/>
    </row>
    <row r="1271" spans="1:12" s="10" customFormat="1" ht="14.1" customHeight="1" x14ac:dyDescent="0.25">
      <c r="A1271" s="45">
        <v>8</v>
      </c>
      <c r="B1271" s="46">
        <v>1</v>
      </c>
      <c r="C1271" s="46" t="s">
        <v>36</v>
      </c>
      <c r="D1271" s="93"/>
      <c r="E1271" s="63" t="s">
        <v>104</v>
      </c>
      <c r="F1271" s="48"/>
      <c r="G1271" s="49"/>
      <c r="H1271" s="50">
        <v>163200</v>
      </c>
      <c r="I1271" s="51">
        <v>0.14499999999999999</v>
      </c>
      <c r="J1271" s="51"/>
      <c r="K1271" s="52">
        <f t="shared" si="677"/>
        <v>139536</v>
      </c>
      <c r="L1271" s="36"/>
    </row>
    <row r="1272" spans="1:12" s="10" customFormat="1" ht="14.1" customHeight="1" x14ac:dyDescent="0.25">
      <c r="A1272" s="45">
        <v>9</v>
      </c>
      <c r="B1272" s="46">
        <v>1</v>
      </c>
      <c r="C1272" s="46" t="s">
        <v>36</v>
      </c>
      <c r="D1272" s="93"/>
      <c r="E1272" s="63" t="s">
        <v>105</v>
      </c>
      <c r="F1272" s="48"/>
      <c r="G1272" s="49"/>
      <c r="H1272" s="50">
        <v>215400</v>
      </c>
      <c r="I1272" s="51">
        <v>0.14499999999999999</v>
      </c>
      <c r="J1272" s="51"/>
      <c r="K1272" s="52">
        <f t="shared" si="677"/>
        <v>184167</v>
      </c>
      <c r="L1272" s="36"/>
    </row>
    <row r="1273" spans="1:12" s="10" customFormat="1" ht="14.1" customHeight="1" x14ac:dyDescent="0.25">
      <c r="A1273" s="45">
        <v>10</v>
      </c>
      <c r="B1273" s="46">
        <v>15</v>
      </c>
      <c r="C1273" s="46" t="s">
        <v>36</v>
      </c>
      <c r="D1273" s="93"/>
      <c r="E1273" s="304" t="s">
        <v>67</v>
      </c>
      <c r="F1273" s="48"/>
      <c r="G1273" s="49"/>
      <c r="H1273" s="50">
        <v>33000</v>
      </c>
      <c r="I1273" s="51">
        <v>0.14499999999999999</v>
      </c>
      <c r="J1273" s="51"/>
      <c r="K1273" s="52">
        <f t="shared" si="677"/>
        <v>423225</v>
      </c>
      <c r="L1273" s="36"/>
    </row>
    <row r="1274" spans="1:12" s="10" customFormat="1" ht="14.1" customHeight="1" x14ac:dyDescent="0.25">
      <c r="A1274" s="45">
        <v>11</v>
      </c>
      <c r="B1274" s="46">
        <v>7</v>
      </c>
      <c r="C1274" s="46" t="s">
        <v>36</v>
      </c>
      <c r="D1274" s="93"/>
      <c r="E1274" s="303" t="s">
        <v>106</v>
      </c>
      <c r="F1274" s="48"/>
      <c r="G1274" s="49"/>
      <c r="H1274" s="50">
        <v>99600</v>
      </c>
      <c r="I1274" s="51">
        <v>0.14499999999999999</v>
      </c>
      <c r="J1274" s="51"/>
      <c r="K1274" s="52">
        <f t="shared" si="677"/>
        <v>596106</v>
      </c>
      <c r="L1274" s="36"/>
    </row>
    <row r="1275" spans="1:12" s="10" customFormat="1" ht="14.1" customHeight="1" x14ac:dyDescent="0.25">
      <c r="A1275" s="45">
        <v>12</v>
      </c>
      <c r="B1275" s="46">
        <v>6</v>
      </c>
      <c r="C1275" s="46" t="s">
        <v>36</v>
      </c>
      <c r="D1275" s="93"/>
      <c r="E1275" s="303" t="s">
        <v>107</v>
      </c>
      <c r="F1275" s="48"/>
      <c r="G1275" s="49"/>
      <c r="H1275" s="50">
        <v>77400</v>
      </c>
      <c r="I1275" s="51">
        <v>0.14499999999999999</v>
      </c>
      <c r="J1275" s="51"/>
      <c r="K1275" s="52">
        <f t="shared" si="677"/>
        <v>397062</v>
      </c>
      <c r="L1275" s="36"/>
    </row>
    <row r="1276" spans="1:12" s="10" customFormat="1" ht="14.1" customHeight="1" x14ac:dyDescent="0.25">
      <c r="A1276" s="45">
        <v>13</v>
      </c>
      <c r="B1276" s="46">
        <v>4</v>
      </c>
      <c r="C1276" s="46" t="s">
        <v>36</v>
      </c>
      <c r="D1276" s="93"/>
      <c r="E1276" s="304" t="s">
        <v>108</v>
      </c>
      <c r="F1276" s="48"/>
      <c r="G1276" s="49"/>
      <c r="H1276" s="50">
        <v>74400</v>
      </c>
      <c r="I1276" s="51">
        <v>0.14499999999999999</v>
      </c>
      <c r="J1276" s="51"/>
      <c r="K1276" s="52">
        <f t="shared" si="677"/>
        <v>254448</v>
      </c>
      <c r="L1276" s="36"/>
    </row>
    <row r="1277" spans="1:12" s="10" customFormat="1" ht="14.1" customHeight="1" x14ac:dyDescent="0.25">
      <c r="A1277" s="45">
        <v>14</v>
      </c>
      <c r="B1277" s="46">
        <v>3</v>
      </c>
      <c r="C1277" s="46" t="s">
        <v>36</v>
      </c>
      <c r="D1277" s="93"/>
      <c r="E1277" s="63" t="s">
        <v>109</v>
      </c>
      <c r="F1277" s="48"/>
      <c r="G1277" s="49"/>
      <c r="H1277" s="50">
        <v>522000</v>
      </c>
      <c r="I1277" s="51">
        <v>0.14499999999999999</v>
      </c>
      <c r="J1277" s="51"/>
      <c r="K1277" s="52">
        <f t="shared" si="677"/>
        <v>1338930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ref="K1279" si="678">(B1279*H1279-((B1279*H1279)*I1279))-((B1279*H1279-((B1279*H1279)*I1279))*J1279)</f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5"/>
      <c r="K1281" s="34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7">
        <f>SUM(K1264:K1279)</f>
        <v>8021097</v>
      </c>
      <c r="K1282" s="34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9"/>
      <c r="K1283" s="34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6"/>
      <c r="K1285" s="34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0">
        <f>((J1282/1.11)+(K1284/1.11))*11%</f>
        <v>794883.48648648639</v>
      </c>
      <c r="K1286" s="35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6"/>
      <c r="K1287" s="34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8021097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52" t="s">
        <v>38</v>
      </c>
      <c r="K1290" s="353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52"/>
      <c r="K1291" s="353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23090012</v>
      </c>
      <c r="F1294" s="123"/>
      <c r="G1294" s="124" t="s">
        <v>2</v>
      </c>
      <c r="H1294" s="354" t="str">
        <f>H1256</f>
        <v>CV RAINBOW NUSANTARA</v>
      </c>
      <c r="I1294" s="354"/>
      <c r="J1294" s="354"/>
      <c r="K1294" s="355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30" t="s">
        <v>3</v>
      </c>
      <c r="G1295" s="130"/>
      <c r="H1295" s="356"/>
      <c r="I1295" s="356"/>
      <c r="J1295" s="356"/>
      <c r="K1295" s="357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31">
        <f>D1258</f>
        <v>45184</v>
      </c>
      <c r="E1296" s="332"/>
      <c r="F1296" s="330"/>
      <c r="G1296" s="131"/>
      <c r="H1296" s="333" t="str">
        <f>H1258</f>
        <v/>
      </c>
      <c r="I1296" s="333"/>
      <c r="J1296" s="333"/>
      <c r="K1296" s="334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30"/>
      <c r="G1297" s="131"/>
      <c r="H1297" s="335" t="str">
        <f>H1259</f>
        <v>SIDOARJO</v>
      </c>
      <c r="I1297" s="335"/>
      <c r="J1297" s="335"/>
      <c r="K1297" s="336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1598</v>
      </c>
      <c r="E1298" s="122"/>
      <c r="F1298" s="133"/>
      <c r="G1298" s="134"/>
      <c r="H1298" s="337"/>
      <c r="I1298" s="337"/>
      <c r="J1298" s="337"/>
      <c r="K1298" s="338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9">B1264</f>
        <v>40</v>
      </c>
      <c r="C1302" s="287" t="str">
        <f t="shared" si="679"/>
        <v>PC</v>
      </c>
      <c r="D1302" s="288">
        <f t="shared" si="679"/>
        <v>0</v>
      </c>
      <c r="E1302" s="289" t="str">
        <f t="shared" si="679"/>
        <v>HAND TALLY COUNTER KENKO HT-302</v>
      </c>
      <c r="F1302" s="158"/>
      <c r="G1302" s="159"/>
      <c r="H1302" s="160">
        <f t="shared" ref="H1302:J1302" si="680">H1264</f>
        <v>19000</v>
      </c>
      <c r="I1302" s="161">
        <f t="shared" si="680"/>
        <v>0.14499999999999999</v>
      </c>
      <c r="J1302" s="161">
        <f t="shared" si="680"/>
        <v>0</v>
      </c>
      <c r="K1302" s="162">
        <f t="shared" ref="K1302:K1317" si="681">(B1302*H1302-((B1302*H1302)*I1302))-((B1302*H1302-((B1302*H1302)*I1302))*J1302)</f>
        <v>649800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2">B1265</f>
        <v>4</v>
      </c>
      <c r="C1303" s="287" t="str">
        <f t="shared" si="682"/>
        <v>LS</v>
      </c>
      <c r="D1303" s="288">
        <f t="shared" si="682"/>
        <v>0</v>
      </c>
      <c r="E1303" s="289" t="str">
        <f t="shared" si="682"/>
        <v>JANGKA (COMPASS SET) KENKO C-168 / MS-75</v>
      </c>
      <c r="F1303" s="158"/>
      <c r="G1303" s="159"/>
      <c r="H1303" s="160">
        <f t="shared" ref="H1303:J1303" si="683">H1265</f>
        <v>90000</v>
      </c>
      <c r="I1303" s="161">
        <f t="shared" si="683"/>
        <v>0.14499999999999999</v>
      </c>
      <c r="J1303" s="161">
        <f t="shared" si="683"/>
        <v>0</v>
      </c>
      <c r="K1303" s="162">
        <f t="shared" si="681"/>
        <v>307800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4">B1266</f>
        <v>2</v>
      </c>
      <c r="C1304" s="287" t="str">
        <f t="shared" si="684"/>
        <v>LS</v>
      </c>
      <c r="D1304" s="288">
        <f t="shared" si="684"/>
        <v>0</v>
      </c>
      <c r="E1304" s="289" t="str">
        <f t="shared" si="684"/>
        <v>JANGKA (COMPASS SET) KENKO C-288 / MS-25</v>
      </c>
      <c r="F1304" s="158"/>
      <c r="G1304" s="159"/>
      <c r="H1304" s="160">
        <f t="shared" ref="H1304:J1304" si="685">H1266</f>
        <v>90000</v>
      </c>
      <c r="I1304" s="161">
        <f t="shared" si="685"/>
        <v>0.14499999999999999</v>
      </c>
      <c r="J1304" s="161">
        <f t="shared" si="685"/>
        <v>0</v>
      </c>
      <c r="K1304" s="162">
        <f t="shared" si="681"/>
        <v>153900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6">B1267</f>
        <v>48</v>
      </c>
      <c r="C1305" s="287" t="str">
        <f t="shared" si="686"/>
        <v>LS</v>
      </c>
      <c r="D1305" s="288">
        <f t="shared" si="686"/>
        <v>0</v>
      </c>
      <c r="E1305" s="289" t="str">
        <f t="shared" si="686"/>
        <v>MECHANICAL PENCIL 0.5 MM KENKO MP-01</v>
      </c>
      <c r="F1305" s="158"/>
      <c r="G1305" s="159"/>
      <c r="H1305" s="160">
        <f t="shared" ref="H1305:J1305" si="687">H1267</f>
        <v>51600</v>
      </c>
      <c r="I1305" s="161">
        <f t="shared" si="687"/>
        <v>0.14499999999999999</v>
      </c>
      <c r="J1305" s="161">
        <f t="shared" si="687"/>
        <v>0</v>
      </c>
      <c r="K1305" s="162">
        <f t="shared" si="681"/>
        <v>2117664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8">B1268</f>
        <v>12</v>
      </c>
      <c r="C1306" s="287" t="str">
        <f t="shared" si="688"/>
        <v>LS</v>
      </c>
      <c r="D1306" s="288">
        <f t="shared" si="688"/>
        <v>0</v>
      </c>
      <c r="E1306" s="289" t="str">
        <f t="shared" si="688"/>
        <v>PENSIL WARNA KENKO CP-12HALF CLASSIC (PENDEK)</v>
      </c>
      <c r="F1306" s="158"/>
      <c r="G1306" s="159"/>
      <c r="H1306" s="160">
        <f t="shared" ref="H1306:J1306" si="689">H1268</f>
        <v>79200</v>
      </c>
      <c r="I1306" s="161">
        <f t="shared" si="689"/>
        <v>0.14499999999999999</v>
      </c>
      <c r="J1306" s="161">
        <f t="shared" si="689"/>
        <v>0</v>
      </c>
      <c r="K1306" s="162">
        <f t="shared" si="681"/>
        <v>812592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90">B1269</f>
        <v>5</v>
      </c>
      <c r="C1307" s="287" t="str">
        <f t="shared" si="690"/>
        <v>LS</v>
      </c>
      <c r="D1307" s="288">
        <f t="shared" si="690"/>
        <v>0</v>
      </c>
      <c r="E1307" s="289" t="str">
        <f t="shared" si="690"/>
        <v>GARISAN BESI (STAINLESS STEEL) KENKO 15 CM</v>
      </c>
      <c r="F1307" s="158"/>
      <c r="G1307" s="159"/>
      <c r="H1307" s="160">
        <f t="shared" ref="H1307:J1307" si="691">H1269</f>
        <v>37800</v>
      </c>
      <c r="I1307" s="161">
        <f t="shared" si="691"/>
        <v>0.14499999999999999</v>
      </c>
      <c r="J1307" s="161">
        <f t="shared" si="691"/>
        <v>0</v>
      </c>
      <c r="K1307" s="162">
        <f t="shared" si="681"/>
        <v>161595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2">B1270</f>
        <v>8</v>
      </c>
      <c r="C1308" s="287" t="str">
        <f t="shared" si="692"/>
        <v>LS</v>
      </c>
      <c r="D1308" s="288">
        <f t="shared" si="692"/>
        <v>0</v>
      </c>
      <c r="E1308" s="289" t="str">
        <f t="shared" si="692"/>
        <v>GARISAN BESI (STAINLESS STEEL) KENKO 20 CM</v>
      </c>
      <c r="F1308" s="158"/>
      <c r="G1308" s="159"/>
      <c r="H1308" s="160">
        <f t="shared" ref="H1308:J1308" si="693">H1270</f>
        <v>70800</v>
      </c>
      <c r="I1308" s="161">
        <f t="shared" si="693"/>
        <v>0.14499999999999999</v>
      </c>
      <c r="J1308" s="161">
        <f t="shared" si="693"/>
        <v>0</v>
      </c>
      <c r="K1308" s="162">
        <f t="shared" si="681"/>
        <v>484272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4">B1271</f>
        <v>1</v>
      </c>
      <c r="C1309" s="287" t="str">
        <f t="shared" si="694"/>
        <v>LS</v>
      </c>
      <c r="D1309" s="288">
        <f t="shared" si="694"/>
        <v>0</v>
      </c>
      <c r="E1309" s="290" t="str">
        <f t="shared" si="694"/>
        <v>GARISAN BESI (STAINLESS STEEL) KENKO 40 CM</v>
      </c>
      <c r="F1309" s="158"/>
      <c r="G1309" s="159"/>
      <c r="H1309" s="160">
        <f t="shared" ref="H1309:J1309" si="695">H1271</f>
        <v>163200</v>
      </c>
      <c r="I1309" s="161">
        <f t="shared" si="695"/>
        <v>0.14499999999999999</v>
      </c>
      <c r="J1309" s="161">
        <f t="shared" si="695"/>
        <v>0</v>
      </c>
      <c r="K1309" s="162">
        <f t="shared" si="681"/>
        <v>139536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6">B1272</f>
        <v>1</v>
      </c>
      <c r="C1310" s="287" t="str">
        <f t="shared" si="696"/>
        <v>LS</v>
      </c>
      <c r="D1310" s="288">
        <f t="shared" si="696"/>
        <v>0</v>
      </c>
      <c r="E1310" s="289" t="str">
        <f t="shared" si="696"/>
        <v>GARISAN BESI (STAINLESS STEEL) KENKO 50 CM</v>
      </c>
      <c r="F1310" s="158"/>
      <c r="G1310" s="159"/>
      <c r="H1310" s="160">
        <f t="shared" ref="H1310:J1310" si="697">H1272</f>
        <v>215400</v>
      </c>
      <c r="I1310" s="161">
        <f t="shared" si="697"/>
        <v>0.14499999999999999</v>
      </c>
      <c r="J1310" s="161">
        <f t="shared" si="697"/>
        <v>0</v>
      </c>
      <c r="K1310" s="162">
        <f t="shared" si="681"/>
        <v>184167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8">B1273</f>
        <v>15</v>
      </c>
      <c r="C1311" s="287" t="str">
        <f t="shared" si="698"/>
        <v>LS</v>
      </c>
      <c r="D1311" s="288">
        <f t="shared" si="698"/>
        <v>0</v>
      </c>
      <c r="E1311" s="289" t="str">
        <f t="shared" si="698"/>
        <v>PUSH PIN KENKO PN-30</v>
      </c>
      <c r="F1311" s="158"/>
      <c r="G1311" s="159"/>
      <c r="H1311" s="160">
        <f t="shared" ref="H1311:J1311" si="699">H1273</f>
        <v>33000</v>
      </c>
      <c r="I1311" s="161">
        <f t="shared" si="699"/>
        <v>0.14499999999999999</v>
      </c>
      <c r="J1311" s="161">
        <f t="shared" si="699"/>
        <v>0</v>
      </c>
      <c r="K1311" s="162">
        <f t="shared" si="681"/>
        <v>423225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700">B1274</f>
        <v>7</v>
      </c>
      <c r="C1312" s="287" t="str">
        <f t="shared" si="700"/>
        <v>LS</v>
      </c>
      <c r="D1312" s="288">
        <f t="shared" si="700"/>
        <v>0</v>
      </c>
      <c r="E1312" s="289" t="str">
        <f t="shared" si="700"/>
        <v>STAMP PLATE DATER KENKO S-68 (Cap Lunas)</v>
      </c>
      <c r="F1312" s="158"/>
      <c r="G1312" s="159"/>
      <c r="H1312" s="160">
        <f t="shared" ref="H1312:J1312" si="701">H1274</f>
        <v>99600</v>
      </c>
      <c r="I1312" s="161">
        <f t="shared" si="701"/>
        <v>0.14499999999999999</v>
      </c>
      <c r="J1312" s="161">
        <f t="shared" si="701"/>
        <v>0</v>
      </c>
      <c r="K1312" s="162">
        <f t="shared" si="681"/>
        <v>596106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2">B1275</f>
        <v>6</v>
      </c>
      <c r="C1313" s="287" t="str">
        <f t="shared" si="702"/>
        <v>LS</v>
      </c>
      <c r="D1313" s="288">
        <f t="shared" si="702"/>
        <v>0</v>
      </c>
      <c r="E1313" s="289" t="str">
        <f t="shared" si="702"/>
        <v>DATE STAMP KENKO D-3 (Cap Tanggal 5 Mm)</v>
      </c>
      <c r="F1313" s="158"/>
      <c r="G1313" s="159"/>
      <c r="H1313" s="160">
        <f t="shared" ref="H1313:J1313" si="703">H1275</f>
        <v>77400</v>
      </c>
      <c r="I1313" s="161">
        <f t="shared" si="703"/>
        <v>0.14499999999999999</v>
      </c>
      <c r="J1313" s="161">
        <f t="shared" si="703"/>
        <v>0</v>
      </c>
      <c r="K1313" s="162">
        <f t="shared" si="681"/>
        <v>397062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4">B1276</f>
        <v>4</v>
      </c>
      <c r="C1314" s="287" t="str">
        <f t="shared" si="704"/>
        <v>LS</v>
      </c>
      <c r="D1314" s="288">
        <f t="shared" si="704"/>
        <v>0</v>
      </c>
      <c r="E1314" s="289" t="str">
        <f t="shared" si="704"/>
        <v>DATE STAMP KENKO D-4 (Cap Tanggal 4 Mm)</v>
      </c>
      <c r="F1314" s="158"/>
      <c r="G1314" s="159"/>
      <c r="H1314" s="160">
        <f t="shared" ref="H1314:J1314" si="705">H1276</f>
        <v>74400</v>
      </c>
      <c r="I1314" s="161">
        <f t="shared" si="705"/>
        <v>0.14499999999999999</v>
      </c>
      <c r="J1314" s="161">
        <f t="shared" si="705"/>
        <v>0</v>
      </c>
      <c r="K1314" s="162">
        <f t="shared" si="681"/>
        <v>254448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6">B1277</f>
        <v>3</v>
      </c>
      <c r="C1315" s="287" t="str">
        <f t="shared" si="706"/>
        <v>LS</v>
      </c>
      <c r="D1315" s="288">
        <f t="shared" si="706"/>
        <v>0</v>
      </c>
      <c r="E1315" s="289" t="str">
        <f t="shared" si="706"/>
        <v>GARISAN BESI (STAINLESS STEEL) KENKO 100 CM / 1 M</v>
      </c>
      <c r="F1315" s="158"/>
      <c r="G1315" s="159"/>
      <c r="H1315" s="160">
        <f t="shared" ref="H1315:J1315" si="707">H1277</f>
        <v>522000</v>
      </c>
      <c r="I1315" s="161">
        <f t="shared" si="707"/>
        <v>0.14499999999999999</v>
      </c>
      <c r="J1315" s="161">
        <f t="shared" si="707"/>
        <v>0</v>
      </c>
      <c r="K1315" s="162">
        <f t="shared" si="681"/>
        <v>1338930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8">B1278</f>
        <v>0</v>
      </c>
      <c r="C1316" s="287">
        <f t="shared" si="708"/>
        <v>0</v>
      </c>
      <c r="D1316" s="288">
        <f t="shared" si="708"/>
        <v>0</v>
      </c>
      <c r="E1316" s="289">
        <f t="shared" si="708"/>
        <v>0</v>
      </c>
      <c r="F1316" s="158"/>
      <c r="G1316" s="159"/>
      <c r="H1316" s="160">
        <f t="shared" ref="H1316:J1316" si="709">H1278</f>
        <v>0</v>
      </c>
      <c r="I1316" s="161">
        <f t="shared" si="709"/>
        <v>0</v>
      </c>
      <c r="J1316" s="161">
        <f t="shared" si="709"/>
        <v>0</v>
      </c>
      <c r="K1316" s="162">
        <f t="shared" si="681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10">B1279</f>
        <v>0</v>
      </c>
      <c r="C1317" s="287">
        <f t="shared" si="710"/>
        <v>0</v>
      </c>
      <c r="D1317" s="288">
        <f t="shared" si="710"/>
        <v>0</v>
      </c>
      <c r="E1317" s="290">
        <f t="shared" si="710"/>
        <v>0</v>
      </c>
      <c r="F1317" s="158"/>
      <c r="G1317" s="159"/>
      <c r="H1317" s="160">
        <f t="shared" ref="H1317:J1317" si="711">H1279</f>
        <v>0</v>
      </c>
      <c r="I1317" s="161">
        <f t="shared" si="711"/>
        <v>0</v>
      </c>
      <c r="J1317" s="161">
        <f t="shared" si="711"/>
        <v>0</v>
      </c>
      <c r="K1317" s="162">
        <f t="shared" si="681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9"/>
      <c r="K1319" s="313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40">
        <f>SUM(K1302:K1317)</f>
        <v>8021097</v>
      </c>
      <c r="K1320" s="341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42"/>
      <c r="K1321" s="342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3"/>
      <c r="K1323" s="313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43">
        <f>((J1320/1.11)+(K1322/1.11))*11%</f>
        <v>794883.48648648639</v>
      </c>
      <c r="K1324" s="344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3"/>
      <c r="K1325" s="313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8021097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14" t="str">
        <f>J1290</f>
        <v>NOVI / YO</v>
      </c>
      <c r="K1328" s="315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14">
        <f>J1291</f>
        <v>0</v>
      </c>
      <c r="K1329" s="315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23090012</v>
      </c>
      <c r="F1332" s="200"/>
      <c r="G1332" s="201" t="s">
        <v>2</v>
      </c>
      <c r="H1332" s="316" t="str">
        <f>H1294</f>
        <v>CV RAINBOW NUSANTARA</v>
      </c>
      <c r="I1332" s="316"/>
      <c r="J1332" s="316"/>
      <c r="K1332" s="317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20" t="s">
        <v>3</v>
      </c>
      <c r="G1333" s="207"/>
      <c r="H1333" s="318"/>
      <c r="I1333" s="318"/>
      <c r="J1333" s="318"/>
      <c r="K1333" s="319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21">
        <f>D1296</f>
        <v>45184</v>
      </c>
      <c r="E1334" s="322"/>
      <c r="F1334" s="320"/>
      <c r="G1334" s="208"/>
      <c r="H1334" s="323" t="str">
        <f>H1296</f>
        <v/>
      </c>
      <c r="I1334" s="323"/>
      <c r="J1334" s="323"/>
      <c r="K1334" s="324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20"/>
      <c r="G1335" s="208"/>
      <c r="H1335" s="325" t="str">
        <f>H1297</f>
        <v>SIDOARJO</v>
      </c>
      <c r="I1335" s="325"/>
      <c r="J1335" s="325"/>
      <c r="K1335" s="326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1598</v>
      </c>
      <c r="E1336" s="199"/>
      <c r="F1336" s="210"/>
      <c r="G1336" s="211"/>
      <c r="H1336" s="327"/>
      <c r="I1336" s="327"/>
      <c r="J1336" s="327"/>
      <c r="K1336" s="328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2">B1302</f>
        <v>40</v>
      </c>
      <c r="C1340" s="292" t="str">
        <f t="shared" si="712"/>
        <v>PC</v>
      </c>
      <c r="D1340" s="293">
        <f t="shared" si="712"/>
        <v>0</v>
      </c>
      <c r="E1340" s="294" t="str">
        <f t="shared" si="712"/>
        <v>HAND TALLY COUNTER KENKO HT-302</v>
      </c>
      <c r="F1340" s="235"/>
      <c r="G1340" s="236"/>
      <c r="H1340" s="237">
        <f t="shared" ref="H1340:J1340" si="713">H1302</f>
        <v>19000</v>
      </c>
      <c r="I1340" s="238">
        <f t="shared" si="713"/>
        <v>0.14499999999999999</v>
      </c>
      <c r="J1340" s="238">
        <f t="shared" si="713"/>
        <v>0</v>
      </c>
      <c r="K1340" s="239">
        <f t="shared" ref="K1340:K1355" si="714">(B1340*H1340-((B1340*H1340)*I1340))-((B1340*H1340-((B1340*H1340)*I1340))*J1340)</f>
        <v>649800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5">B1303</f>
        <v>4</v>
      </c>
      <c r="C1341" s="292" t="str">
        <f t="shared" si="715"/>
        <v>LS</v>
      </c>
      <c r="D1341" s="293">
        <f t="shared" si="715"/>
        <v>0</v>
      </c>
      <c r="E1341" s="294" t="str">
        <f t="shared" si="715"/>
        <v>JANGKA (COMPASS SET) KENKO C-168 / MS-75</v>
      </c>
      <c r="F1341" s="235"/>
      <c r="G1341" s="236"/>
      <c r="H1341" s="237">
        <f t="shared" ref="H1341:J1341" si="716">H1303</f>
        <v>90000</v>
      </c>
      <c r="I1341" s="238">
        <f t="shared" si="716"/>
        <v>0.14499999999999999</v>
      </c>
      <c r="J1341" s="238">
        <f t="shared" si="716"/>
        <v>0</v>
      </c>
      <c r="K1341" s="239">
        <f t="shared" si="714"/>
        <v>307800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7">B1304</f>
        <v>2</v>
      </c>
      <c r="C1342" s="292" t="str">
        <f t="shared" si="717"/>
        <v>LS</v>
      </c>
      <c r="D1342" s="293">
        <f t="shared" si="717"/>
        <v>0</v>
      </c>
      <c r="E1342" s="294" t="str">
        <f t="shared" si="717"/>
        <v>JANGKA (COMPASS SET) KENKO C-288 / MS-25</v>
      </c>
      <c r="F1342" s="235"/>
      <c r="G1342" s="236"/>
      <c r="H1342" s="237">
        <f t="shared" ref="H1342:J1342" si="718">H1304</f>
        <v>90000</v>
      </c>
      <c r="I1342" s="238">
        <f t="shared" si="718"/>
        <v>0.14499999999999999</v>
      </c>
      <c r="J1342" s="238">
        <f t="shared" si="718"/>
        <v>0</v>
      </c>
      <c r="K1342" s="239">
        <f t="shared" si="714"/>
        <v>153900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9">B1305</f>
        <v>48</v>
      </c>
      <c r="C1343" s="292" t="str">
        <f t="shared" si="719"/>
        <v>LS</v>
      </c>
      <c r="D1343" s="293">
        <f t="shared" si="719"/>
        <v>0</v>
      </c>
      <c r="E1343" s="294" t="str">
        <f t="shared" si="719"/>
        <v>MECHANICAL PENCIL 0.5 MM KENKO MP-01</v>
      </c>
      <c r="F1343" s="235"/>
      <c r="G1343" s="236"/>
      <c r="H1343" s="237">
        <f t="shared" ref="H1343:J1343" si="720">H1305</f>
        <v>51600</v>
      </c>
      <c r="I1343" s="238">
        <f t="shared" si="720"/>
        <v>0.14499999999999999</v>
      </c>
      <c r="J1343" s="238">
        <f t="shared" si="720"/>
        <v>0</v>
      </c>
      <c r="K1343" s="239">
        <f t="shared" si="714"/>
        <v>2117664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1">B1306</f>
        <v>12</v>
      </c>
      <c r="C1344" s="292" t="str">
        <f t="shared" si="721"/>
        <v>LS</v>
      </c>
      <c r="D1344" s="293">
        <f t="shared" si="721"/>
        <v>0</v>
      </c>
      <c r="E1344" s="294" t="str">
        <f t="shared" si="721"/>
        <v>PENSIL WARNA KENKO CP-12HALF CLASSIC (PENDEK)</v>
      </c>
      <c r="F1344" s="235"/>
      <c r="G1344" s="236"/>
      <c r="H1344" s="237">
        <f t="shared" ref="H1344:J1344" si="722">H1306</f>
        <v>79200</v>
      </c>
      <c r="I1344" s="238">
        <f t="shared" si="722"/>
        <v>0.14499999999999999</v>
      </c>
      <c r="J1344" s="238">
        <f t="shared" si="722"/>
        <v>0</v>
      </c>
      <c r="K1344" s="239">
        <f t="shared" si="714"/>
        <v>812592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3">B1307</f>
        <v>5</v>
      </c>
      <c r="C1345" s="292" t="str">
        <f t="shared" si="723"/>
        <v>LS</v>
      </c>
      <c r="D1345" s="293">
        <f t="shared" si="723"/>
        <v>0</v>
      </c>
      <c r="E1345" s="294" t="str">
        <f t="shared" si="723"/>
        <v>GARISAN BESI (STAINLESS STEEL) KENKO 15 CM</v>
      </c>
      <c r="F1345" s="235"/>
      <c r="G1345" s="236"/>
      <c r="H1345" s="237">
        <f t="shared" ref="H1345:J1345" si="724">H1307</f>
        <v>37800</v>
      </c>
      <c r="I1345" s="238">
        <f t="shared" si="724"/>
        <v>0.14499999999999999</v>
      </c>
      <c r="J1345" s="238">
        <f t="shared" si="724"/>
        <v>0</v>
      </c>
      <c r="K1345" s="239">
        <f t="shared" si="714"/>
        <v>161595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5">B1308</f>
        <v>8</v>
      </c>
      <c r="C1346" s="292" t="str">
        <f t="shared" si="725"/>
        <v>LS</v>
      </c>
      <c r="D1346" s="293">
        <f t="shared" si="725"/>
        <v>0</v>
      </c>
      <c r="E1346" s="294" t="str">
        <f t="shared" si="725"/>
        <v>GARISAN BESI (STAINLESS STEEL) KENKO 20 CM</v>
      </c>
      <c r="F1346" s="235"/>
      <c r="G1346" s="236"/>
      <c r="H1346" s="237">
        <f t="shared" ref="H1346:J1346" si="726">H1308</f>
        <v>70800</v>
      </c>
      <c r="I1346" s="238">
        <f t="shared" si="726"/>
        <v>0.14499999999999999</v>
      </c>
      <c r="J1346" s="238">
        <f t="shared" si="726"/>
        <v>0</v>
      </c>
      <c r="K1346" s="239">
        <f t="shared" si="714"/>
        <v>484272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7">B1309</f>
        <v>1</v>
      </c>
      <c r="C1347" s="292" t="str">
        <f t="shared" si="727"/>
        <v>LS</v>
      </c>
      <c r="D1347" s="293">
        <f t="shared" si="727"/>
        <v>0</v>
      </c>
      <c r="E1347" s="295" t="str">
        <f t="shared" si="727"/>
        <v>GARISAN BESI (STAINLESS STEEL) KENKO 40 CM</v>
      </c>
      <c r="F1347" s="235"/>
      <c r="G1347" s="236"/>
      <c r="H1347" s="237">
        <f t="shared" ref="H1347:J1347" si="728">H1309</f>
        <v>163200</v>
      </c>
      <c r="I1347" s="238">
        <f t="shared" si="728"/>
        <v>0.14499999999999999</v>
      </c>
      <c r="J1347" s="238">
        <f t="shared" si="728"/>
        <v>0</v>
      </c>
      <c r="K1347" s="239">
        <f t="shared" si="714"/>
        <v>139536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9">B1310</f>
        <v>1</v>
      </c>
      <c r="C1348" s="292" t="str">
        <f t="shared" si="729"/>
        <v>LS</v>
      </c>
      <c r="D1348" s="293">
        <f t="shared" si="729"/>
        <v>0</v>
      </c>
      <c r="E1348" s="294" t="str">
        <f t="shared" si="729"/>
        <v>GARISAN BESI (STAINLESS STEEL) KENKO 50 CM</v>
      </c>
      <c r="F1348" s="235"/>
      <c r="G1348" s="236"/>
      <c r="H1348" s="237">
        <f t="shared" ref="H1348:J1348" si="730">H1310</f>
        <v>215400</v>
      </c>
      <c r="I1348" s="238">
        <f t="shared" si="730"/>
        <v>0.14499999999999999</v>
      </c>
      <c r="J1348" s="238">
        <f t="shared" si="730"/>
        <v>0</v>
      </c>
      <c r="K1348" s="239">
        <f t="shared" si="714"/>
        <v>184167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1">B1311</f>
        <v>15</v>
      </c>
      <c r="C1349" s="292" t="str">
        <f t="shared" si="731"/>
        <v>LS</v>
      </c>
      <c r="D1349" s="293">
        <f t="shared" si="731"/>
        <v>0</v>
      </c>
      <c r="E1349" s="294" t="str">
        <f t="shared" si="731"/>
        <v>PUSH PIN KENKO PN-30</v>
      </c>
      <c r="F1349" s="235"/>
      <c r="G1349" s="236"/>
      <c r="H1349" s="237">
        <f t="shared" ref="H1349:J1349" si="732">H1311</f>
        <v>33000</v>
      </c>
      <c r="I1349" s="238">
        <f t="shared" si="732"/>
        <v>0.14499999999999999</v>
      </c>
      <c r="J1349" s="238">
        <f t="shared" si="732"/>
        <v>0</v>
      </c>
      <c r="K1349" s="239">
        <f t="shared" si="714"/>
        <v>423225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3">B1312</f>
        <v>7</v>
      </c>
      <c r="C1350" s="292" t="str">
        <f t="shared" si="733"/>
        <v>LS</v>
      </c>
      <c r="D1350" s="293">
        <f t="shared" si="733"/>
        <v>0</v>
      </c>
      <c r="E1350" s="294" t="str">
        <f t="shared" si="733"/>
        <v>STAMP PLATE DATER KENKO S-68 (Cap Lunas)</v>
      </c>
      <c r="F1350" s="235"/>
      <c r="G1350" s="236"/>
      <c r="H1350" s="237">
        <f t="shared" ref="H1350:J1350" si="734">H1312</f>
        <v>99600</v>
      </c>
      <c r="I1350" s="238">
        <f t="shared" si="734"/>
        <v>0.14499999999999999</v>
      </c>
      <c r="J1350" s="238">
        <f t="shared" si="734"/>
        <v>0</v>
      </c>
      <c r="K1350" s="239">
        <f t="shared" si="714"/>
        <v>596106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5">B1313</f>
        <v>6</v>
      </c>
      <c r="C1351" s="292" t="str">
        <f t="shared" si="735"/>
        <v>LS</v>
      </c>
      <c r="D1351" s="293">
        <f t="shared" si="735"/>
        <v>0</v>
      </c>
      <c r="E1351" s="294" t="str">
        <f t="shared" si="735"/>
        <v>DATE STAMP KENKO D-3 (Cap Tanggal 5 Mm)</v>
      </c>
      <c r="F1351" s="235"/>
      <c r="G1351" s="236"/>
      <c r="H1351" s="237">
        <f t="shared" ref="H1351:J1351" si="736">H1313</f>
        <v>77400</v>
      </c>
      <c r="I1351" s="238">
        <f t="shared" si="736"/>
        <v>0.14499999999999999</v>
      </c>
      <c r="J1351" s="238">
        <f t="shared" si="736"/>
        <v>0</v>
      </c>
      <c r="K1351" s="239">
        <f t="shared" si="714"/>
        <v>397062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7">B1314</f>
        <v>4</v>
      </c>
      <c r="C1352" s="292" t="str">
        <f t="shared" si="737"/>
        <v>LS</v>
      </c>
      <c r="D1352" s="293">
        <f t="shared" si="737"/>
        <v>0</v>
      </c>
      <c r="E1352" s="294" t="str">
        <f t="shared" si="737"/>
        <v>DATE STAMP KENKO D-4 (Cap Tanggal 4 Mm)</v>
      </c>
      <c r="F1352" s="235"/>
      <c r="G1352" s="236"/>
      <c r="H1352" s="237">
        <f t="shared" ref="H1352:J1352" si="738">H1314</f>
        <v>74400</v>
      </c>
      <c r="I1352" s="238">
        <f t="shared" si="738"/>
        <v>0.14499999999999999</v>
      </c>
      <c r="J1352" s="238">
        <f t="shared" si="738"/>
        <v>0</v>
      </c>
      <c r="K1352" s="239">
        <f t="shared" si="714"/>
        <v>254448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9">B1315</f>
        <v>3</v>
      </c>
      <c r="C1353" s="292" t="str">
        <f t="shared" si="739"/>
        <v>LS</v>
      </c>
      <c r="D1353" s="293">
        <f t="shared" si="739"/>
        <v>0</v>
      </c>
      <c r="E1353" s="294" t="str">
        <f t="shared" si="739"/>
        <v>GARISAN BESI (STAINLESS STEEL) KENKO 100 CM / 1 M</v>
      </c>
      <c r="F1353" s="235"/>
      <c r="G1353" s="236"/>
      <c r="H1353" s="237">
        <f t="shared" ref="H1353:J1353" si="740">H1315</f>
        <v>522000</v>
      </c>
      <c r="I1353" s="238">
        <f t="shared" si="740"/>
        <v>0.14499999999999999</v>
      </c>
      <c r="J1353" s="238">
        <f t="shared" si="740"/>
        <v>0</v>
      </c>
      <c r="K1353" s="239">
        <f t="shared" si="714"/>
        <v>1338930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1">B1316</f>
        <v>0</v>
      </c>
      <c r="C1354" s="292">
        <f t="shared" si="741"/>
        <v>0</v>
      </c>
      <c r="D1354" s="293">
        <f t="shared" si="741"/>
        <v>0</v>
      </c>
      <c r="E1354" s="294">
        <f t="shared" si="741"/>
        <v>0</v>
      </c>
      <c r="F1354" s="235"/>
      <c r="G1354" s="236"/>
      <c r="H1354" s="237">
        <f t="shared" ref="H1354:J1354" si="742">H1316</f>
        <v>0</v>
      </c>
      <c r="I1354" s="238">
        <f t="shared" si="742"/>
        <v>0</v>
      </c>
      <c r="J1354" s="238">
        <f t="shared" si="742"/>
        <v>0</v>
      </c>
      <c r="K1354" s="239">
        <f t="shared" si="714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3">B1317</f>
        <v>0</v>
      </c>
      <c r="C1355" s="292">
        <f t="shared" si="743"/>
        <v>0</v>
      </c>
      <c r="D1355" s="293">
        <f t="shared" si="743"/>
        <v>0</v>
      </c>
      <c r="E1355" s="295">
        <f t="shared" si="743"/>
        <v>0</v>
      </c>
      <c r="F1355" s="235"/>
      <c r="G1355" s="236"/>
      <c r="H1355" s="237">
        <f t="shared" ref="H1355:J1355" si="744">H1317</f>
        <v>0</v>
      </c>
      <c r="I1355" s="238">
        <f t="shared" si="744"/>
        <v>0</v>
      </c>
      <c r="J1355" s="238">
        <f t="shared" si="744"/>
        <v>0</v>
      </c>
      <c r="K1355" s="239">
        <f t="shared" si="714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9"/>
      <c r="K1357" s="308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5">
        <f>SUM(K1340:K1355)</f>
        <v>8021097</v>
      </c>
      <c r="K1358" s="306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7"/>
      <c r="K1359" s="307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8"/>
      <c r="K1361" s="308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9">
        <f>((J1358/1.11)+(K1360/1.11))*11%</f>
        <v>794883.48648648639</v>
      </c>
      <c r="K1362" s="310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8"/>
      <c r="K1363" s="308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8021097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11" t="str">
        <f>J1328</f>
        <v>NOVI / YO</v>
      </c>
      <c r="K1366" s="312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11">
        <f>J1329</f>
        <v>0</v>
      </c>
      <c r="K1367" s="312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23090013</v>
      </c>
      <c r="G1370" s="11" t="s">
        <v>2</v>
      </c>
      <c r="H1370" s="358" t="s">
        <v>110</v>
      </c>
      <c r="I1370" s="358"/>
      <c r="J1370" s="358"/>
      <c r="K1370" s="3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2" t="s">
        <v>3</v>
      </c>
      <c r="G1371" s="17"/>
      <c r="H1371" s="360"/>
      <c r="I1371" s="360"/>
      <c r="J1371" s="360"/>
      <c r="K1371" s="3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3">
        <v>45185</v>
      </c>
      <c r="E1372" s="364"/>
      <c r="F1372" s="362"/>
      <c r="G1372" s="18"/>
      <c r="H1372" s="365" t="s">
        <v>32</v>
      </c>
      <c r="I1372" s="365"/>
      <c r="J1372" s="365"/>
      <c r="K1372" s="36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2"/>
      <c r="G1373" s="18"/>
      <c r="H1373" s="367" t="s">
        <v>111</v>
      </c>
      <c r="I1373" s="367"/>
      <c r="J1373" s="367"/>
      <c r="K1373" s="36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112</v>
      </c>
      <c r="E1374" s="9"/>
      <c r="F1374" s="21"/>
      <c r="G1374" s="22"/>
      <c r="H1374" s="369"/>
      <c r="I1374" s="369"/>
      <c r="J1374" s="369"/>
      <c r="K1374" s="37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2160</v>
      </c>
      <c r="C1378" s="46" t="s">
        <v>52</v>
      </c>
      <c r="D1378" s="93">
        <v>1</v>
      </c>
      <c r="E1378" s="110" t="s">
        <v>48</v>
      </c>
      <c r="F1378" s="48"/>
      <c r="G1378" s="49"/>
      <c r="H1378" s="50">
        <v>4800</v>
      </c>
      <c r="I1378" s="51">
        <v>0.125</v>
      </c>
      <c r="J1378" s="51"/>
      <c r="K1378" s="52">
        <f t="shared" ref="K1378:K1393" si="745">(B1378*H1378-((B1378*H1378)*I1378))-((B1378*H1378-((B1378*H1378)*I1378))*J1378)</f>
        <v>9072000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5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5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5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5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5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5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5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5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5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5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5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5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5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5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5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5"/>
      <c r="K1395" s="34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7">
        <f>SUM(K1378:K1393)</f>
        <v>9072000</v>
      </c>
      <c r="K1396" s="34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9"/>
      <c r="K1397" s="34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6"/>
      <c r="K1399" s="34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0">
        <f>((J1396/1.11)+(K1398/1.11))*11%</f>
        <v>899027.02702702698</v>
      </c>
      <c r="K1400" s="35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6"/>
      <c r="K1401" s="34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9072000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52" t="s">
        <v>43</v>
      </c>
      <c r="K1404" s="353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52"/>
      <c r="K1405" s="353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23090013</v>
      </c>
      <c r="F1408" s="123"/>
      <c r="G1408" s="124" t="s">
        <v>2</v>
      </c>
      <c r="H1408" s="354" t="str">
        <f>H1370</f>
        <v>CV LANCAR JAYA SENTOSA</v>
      </c>
      <c r="I1408" s="354"/>
      <c r="J1408" s="354"/>
      <c r="K1408" s="355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30" t="s">
        <v>3</v>
      </c>
      <c r="G1409" s="130"/>
      <c r="H1409" s="356"/>
      <c r="I1409" s="356"/>
      <c r="J1409" s="356"/>
      <c r="K1409" s="357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31">
        <f>D1372</f>
        <v>45185</v>
      </c>
      <c r="E1410" s="332"/>
      <c r="F1410" s="330"/>
      <c r="G1410" s="131"/>
      <c r="H1410" s="333" t="str">
        <f>H1372</f>
        <v/>
      </c>
      <c r="I1410" s="333"/>
      <c r="J1410" s="333"/>
      <c r="K1410" s="334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30"/>
      <c r="G1411" s="131"/>
      <c r="H1411" s="335" t="str">
        <f>H1373</f>
        <v>MALANG</v>
      </c>
      <c r="I1411" s="335"/>
      <c r="J1411" s="335"/>
      <c r="K1411" s="336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3265</v>
      </c>
      <c r="E1412" s="122"/>
      <c r="F1412" s="133"/>
      <c r="G1412" s="134"/>
      <c r="H1412" s="337"/>
      <c r="I1412" s="337"/>
      <c r="J1412" s="337"/>
      <c r="K1412" s="338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6">B1378</f>
        <v>2160</v>
      </c>
      <c r="C1416" s="287" t="str">
        <f t="shared" si="746"/>
        <v>PCS</v>
      </c>
      <c r="D1416" s="288">
        <f t="shared" si="746"/>
        <v>1</v>
      </c>
      <c r="E1416" s="289" t="str">
        <f t="shared" si="746"/>
        <v>CORRECTION TAPE JOYKO CT-522</v>
      </c>
      <c r="F1416" s="158"/>
      <c r="G1416" s="159"/>
      <c r="H1416" s="160">
        <f t="shared" ref="H1416:J1416" si="747">H1378</f>
        <v>4800</v>
      </c>
      <c r="I1416" s="161">
        <f t="shared" si="747"/>
        <v>0.125</v>
      </c>
      <c r="J1416" s="161">
        <f t="shared" si="747"/>
        <v>0</v>
      </c>
      <c r="K1416" s="162">
        <f t="shared" ref="K1416:K1431" si="748">(B1416*H1416-((B1416*H1416)*I1416))-((B1416*H1416-((B1416*H1416)*I1416))*J1416)</f>
        <v>9072000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9">B1379</f>
        <v>0</v>
      </c>
      <c r="C1417" s="287">
        <f t="shared" si="749"/>
        <v>0</v>
      </c>
      <c r="D1417" s="288">
        <f t="shared" si="749"/>
        <v>0</v>
      </c>
      <c r="E1417" s="289">
        <f t="shared" si="749"/>
        <v>0</v>
      </c>
      <c r="F1417" s="158"/>
      <c r="G1417" s="159"/>
      <c r="H1417" s="160">
        <f t="shared" ref="H1417:J1417" si="750">H1379</f>
        <v>0</v>
      </c>
      <c r="I1417" s="161">
        <f t="shared" si="750"/>
        <v>0</v>
      </c>
      <c r="J1417" s="161">
        <f t="shared" si="750"/>
        <v>0</v>
      </c>
      <c r="K1417" s="162">
        <f t="shared" si="748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1">B1380</f>
        <v>0</v>
      </c>
      <c r="C1418" s="287">
        <f t="shared" si="751"/>
        <v>0</v>
      </c>
      <c r="D1418" s="288">
        <f t="shared" si="751"/>
        <v>0</v>
      </c>
      <c r="E1418" s="289">
        <f t="shared" si="751"/>
        <v>0</v>
      </c>
      <c r="F1418" s="158"/>
      <c r="G1418" s="159"/>
      <c r="H1418" s="160">
        <f t="shared" ref="H1418:J1418" si="752">H1380</f>
        <v>0</v>
      </c>
      <c r="I1418" s="161">
        <f t="shared" si="752"/>
        <v>0</v>
      </c>
      <c r="J1418" s="161">
        <f t="shared" si="752"/>
        <v>0</v>
      </c>
      <c r="K1418" s="162">
        <f t="shared" si="748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3">B1381</f>
        <v>0</v>
      </c>
      <c r="C1419" s="287">
        <f t="shared" si="753"/>
        <v>0</v>
      </c>
      <c r="D1419" s="288">
        <f t="shared" si="753"/>
        <v>0</v>
      </c>
      <c r="E1419" s="289">
        <f t="shared" si="753"/>
        <v>0</v>
      </c>
      <c r="F1419" s="158"/>
      <c r="G1419" s="159"/>
      <c r="H1419" s="160">
        <f t="shared" ref="H1419:J1419" si="754">H1381</f>
        <v>0</v>
      </c>
      <c r="I1419" s="161">
        <f t="shared" si="754"/>
        <v>0</v>
      </c>
      <c r="J1419" s="161">
        <f t="shared" si="754"/>
        <v>0</v>
      </c>
      <c r="K1419" s="162">
        <f t="shared" si="748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5">B1382</f>
        <v>0</v>
      </c>
      <c r="C1420" s="287">
        <f t="shared" si="755"/>
        <v>0</v>
      </c>
      <c r="D1420" s="288">
        <f t="shared" si="755"/>
        <v>0</v>
      </c>
      <c r="E1420" s="289">
        <f t="shared" si="755"/>
        <v>0</v>
      </c>
      <c r="F1420" s="158"/>
      <c r="G1420" s="159"/>
      <c r="H1420" s="160">
        <f t="shared" ref="H1420:J1420" si="756">H1382</f>
        <v>0</v>
      </c>
      <c r="I1420" s="161">
        <f t="shared" si="756"/>
        <v>0</v>
      </c>
      <c r="J1420" s="161">
        <f t="shared" si="756"/>
        <v>0</v>
      </c>
      <c r="K1420" s="162">
        <f t="shared" si="748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7">B1383</f>
        <v>0</v>
      </c>
      <c r="C1421" s="287">
        <f t="shared" si="757"/>
        <v>0</v>
      </c>
      <c r="D1421" s="288">
        <f t="shared" si="757"/>
        <v>0</v>
      </c>
      <c r="E1421" s="289">
        <f t="shared" si="757"/>
        <v>0</v>
      </c>
      <c r="F1421" s="158"/>
      <c r="G1421" s="159"/>
      <c r="H1421" s="160">
        <f t="shared" ref="H1421:J1421" si="758">H1383</f>
        <v>0</v>
      </c>
      <c r="I1421" s="161">
        <f t="shared" si="758"/>
        <v>0</v>
      </c>
      <c r="J1421" s="161">
        <f t="shared" si="758"/>
        <v>0</v>
      </c>
      <c r="K1421" s="162">
        <f t="shared" si="748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9">B1384</f>
        <v>0</v>
      </c>
      <c r="C1422" s="287">
        <f t="shared" si="759"/>
        <v>0</v>
      </c>
      <c r="D1422" s="288">
        <f t="shared" si="759"/>
        <v>0</v>
      </c>
      <c r="E1422" s="289">
        <f t="shared" si="759"/>
        <v>0</v>
      </c>
      <c r="F1422" s="158"/>
      <c r="G1422" s="159"/>
      <c r="H1422" s="160">
        <f t="shared" ref="H1422:J1422" si="760">H1384</f>
        <v>0</v>
      </c>
      <c r="I1422" s="161">
        <f t="shared" si="760"/>
        <v>0</v>
      </c>
      <c r="J1422" s="161">
        <f t="shared" si="760"/>
        <v>0</v>
      </c>
      <c r="K1422" s="162">
        <f t="shared" si="748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1">B1385</f>
        <v>0</v>
      </c>
      <c r="C1423" s="287">
        <f t="shared" si="761"/>
        <v>0</v>
      </c>
      <c r="D1423" s="288">
        <f t="shared" si="761"/>
        <v>0</v>
      </c>
      <c r="E1423" s="290">
        <f t="shared" si="761"/>
        <v>0</v>
      </c>
      <c r="F1423" s="158"/>
      <c r="G1423" s="159"/>
      <c r="H1423" s="160">
        <f t="shared" ref="H1423:J1423" si="762">H1385</f>
        <v>0</v>
      </c>
      <c r="I1423" s="161">
        <f t="shared" si="762"/>
        <v>0</v>
      </c>
      <c r="J1423" s="161">
        <f t="shared" si="762"/>
        <v>0</v>
      </c>
      <c r="K1423" s="162">
        <f t="shared" si="748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3">B1386</f>
        <v>0</v>
      </c>
      <c r="C1424" s="287">
        <f t="shared" si="763"/>
        <v>0</v>
      </c>
      <c r="D1424" s="288">
        <f t="shared" si="763"/>
        <v>0</v>
      </c>
      <c r="E1424" s="289">
        <f t="shared" si="763"/>
        <v>0</v>
      </c>
      <c r="F1424" s="158"/>
      <c r="G1424" s="159"/>
      <c r="H1424" s="160">
        <f t="shared" ref="H1424:J1424" si="764">H1386</f>
        <v>0</v>
      </c>
      <c r="I1424" s="161">
        <f t="shared" si="764"/>
        <v>0</v>
      </c>
      <c r="J1424" s="161">
        <f t="shared" si="764"/>
        <v>0</v>
      </c>
      <c r="K1424" s="162">
        <f t="shared" si="748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5">B1387</f>
        <v>0</v>
      </c>
      <c r="C1425" s="287">
        <f t="shared" si="765"/>
        <v>0</v>
      </c>
      <c r="D1425" s="288">
        <f t="shared" si="765"/>
        <v>0</v>
      </c>
      <c r="E1425" s="289">
        <f t="shared" si="765"/>
        <v>0</v>
      </c>
      <c r="F1425" s="158"/>
      <c r="G1425" s="159"/>
      <c r="H1425" s="160">
        <f t="shared" ref="H1425:J1425" si="766">H1387</f>
        <v>0</v>
      </c>
      <c r="I1425" s="161">
        <f t="shared" si="766"/>
        <v>0</v>
      </c>
      <c r="J1425" s="161">
        <f t="shared" si="766"/>
        <v>0</v>
      </c>
      <c r="K1425" s="162">
        <f t="shared" si="748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7">B1388</f>
        <v>0</v>
      </c>
      <c r="C1426" s="287">
        <f t="shared" si="767"/>
        <v>0</v>
      </c>
      <c r="D1426" s="288">
        <f t="shared" si="767"/>
        <v>0</v>
      </c>
      <c r="E1426" s="289">
        <f t="shared" si="767"/>
        <v>0</v>
      </c>
      <c r="F1426" s="158"/>
      <c r="G1426" s="159"/>
      <c r="H1426" s="160">
        <f t="shared" ref="H1426:J1426" si="768">H1388</f>
        <v>0</v>
      </c>
      <c r="I1426" s="161">
        <f t="shared" si="768"/>
        <v>0</v>
      </c>
      <c r="J1426" s="161">
        <f t="shared" si="768"/>
        <v>0</v>
      </c>
      <c r="K1426" s="162">
        <f t="shared" si="748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9">B1389</f>
        <v>0</v>
      </c>
      <c r="C1427" s="287">
        <f t="shared" si="769"/>
        <v>0</v>
      </c>
      <c r="D1427" s="288">
        <f t="shared" si="769"/>
        <v>0</v>
      </c>
      <c r="E1427" s="289">
        <f t="shared" si="769"/>
        <v>0</v>
      </c>
      <c r="F1427" s="158"/>
      <c r="G1427" s="159"/>
      <c r="H1427" s="160">
        <f t="shared" ref="H1427:J1427" si="770">H1389</f>
        <v>0</v>
      </c>
      <c r="I1427" s="161">
        <f t="shared" si="770"/>
        <v>0</v>
      </c>
      <c r="J1427" s="161">
        <f t="shared" si="770"/>
        <v>0</v>
      </c>
      <c r="K1427" s="162">
        <f t="shared" si="748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1">B1390</f>
        <v>0</v>
      </c>
      <c r="C1428" s="287">
        <f t="shared" si="771"/>
        <v>0</v>
      </c>
      <c r="D1428" s="288">
        <f t="shared" si="771"/>
        <v>0</v>
      </c>
      <c r="E1428" s="289">
        <f t="shared" si="771"/>
        <v>0</v>
      </c>
      <c r="F1428" s="158"/>
      <c r="G1428" s="159"/>
      <c r="H1428" s="160">
        <f t="shared" ref="H1428:J1428" si="772">H1390</f>
        <v>0</v>
      </c>
      <c r="I1428" s="161">
        <f t="shared" si="772"/>
        <v>0</v>
      </c>
      <c r="J1428" s="161">
        <f t="shared" si="772"/>
        <v>0</v>
      </c>
      <c r="K1428" s="162">
        <f t="shared" si="748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3">B1391</f>
        <v>0</v>
      </c>
      <c r="C1429" s="287">
        <f t="shared" si="773"/>
        <v>0</v>
      </c>
      <c r="D1429" s="288">
        <f t="shared" si="773"/>
        <v>0</v>
      </c>
      <c r="E1429" s="289">
        <f t="shared" si="773"/>
        <v>0</v>
      </c>
      <c r="F1429" s="158"/>
      <c r="G1429" s="159"/>
      <c r="H1429" s="160">
        <f t="shared" ref="H1429:J1429" si="774">H1391</f>
        <v>0</v>
      </c>
      <c r="I1429" s="161">
        <f t="shared" si="774"/>
        <v>0</v>
      </c>
      <c r="J1429" s="161">
        <f t="shared" si="774"/>
        <v>0</v>
      </c>
      <c r="K1429" s="162">
        <f t="shared" si="748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5">B1392</f>
        <v>0</v>
      </c>
      <c r="C1430" s="287">
        <f t="shared" si="775"/>
        <v>0</v>
      </c>
      <c r="D1430" s="288">
        <f t="shared" si="775"/>
        <v>0</v>
      </c>
      <c r="E1430" s="289">
        <f t="shared" si="775"/>
        <v>0</v>
      </c>
      <c r="F1430" s="158"/>
      <c r="G1430" s="159"/>
      <c r="H1430" s="160">
        <f t="shared" ref="H1430:J1430" si="776">H1392</f>
        <v>0</v>
      </c>
      <c r="I1430" s="161">
        <f t="shared" si="776"/>
        <v>0</v>
      </c>
      <c r="J1430" s="161">
        <f t="shared" si="776"/>
        <v>0</v>
      </c>
      <c r="K1430" s="162">
        <f t="shared" si="748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7">B1393</f>
        <v>0</v>
      </c>
      <c r="C1431" s="287">
        <f t="shared" si="777"/>
        <v>0</v>
      </c>
      <c r="D1431" s="288">
        <f t="shared" si="777"/>
        <v>0</v>
      </c>
      <c r="E1431" s="290">
        <f t="shared" si="777"/>
        <v>0</v>
      </c>
      <c r="F1431" s="158"/>
      <c r="G1431" s="159"/>
      <c r="H1431" s="160">
        <f t="shared" ref="H1431:J1431" si="778">H1393</f>
        <v>0</v>
      </c>
      <c r="I1431" s="161">
        <f t="shared" si="778"/>
        <v>0</v>
      </c>
      <c r="J1431" s="161">
        <f t="shared" si="778"/>
        <v>0</v>
      </c>
      <c r="K1431" s="162">
        <f t="shared" si="748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9"/>
      <c r="K1433" s="313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40">
        <f>SUM(K1416:K1431)</f>
        <v>9072000</v>
      </c>
      <c r="K1434" s="341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42"/>
      <c r="K1435" s="342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3"/>
      <c r="K1437" s="313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43">
        <f>((J1434/1.11)+(K1436/1.11))*11%</f>
        <v>899027.02702702698</v>
      </c>
      <c r="K1438" s="344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3"/>
      <c r="K1439" s="313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9072000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14" t="str">
        <f>J1404</f>
        <v>NOVI / CONDRO</v>
      </c>
      <c r="K1442" s="315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14">
        <f>J1405</f>
        <v>0</v>
      </c>
      <c r="K1443" s="315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23090013</v>
      </c>
      <c r="F1446" s="200"/>
      <c r="G1446" s="201" t="s">
        <v>2</v>
      </c>
      <c r="H1446" s="316" t="str">
        <f>H1408</f>
        <v>CV LANCAR JAYA SENTOSA</v>
      </c>
      <c r="I1446" s="316"/>
      <c r="J1446" s="316"/>
      <c r="K1446" s="317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20" t="s">
        <v>3</v>
      </c>
      <c r="G1447" s="207"/>
      <c r="H1447" s="318"/>
      <c r="I1447" s="318"/>
      <c r="J1447" s="318"/>
      <c r="K1447" s="319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21">
        <f>D1410</f>
        <v>45185</v>
      </c>
      <c r="E1448" s="322"/>
      <c r="F1448" s="320"/>
      <c r="G1448" s="208"/>
      <c r="H1448" s="323" t="str">
        <f>H1410</f>
        <v/>
      </c>
      <c r="I1448" s="323"/>
      <c r="J1448" s="323"/>
      <c r="K1448" s="324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20"/>
      <c r="G1449" s="208"/>
      <c r="H1449" s="325" t="str">
        <f>H1411</f>
        <v>MALANG</v>
      </c>
      <c r="I1449" s="325"/>
      <c r="J1449" s="325"/>
      <c r="K1449" s="326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3265</v>
      </c>
      <c r="E1450" s="199"/>
      <c r="F1450" s="210"/>
      <c r="G1450" s="211"/>
      <c r="H1450" s="327"/>
      <c r="I1450" s="327"/>
      <c r="J1450" s="327"/>
      <c r="K1450" s="328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9">B1416</f>
        <v>2160</v>
      </c>
      <c r="C1454" s="292" t="str">
        <f t="shared" si="779"/>
        <v>PCS</v>
      </c>
      <c r="D1454" s="293">
        <f t="shared" si="779"/>
        <v>1</v>
      </c>
      <c r="E1454" s="294" t="str">
        <f t="shared" si="779"/>
        <v>CORRECTION TAPE JOYKO CT-522</v>
      </c>
      <c r="F1454" s="235"/>
      <c r="G1454" s="236"/>
      <c r="H1454" s="237">
        <f t="shared" ref="H1454:J1454" si="780">H1416</f>
        <v>4800</v>
      </c>
      <c r="I1454" s="238">
        <f t="shared" si="780"/>
        <v>0.125</v>
      </c>
      <c r="J1454" s="238">
        <f t="shared" si="780"/>
        <v>0</v>
      </c>
      <c r="K1454" s="239">
        <f t="shared" ref="K1454:K1469" si="781">(B1454*H1454-((B1454*H1454)*I1454))-((B1454*H1454-((B1454*H1454)*I1454))*J1454)</f>
        <v>9072000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2">B1417</f>
        <v>0</v>
      </c>
      <c r="C1455" s="292">
        <f t="shared" si="782"/>
        <v>0</v>
      </c>
      <c r="D1455" s="293">
        <f t="shared" si="782"/>
        <v>0</v>
      </c>
      <c r="E1455" s="294">
        <f t="shared" si="782"/>
        <v>0</v>
      </c>
      <c r="F1455" s="235"/>
      <c r="G1455" s="236"/>
      <c r="H1455" s="237">
        <f t="shared" ref="H1455:J1455" si="783">H1417</f>
        <v>0</v>
      </c>
      <c r="I1455" s="238">
        <f t="shared" si="783"/>
        <v>0</v>
      </c>
      <c r="J1455" s="238">
        <f t="shared" si="783"/>
        <v>0</v>
      </c>
      <c r="K1455" s="239">
        <f t="shared" si="781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4">B1418</f>
        <v>0</v>
      </c>
      <c r="C1456" s="292">
        <f t="shared" si="784"/>
        <v>0</v>
      </c>
      <c r="D1456" s="293">
        <f t="shared" si="784"/>
        <v>0</v>
      </c>
      <c r="E1456" s="294">
        <f t="shared" si="784"/>
        <v>0</v>
      </c>
      <c r="F1456" s="235"/>
      <c r="G1456" s="236"/>
      <c r="H1456" s="237">
        <f t="shared" ref="H1456:J1456" si="785">H1418</f>
        <v>0</v>
      </c>
      <c r="I1456" s="238">
        <f t="shared" si="785"/>
        <v>0</v>
      </c>
      <c r="J1456" s="238">
        <f t="shared" si="785"/>
        <v>0</v>
      </c>
      <c r="K1456" s="239">
        <f t="shared" si="781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6">B1419</f>
        <v>0</v>
      </c>
      <c r="C1457" s="292">
        <f t="shared" si="786"/>
        <v>0</v>
      </c>
      <c r="D1457" s="293">
        <f t="shared" si="786"/>
        <v>0</v>
      </c>
      <c r="E1457" s="294">
        <f t="shared" si="786"/>
        <v>0</v>
      </c>
      <c r="F1457" s="235"/>
      <c r="G1457" s="236"/>
      <c r="H1457" s="237">
        <f t="shared" ref="H1457:J1457" si="787">H1419</f>
        <v>0</v>
      </c>
      <c r="I1457" s="238">
        <f t="shared" si="787"/>
        <v>0</v>
      </c>
      <c r="J1457" s="238">
        <f t="shared" si="787"/>
        <v>0</v>
      </c>
      <c r="K1457" s="239">
        <f t="shared" si="781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8">B1420</f>
        <v>0</v>
      </c>
      <c r="C1458" s="292">
        <f t="shared" si="788"/>
        <v>0</v>
      </c>
      <c r="D1458" s="293">
        <f t="shared" si="788"/>
        <v>0</v>
      </c>
      <c r="E1458" s="294">
        <f t="shared" si="788"/>
        <v>0</v>
      </c>
      <c r="F1458" s="235"/>
      <c r="G1458" s="236"/>
      <c r="H1458" s="237">
        <f t="shared" ref="H1458:J1458" si="789">H1420</f>
        <v>0</v>
      </c>
      <c r="I1458" s="238">
        <f t="shared" si="789"/>
        <v>0</v>
      </c>
      <c r="J1458" s="238">
        <f t="shared" si="789"/>
        <v>0</v>
      </c>
      <c r="K1458" s="239">
        <f t="shared" si="781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90">B1421</f>
        <v>0</v>
      </c>
      <c r="C1459" s="292">
        <f t="shared" si="790"/>
        <v>0</v>
      </c>
      <c r="D1459" s="293">
        <f t="shared" si="790"/>
        <v>0</v>
      </c>
      <c r="E1459" s="294">
        <f t="shared" si="790"/>
        <v>0</v>
      </c>
      <c r="F1459" s="235"/>
      <c r="G1459" s="236"/>
      <c r="H1459" s="237">
        <f t="shared" ref="H1459:J1459" si="791">H1421</f>
        <v>0</v>
      </c>
      <c r="I1459" s="238">
        <f t="shared" si="791"/>
        <v>0</v>
      </c>
      <c r="J1459" s="238">
        <f t="shared" si="791"/>
        <v>0</v>
      </c>
      <c r="K1459" s="239">
        <f t="shared" si="781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2">B1422</f>
        <v>0</v>
      </c>
      <c r="C1460" s="292">
        <f t="shared" si="792"/>
        <v>0</v>
      </c>
      <c r="D1460" s="293">
        <f t="shared" si="792"/>
        <v>0</v>
      </c>
      <c r="E1460" s="294">
        <f t="shared" si="792"/>
        <v>0</v>
      </c>
      <c r="F1460" s="235"/>
      <c r="G1460" s="236"/>
      <c r="H1460" s="237">
        <f t="shared" ref="H1460:J1460" si="793">H1422</f>
        <v>0</v>
      </c>
      <c r="I1460" s="238">
        <f t="shared" si="793"/>
        <v>0</v>
      </c>
      <c r="J1460" s="238">
        <f t="shared" si="793"/>
        <v>0</v>
      </c>
      <c r="K1460" s="239">
        <f t="shared" si="781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4">B1423</f>
        <v>0</v>
      </c>
      <c r="C1461" s="292">
        <f t="shared" si="794"/>
        <v>0</v>
      </c>
      <c r="D1461" s="293">
        <f t="shared" si="794"/>
        <v>0</v>
      </c>
      <c r="E1461" s="295">
        <f t="shared" si="794"/>
        <v>0</v>
      </c>
      <c r="F1461" s="235"/>
      <c r="G1461" s="236"/>
      <c r="H1461" s="237">
        <f t="shared" ref="H1461:J1461" si="795">H1423</f>
        <v>0</v>
      </c>
      <c r="I1461" s="238">
        <f t="shared" si="795"/>
        <v>0</v>
      </c>
      <c r="J1461" s="238">
        <f t="shared" si="795"/>
        <v>0</v>
      </c>
      <c r="K1461" s="239">
        <f t="shared" si="781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6">B1424</f>
        <v>0</v>
      </c>
      <c r="C1462" s="292">
        <f t="shared" si="796"/>
        <v>0</v>
      </c>
      <c r="D1462" s="293">
        <f t="shared" si="796"/>
        <v>0</v>
      </c>
      <c r="E1462" s="294">
        <f t="shared" si="796"/>
        <v>0</v>
      </c>
      <c r="F1462" s="235"/>
      <c r="G1462" s="236"/>
      <c r="H1462" s="237">
        <f t="shared" ref="H1462:J1462" si="797">H1424</f>
        <v>0</v>
      </c>
      <c r="I1462" s="238">
        <f t="shared" si="797"/>
        <v>0</v>
      </c>
      <c r="J1462" s="238">
        <f t="shared" si="797"/>
        <v>0</v>
      </c>
      <c r="K1462" s="239">
        <f t="shared" si="781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8">B1425</f>
        <v>0</v>
      </c>
      <c r="C1463" s="292">
        <f t="shared" si="798"/>
        <v>0</v>
      </c>
      <c r="D1463" s="293">
        <f t="shared" si="798"/>
        <v>0</v>
      </c>
      <c r="E1463" s="294">
        <f t="shared" si="798"/>
        <v>0</v>
      </c>
      <c r="F1463" s="235"/>
      <c r="G1463" s="236"/>
      <c r="H1463" s="237">
        <f t="shared" ref="H1463:J1463" si="799">H1425</f>
        <v>0</v>
      </c>
      <c r="I1463" s="238">
        <f t="shared" si="799"/>
        <v>0</v>
      </c>
      <c r="J1463" s="238">
        <f t="shared" si="799"/>
        <v>0</v>
      </c>
      <c r="K1463" s="239">
        <f t="shared" si="781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800">B1426</f>
        <v>0</v>
      </c>
      <c r="C1464" s="292">
        <f t="shared" si="800"/>
        <v>0</v>
      </c>
      <c r="D1464" s="293">
        <f t="shared" si="800"/>
        <v>0</v>
      </c>
      <c r="E1464" s="294">
        <f t="shared" si="800"/>
        <v>0</v>
      </c>
      <c r="F1464" s="235"/>
      <c r="G1464" s="236"/>
      <c r="H1464" s="237">
        <f t="shared" ref="H1464:J1464" si="801">H1426</f>
        <v>0</v>
      </c>
      <c r="I1464" s="238">
        <f t="shared" si="801"/>
        <v>0</v>
      </c>
      <c r="J1464" s="238">
        <f t="shared" si="801"/>
        <v>0</v>
      </c>
      <c r="K1464" s="239">
        <f t="shared" si="781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2">B1427</f>
        <v>0</v>
      </c>
      <c r="C1465" s="292">
        <f t="shared" si="802"/>
        <v>0</v>
      </c>
      <c r="D1465" s="293">
        <f t="shared" si="802"/>
        <v>0</v>
      </c>
      <c r="E1465" s="294">
        <f t="shared" si="802"/>
        <v>0</v>
      </c>
      <c r="F1465" s="235"/>
      <c r="G1465" s="236"/>
      <c r="H1465" s="237">
        <f t="shared" ref="H1465:J1465" si="803">H1427</f>
        <v>0</v>
      </c>
      <c r="I1465" s="238">
        <f t="shared" si="803"/>
        <v>0</v>
      </c>
      <c r="J1465" s="238">
        <f t="shared" si="803"/>
        <v>0</v>
      </c>
      <c r="K1465" s="239">
        <f t="shared" si="781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4">B1428</f>
        <v>0</v>
      </c>
      <c r="C1466" s="292">
        <f t="shared" si="804"/>
        <v>0</v>
      </c>
      <c r="D1466" s="293">
        <f t="shared" si="804"/>
        <v>0</v>
      </c>
      <c r="E1466" s="294">
        <f t="shared" si="804"/>
        <v>0</v>
      </c>
      <c r="F1466" s="235"/>
      <c r="G1466" s="236"/>
      <c r="H1466" s="237">
        <f t="shared" ref="H1466:J1466" si="805">H1428</f>
        <v>0</v>
      </c>
      <c r="I1466" s="238">
        <f t="shared" si="805"/>
        <v>0</v>
      </c>
      <c r="J1466" s="238">
        <f t="shared" si="805"/>
        <v>0</v>
      </c>
      <c r="K1466" s="239">
        <f t="shared" si="781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6">B1429</f>
        <v>0</v>
      </c>
      <c r="C1467" s="292">
        <f t="shared" si="806"/>
        <v>0</v>
      </c>
      <c r="D1467" s="293">
        <f t="shared" si="806"/>
        <v>0</v>
      </c>
      <c r="E1467" s="294">
        <f t="shared" si="806"/>
        <v>0</v>
      </c>
      <c r="F1467" s="235"/>
      <c r="G1467" s="236"/>
      <c r="H1467" s="237">
        <f t="shared" ref="H1467:J1467" si="807">H1429</f>
        <v>0</v>
      </c>
      <c r="I1467" s="238">
        <f t="shared" si="807"/>
        <v>0</v>
      </c>
      <c r="J1467" s="238">
        <f t="shared" si="807"/>
        <v>0</v>
      </c>
      <c r="K1467" s="239">
        <f t="shared" si="781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8">B1430</f>
        <v>0</v>
      </c>
      <c r="C1468" s="292">
        <f t="shared" si="808"/>
        <v>0</v>
      </c>
      <c r="D1468" s="293">
        <f t="shared" si="808"/>
        <v>0</v>
      </c>
      <c r="E1468" s="294">
        <f t="shared" si="808"/>
        <v>0</v>
      </c>
      <c r="F1468" s="235"/>
      <c r="G1468" s="236"/>
      <c r="H1468" s="237">
        <f t="shared" ref="H1468:J1468" si="809">H1430</f>
        <v>0</v>
      </c>
      <c r="I1468" s="238">
        <f t="shared" si="809"/>
        <v>0</v>
      </c>
      <c r="J1468" s="238">
        <f t="shared" si="809"/>
        <v>0</v>
      </c>
      <c r="K1468" s="239">
        <f t="shared" si="781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10">B1431</f>
        <v>0</v>
      </c>
      <c r="C1469" s="292">
        <f t="shared" si="810"/>
        <v>0</v>
      </c>
      <c r="D1469" s="293">
        <f t="shared" si="810"/>
        <v>0</v>
      </c>
      <c r="E1469" s="295">
        <f t="shared" si="810"/>
        <v>0</v>
      </c>
      <c r="F1469" s="235"/>
      <c r="G1469" s="236"/>
      <c r="H1469" s="237">
        <f t="shared" ref="H1469:J1469" si="811">H1431</f>
        <v>0</v>
      </c>
      <c r="I1469" s="238">
        <f t="shared" si="811"/>
        <v>0</v>
      </c>
      <c r="J1469" s="238">
        <f t="shared" si="811"/>
        <v>0</v>
      </c>
      <c r="K1469" s="239">
        <f t="shared" si="781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9"/>
      <c r="K1471" s="308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5">
        <f>SUM(K1454:K1469)</f>
        <v>9072000</v>
      </c>
      <c r="K1472" s="306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7"/>
      <c r="K1473" s="307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8"/>
      <c r="K1475" s="308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9">
        <f>((J1472/1.11)+(K1474/1.11))*11%</f>
        <v>899027.02702702698</v>
      </c>
      <c r="K1476" s="310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8"/>
      <c r="K1477" s="308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9072000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11" t="str">
        <f>J1442</f>
        <v>NOVI / CONDRO</v>
      </c>
      <c r="K1480" s="312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11">
        <f>J1443</f>
        <v>0</v>
      </c>
      <c r="K1481" s="312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23090014</v>
      </c>
      <c r="G1484" s="11" t="s">
        <v>2</v>
      </c>
      <c r="H1484" s="358" t="s">
        <v>64</v>
      </c>
      <c r="I1484" s="358"/>
      <c r="J1484" s="358"/>
      <c r="K1484" s="3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2" t="s">
        <v>3</v>
      </c>
      <c r="G1485" s="17"/>
      <c r="H1485" s="360"/>
      <c r="I1485" s="360"/>
      <c r="J1485" s="360"/>
      <c r="K1485" s="3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3">
        <v>45185</v>
      </c>
      <c r="E1486" s="364"/>
      <c r="F1486" s="362"/>
      <c r="G1486" s="18"/>
      <c r="H1486" s="365" t="s">
        <v>65</v>
      </c>
      <c r="I1486" s="365"/>
      <c r="J1486" s="365"/>
      <c r="K1486" s="36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2"/>
      <c r="G1487" s="18"/>
      <c r="H1487" s="367" t="s">
        <v>33</v>
      </c>
      <c r="I1487" s="367"/>
      <c r="J1487" s="367"/>
      <c r="K1487" s="36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118</v>
      </c>
      <c r="E1488" s="9"/>
      <c r="F1488" s="21"/>
      <c r="G1488" s="22"/>
      <c r="H1488" s="369"/>
      <c r="I1488" s="369"/>
      <c r="J1488" s="369"/>
      <c r="K1488" s="37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100</v>
      </c>
      <c r="C1492" s="46" t="s">
        <v>82</v>
      </c>
      <c r="D1492" s="93">
        <v>2</v>
      </c>
      <c r="E1492" s="110" t="s">
        <v>113</v>
      </c>
      <c r="F1492" s="48"/>
      <c r="G1492" s="49"/>
      <c r="H1492" s="50">
        <v>28300</v>
      </c>
      <c r="I1492" s="51">
        <v>0.13500000000000001</v>
      </c>
      <c r="J1492" s="51"/>
      <c r="K1492" s="52">
        <f t="shared" ref="K1492:K1507" si="812">(B1492*H1492-((B1492*H1492)*I1492))-((B1492*H1492-((B1492*H1492)*I1492))*J1492)</f>
        <v>2447950</v>
      </c>
      <c r="L1492" s="36"/>
    </row>
    <row r="1493" spans="1:12" s="10" customFormat="1" ht="14.1" customHeight="1" x14ac:dyDescent="0.25">
      <c r="A1493" s="45">
        <v>2</v>
      </c>
      <c r="B1493" s="46">
        <v>50</v>
      </c>
      <c r="C1493" s="46" t="s">
        <v>82</v>
      </c>
      <c r="D1493" s="93">
        <v>1</v>
      </c>
      <c r="E1493" s="110" t="s">
        <v>114</v>
      </c>
      <c r="F1493" s="48"/>
      <c r="G1493" s="49"/>
      <c r="H1493" s="50">
        <v>34100</v>
      </c>
      <c r="I1493" s="51">
        <v>0.13500000000000001</v>
      </c>
      <c r="J1493" s="51"/>
      <c r="K1493" s="52">
        <f t="shared" si="812"/>
        <v>1474825</v>
      </c>
      <c r="L1493" s="36"/>
    </row>
    <row r="1494" spans="1:12" s="10" customFormat="1" ht="14.1" customHeight="1" x14ac:dyDescent="0.25">
      <c r="A1494" s="45">
        <v>3</v>
      </c>
      <c r="B1494" s="46">
        <v>50</v>
      </c>
      <c r="C1494" s="46" t="s">
        <v>82</v>
      </c>
      <c r="D1494" s="93">
        <v>1</v>
      </c>
      <c r="E1494" s="110" t="s">
        <v>115</v>
      </c>
      <c r="F1494" s="48"/>
      <c r="G1494" s="49"/>
      <c r="H1494" s="50">
        <v>34100</v>
      </c>
      <c r="I1494" s="51">
        <v>0.13500000000000001</v>
      </c>
      <c r="J1494" s="51"/>
      <c r="K1494" s="52">
        <f t="shared" si="812"/>
        <v>1474825</v>
      </c>
      <c r="L1494" s="36"/>
    </row>
    <row r="1495" spans="1:12" s="10" customFormat="1" ht="14.1" customHeight="1" x14ac:dyDescent="0.25">
      <c r="A1495" s="45">
        <v>4</v>
      </c>
      <c r="B1495" s="46">
        <v>500</v>
      </c>
      <c r="C1495" s="46" t="s">
        <v>116</v>
      </c>
      <c r="D1495" s="93">
        <v>1</v>
      </c>
      <c r="E1495" s="110" t="s">
        <v>117</v>
      </c>
      <c r="F1495" s="48"/>
      <c r="G1495" s="49"/>
      <c r="H1495" s="50">
        <v>4300</v>
      </c>
      <c r="I1495" s="51">
        <v>0.13500000000000001</v>
      </c>
      <c r="J1495" s="51"/>
      <c r="K1495" s="52">
        <f t="shared" si="812"/>
        <v>1859750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2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2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2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2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2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2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2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2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2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2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2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2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5"/>
      <c r="K1509" s="34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7">
        <f>SUM(K1492:K1507)</f>
        <v>7257350</v>
      </c>
      <c r="K1510" s="34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9"/>
      <c r="K1511" s="34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6"/>
      <c r="K1513" s="34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0">
        <f>((J1510/1.11)+(K1512/1.11))*11%</f>
        <v>719196.84684684675</v>
      </c>
      <c r="K1514" s="35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6"/>
      <c r="K1515" s="34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7257350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71" t="s">
        <v>43</v>
      </c>
      <c r="K1518" s="372" t="s">
        <v>43</v>
      </c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52"/>
      <c r="K1519" s="353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23090014</v>
      </c>
      <c r="F1522" s="123"/>
      <c r="G1522" s="124" t="s">
        <v>2</v>
      </c>
      <c r="H1522" s="354" t="str">
        <f>H1484</f>
        <v>CV PELITA JAYA</v>
      </c>
      <c r="I1522" s="354"/>
      <c r="J1522" s="354"/>
      <c r="K1522" s="355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30" t="s">
        <v>3</v>
      </c>
      <c r="G1523" s="130"/>
      <c r="H1523" s="356"/>
      <c r="I1523" s="356"/>
      <c r="J1523" s="356"/>
      <c r="K1523" s="357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31">
        <f>D1486</f>
        <v>45185</v>
      </c>
      <c r="E1524" s="332"/>
      <c r="F1524" s="330"/>
      <c r="G1524" s="131"/>
      <c r="H1524" s="333" t="str">
        <f>H1486</f>
        <v>(ANUGERAH SEJAHTERA)</v>
      </c>
      <c r="I1524" s="333"/>
      <c r="J1524" s="333"/>
      <c r="K1524" s="334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30"/>
      <c r="G1525" s="131"/>
      <c r="H1525" s="335" t="str">
        <f>H1487</f>
        <v>PURWOKERTO</v>
      </c>
      <c r="I1525" s="335"/>
      <c r="J1525" s="335"/>
      <c r="K1525" s="336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3726</v>
      </c>
      <c r="E1526" s="122"/>
      <c r="F1526" s="133"/>
      <c r="G1526" s="134"/>
      <c r="H1526" s="337"/>
      <c r="I1526" s="337"/>
      <c r="J1526" s="337"/>
      <c r="K1526" s="338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3">B1492</f>
        <v>100</v>
      </c>
      <c r="C1530" s="287" t="str">
        <f t="shared" si="813"/>
        <v>BOX</v>
      </c>
      <c r="D1530" s="288">
        <f t="shared" si="813"/>
        <v>2</v>
      </c>
      <c r="E1530" s="289" t="str">
        <f t="shared" si="813"/>
        <v>STIP / PENGHAPUS JOYKO 526-B40BL HITAM</v>
      </c>
      <c r="F1530" s="158"/>
      <c r="G1530" s="159"/>
      <c r="H1530" s="160">
        <f t="shared" ref="H1530:J1530" si="814">H1492</f>
        <v>28300</v>
      </c>
      <c r="I1530" s="161">
        <f t="shared" si="814"/>
        <v>0.13500000000000001</v>
      </c>
      <c r="J1530" s="161">
        <f t="shared" si="814"/>
        <v>0</v>
      </c>
      <c r="K1530" s="162">
        <f t="shared" ref="K1530:K1545" si="815">(B1530*H1530-((B1530*H1530)*I1530))-((B1530*H1530-((B1530*H1530)*I1530))*J1530)</f>
        <v>2447950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6">B1493</f>
        <v>50</v>
      </c>
      <c r="C1531" s="287" t="str">
        <f t="shared" si="816"/>
        <v>BOX</v>
      </c>
      <c r="D1531" s="288">
        <f t="shared" si="816"/>
        <v>1</v>
      </c>
      <c r="E1531" s="289" t="str">
        <f t="shared" si="816"/>
        <v>STIP / PENGHAPUS JOYKO ER-B20BL HITAM</v>
      </c>
      <c r="F1531" s="158"/>
      <c r="G1531" s="159"/>
      <c r="H1531" s="160">
        <f t="shared" ref="H1531:J1531" si="817">H1493</f>
        <v>34100</v>
      </c>
      <c r="I1531" s="161">
        <f t="shared" si="817"/>
        <v>0.13500000000000001</v>
      </c>
      <c r="J1531" s="161">
        <f t="shared" si="817"/>
        <v>0</v>
      </c>
      <c r="K1531" s="162">
        <f t="shared" si="815"/>
        <v>1474825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8">B1494</f>
        <v>50</v>
      </c>
      <c r="C1532" s="287" t="str">
        <f t="shared" si="818"/>
        <v>BOX</v>
      </c>
      <c r="D1532" s="288">
        <f t="shared" si="818"/>
        <v>1</v>
      </c>
      <c r="E1532" s="289" t="str">
        <f t="shared" si="818"/>
        <v>STIP / PENGHAPUS JOYKO 526-B20 PUTIH</v>
      </c>
      <c r="F1532" s="158"/>
      <c r="G1532" s="159"/>
      <c r="H1532" s="160">
        <f t="shared" ref="H1532:J1532" si="819">H1494</f>
        <v>34100</v>
      </c>
      <c r="I1532" s="161">
        <f t="shared" si="819"/>
        <v>0.13500000000000001</v>
      </c>
      <c r="J1532" s="161">
        <f t="shared" si="819"/>
        <v>0</v>
      </c>
      <c r="K1532" s="162">
        <f t="shared" si="815"/>
        <v>1474825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20">B1495</f>
        <v>500</v>
      </c>
      <c r="C1533" s="287" t="str">
        <f t="shared" si="820"/>
        <v>ROL</v>
      </c>
      <c r="D1533" s="288">
        <f t="shared" si="820"/>
        <v>1</v>
      </c>
      <c r="E1533" s="289" t="str">
        <f t="shared" si="820"/>
        <v>LABEL HARGA JOYKO LB-3 (2 LINE KUNING FLUOR)</v>
      </c>
      <c r="F1533" s="158"/>
      <c r="G1533" s="159"/>
      <c r="H1533" s="160">
        <f t="shared" ref="H1533:J1533" si="821">H1495</f>
        <v>4300</v>
      </c>
      <c r="I1533" s="161">
        <f t="shared" si="821"/>
        <v>0.13500000000000001</v>
      </c>
      <c r="J1533" s="161">
        <f t="shared" si="821"/>
        <v>0</v>
      </c>
      <c r="K1533" s="162">
        <f t="shared" si="815"/>
        <v>1859750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2">B1496</f>
        <v>0</v>
      </c>
      <c r="C1534" s="287">
        <f t="shared" si="822"/>
        <v>0</v>
      </c>
      <c r="D1534" s="288">
        <f t="shared" si="822"/>
        <v>0</v>
      </c>
      <c r="E1534" s="289">
        <f t="shared" si="822"/>
        <v>0</v>
      </c>
      <c r="F1534" s="158"/>
      <c r="G1534" s="159"/>
      <c r="H1534" s="160">
        <f t="shared" ref="H1534:J1534" si="823">H1496</f>
        <v>0</v>
      </c>
      <c r="I1534" s="161">
        <f t="shared" si="823"/>
        <v>0</v>
      </c>
      <c r="J1534" s="161">
        <f t="shared" si="823"/>
        <v>0</v>
      </c>
      <c r="K1534" s="162">
        <f t="shared" si="815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4">B1497</f>
        <v>0</v>
      </c>
      <c r="C1535" s="287">
        <f t="shared" si="824"/>
        <v>0</v>
      </c>
      <c r="D1535" s="288">
        <f t="shared" si="824"/>
        <v>0</v>
      </c>
      <c r="E1535" s="289">
        <f t="shared" si="824"/>
        <v>0</v>
      </c>
      <c r="F1535" s="158"/>
      <c r="G1535" s="159"/>
      <c r="H1535" s="160">
        <f t="shared" ref="H1535:J1535" si="825">H1497</f>
        <v>0</v>
      </c>
      <c r="I1535" s="161">
        <f t="shared" si="825"/>
        <v>0</v>
      </c>
      <c r="J1535" s="161">
        <f t="shared" si="825"/>
        <v>0</v>
      </c>
      <c r="K1535" s="162">
        <f t="shared" si="815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6">B1498</f>
        <v>0</v>
      </c>
      <c r="C1536" s="287">
        <f t="shared" si="826"/>
        <v>0</v>
      </c>
      <c r="D1536" s="288">
        <f t="shared" si="826"/>
        <v>0</v>
      </c>
      <c r="E1536" s="289">
        <f t="shared" si="826"/>
        <v>0</v>
      </c>
      <c r="F1536" s="158"/>
      <c r="G1536" s="159"/>
      <c r="H1536" s="160">
        <f t="shared" ref="H1536:J1536" si="827">H1498</f>
        <v>0</v>
      </c>
      <c r="I1536" s="161">
        <f t="shared" si="827"/>
        <v>0</v>
      </c>
      <c r="J1536" s="161">
        <f t="shared" si="827"/>
        <v>0</v>
      </c>
      <c r="K1536" s="162">
        <f t="shared" si="815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8">B1499</f>
        <v>0</v>
      </c>
      <c r="C1537" s="287">
        <f t="shared" si="828"/>
        <v>0</v>
      </c>
      <c r="D1537" s="288">
        <f t="shared" si="828"/>
        <v>0</v>
      </c>
      <c r="E1537" s="290">
        <f t="shared" si="828"/>
        <v>0</v>
      </c>
      <c r="F1537" s="158"/>
      <c r="G1537" s="159"/>
      <c r="H1537" s="160">
        <f t="shared" ref="H1537:J1537" si="829">H1499</f>
        <v>0</v>
      </c>
      <c r="I1537" s="161">
        <f t="shared" si="829"/>
        <v>0</v>
      </c>
      <c r="J1537" s="161">
        <f t="shared" si="829"/>
        <v>0</v>
      </c>
      <c r="K1537" s="162">
        <f t="shared" si="815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30">B1500</f>
        <v>0</v>
      </c>
      <c r="C1538" s="287">
        <f t="shared" si="830"/>
        <v>0</v>
      </c>
      <c r="D1538" s="288">
        <f t="shared" si="830"/>
        <v>0</v>
      </c>
      <c r="E1538" s="289">
        <f t="shared" si="830"/>
        <v>0</v>
      </c>
      <c r="F1538" s="158"/>
      <c r="G1538" s="159"/>
      <c r="H1538" s="160">
        <f t="shared" ref="H1538:J1538" si="831">H1500</f>
        <v>0</v>
      </c>
      <c r="I1538" s="161">
        <f t="shared" si="831"/>
        <v>0</v>
      </c>
      <c r="J1538" s="161">
        <f t="shared" si="831"/>
        <v>0</v>
      </c>
      <c r="K1538" s="162">
        <f t="shared" si="815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2">B1501</f>
        <v>0</v>
      </c>
      <c r="C1539" s="287">
        <f t="shared" si="832"/>
        <v>0</v>
      </c>
      <c r="D1539" s="288">
        <f t="shared" si="832"/>
        <v>0</v>
      </c>
      <c r="E1539" s="289">
        <f t="shared" si="832"/>
        <v>0</v>
      </c>
      <c r="F1539" s="158"/>
      <c r="G1539" s="159"/>
      <c r="H1539" s="160">
        <f t="shared" ref="H1539:J1539" si="833">H1501</f>
        <v>0</v>
      </c>
      <c r="I1539" s="161">
        <f t="shared" si="833"/>
        <v>0</v>
      </c>
      <c r="J1539" s="161">
        <f t="shared" si="833"/>
        <v>0</v>
      </c>
      <c r="K1539" s="162">
        <f t="shared" si="815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4">B1502</f>
        <v>0</v>
      </c>
      <c r="C1540" s="287">
        <f t="shared" si="834"/>
        <v>0</v>
      </c>
      <c r="D1540" s="288">
        <f t="shared" si="834"/>
        <v>0</v>
      </c>
      <c r="E1540" s="289">
        <f t="shared" si="834"/>
        <v>0</v>
      </c>
      <c r="F1540" s="158"/>
      <c r="G1540" s="159"/>
      <c r="H1540" s="160">
        <f t="shared" ref="H1540:J1540" si="835">H1502</f>
        <v>0</v>
      </c>
      <c r="I1540" s="161">
        <f t="shared" si="835"/>
        <v>0</v>
      </c>
      <c r="J1540" s="161">
        <f t="shared" si="835"/>
        <v>0</v>
      </c>
      <c r="K1540" s="162">
        <f t="shared" si="815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6">B1503</f>
        <v>0</v>
      </c>
      <c r="C1541" s="287">
        <f t="shared" si="836"/>
        <v>0</v>
      </c>
      <c r="D1541" s="288">
        <f t="shared" si="836"/>
        <v>0</v>
      </c>
      <c r="E1541" s="289">
        <f t="shared" si="836"/>
        <v>0</v>
      </c>
      <c r="F1541" s="158"/>
      <c r="G1541" s="159"/>
      <c r="H1541" s="160">
        <f t="shared" ref="H1541:J1541" si="837">H1503</f>
        <v>0</v>
      </c>
      <c r="I1541" s="161">
        <f t="shared" si="837"/>
        <v>0</v>
      </c>
      <c r="J1541" s="161">
        <f t="shared" si="837"/>
        <v>0</v>
      </c>
      <c r="K1541" s="162">
        <f t="shared" si="815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8">B1504</f>
        <v>0</v>
      </c>
      <c r="C1542" s="287">
        <f t="shared" si="838"/>
        <v>0</v>
      </c>
      <c r="D1542" s="288">
        <f t="shared" si="838"/>
        <v>0</v>
      </c>
      <c r="E1542" s="289">
        <f t="shared" si="838"/>
        <v>0</v>
      </c>
      <c r="F1542" s="158"/>
      <c r="G1542" s="159"/>
      <c r="H1542" s="160">
        <f t="shared" ref="H1542:J1542" si="839">H1504</f>
        <v>0</v>
      </c>
      <c r="I1542" s="161">
        <f t="shared" si="839"/>
        <v>0</v>
      </c>
      <c r="J1542" s="161">
        <f t="shared" si="839"/>
        <v>0</v>
      </c>
      <c r="K1542" s="162">
        <f t="shared" si="815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40">B1505</f>
        <v>0</v>
      </c>
      <c r="C1543" s="287">
        <f t="shared" si="840"/>
        <v>0</v>
      </c>
      <c r="D1543" s="288">
        <f t="shared" si="840"/>
        <v>0</v>
      </c>
      <c r="E1543" s="289">
        <f t="shared" si="840"/>
        <v>0</v>
      </c>
      <c r="F1543" s="158"/>
      <c r="G1543" s="159"/>
      <c r="H1543" s="160">
        <f t="shared" ref="H1543:J1543" si="841">H1505</f>
        <v>0</v>
      </c>
      <c r="I1543" s="161">
        <f t="shared" si="841"/>
        <v>0</v>
      </c>
      <c r="J1543" s="161">
        <f t="shared" si="841"/>
        <v>0</v>
      </c>
      <c r="K1543" s="162">
        <f t="shared" si="815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2">B1506</f>
        <v>0</v>
      </c>
      <c r="C1544" s="287">
        <f t="shared" si="842"/>
        <v>0</v>
      </c>
      <c r="D1544" s="288">
        <f t="shared" si="842"/>
        <v>0</v>
      </c>
      <c r="E1544" s="289">
        <f t="shared" si="842"/>
        <v>0</v>
      </c>
      <c r="F1544" s="158"/>
      <c r="G1544" s="159"/>
      <c r="H1544" s="160">
        <f t="shared" ref="H1544:J1544" si="843">H1506</f>
        <v>0</v>
      </c>
      <c r="I1544" s="161">
        <f t="shared" si="843"/>
        <v>0</v>
      </c>
      <c r="J1544" s="161">
        <f t="shared" si="843"/>
        <v>0</v>
      </c>
      <c r="K1544" s="162">
        <f t="shared" si="815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4">B1507</f>
        <v>0</v>
      </c>
      <c r="C1545" s="287">
        <f t="shared" si="844"/>
        <v>0</v>
      </c>
      <c r="D1545" s="288">
        <f t="shared" si="844"/>
        <v>0</v>
      </c>
      <c r="E1545" s="290">
        <f t="shared" si="844"/>
        <v>0</v>
      </c>
      <c r="F1545" s="158"/>
      <c r="G1545" s="159"/>
      <c r="H1545" s="160">
        <f t="shared" ref="H1545:J1545" si="845">H1507</f>
        <v>0</v>
      </c>
      <c r="I1545" s="161">
        <f t="shared" si="845"/>
        <v>0</v>
      </c>
      <c r="J1545" s="161">
        <f t="shared" si="845"/>
        <v>0</v>
      </c>
      <c r="K1545" s="162">
        <f t="shared" si="815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9"/>
      <c r="K1547" s="313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40">
        <f>SUM(K1530:K1545)</f>
        <v>7257350</v>
      </c>
      <c r="K1548" s="341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42"/>
      <c r="K1549" s="342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13"/>
      <c r="K1551" s="313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43">
        <f>((J1548/1.11)+(K1550/1.11))*11%</f>
        <v>719196.84684684675</v>
      </c>
      <c r="K1552" s="344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13"/>
      <c r="K1553" s="313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7257350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14" t="str">
        <f>J1518</f>
        <v>NOVI / CONDRO</v>
      </c>
      <c r="K1556" s="315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14">
        <f>J1519</f>
        <v>0</v>
      </c>
      <c r="K1557" s="315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23090014</v>
      </c>
      <c r="F1560" s="200"/>
      <c r="G1560" s="201" t="s">
        <v>2</v>
      </c>
      <c r="H1560" s="316" t="str">
        <f>H1522</f>
        <v>CV PELITA JAYA</v>
      </c>
      <c r="I1560" s="316"/>
      <c r="J1560" s="316"/>
      <c r="K1560" s="317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20" t="s">
        <v>3</v>
      </c>
      <c r="G1561" s="207"/>
      <c r="H1561" s="318"/>
      <c r="I1561" s="318"/>
      <c r="J1561" s="318"/>
      <c r="K1561" s="319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21">
        <f>D1524</f>
        <v>45185</v>
      </c>
      <c r="E1562" s="322"/>
      <c r="F1562" s="320"/>
      <c r="G1562" s="208"/>
      <c r="H1562" s="323" t="str">
        <f>H1524</f>
        <v>(ANUGERAH SEJAHTERA)</v>
      </c>
      <c r="I1562" s="323"/>
      <c r="J1562" s="323"/>
      <c r="K1562" s="324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20"/>
      <c r="G1563" s="208"/>
      <c r="H1563" s="325" t="str">
        <f>H1525</f>
        <v>PURWOKERTO</v>
      </c>
      <c r="I1563" s="325"/>
      <c r="J1563" s="325"/>
      <c r="K1563" s="326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3726</v>
      </c>
      <c r="E1564" s="199"/>
      <c r="F1564" s="210"/>
      <c r="G1564" s="211"/>
      <c r="H1564" s="327"/>
      <c r="I1564" s="327"/>
      <c r="J1564" s="327"/>
      <c r="K1564" s="328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6">B1530</f>
        <v>100</v>
      </c>
      <c r="C1568" s="292" t="str">
        <f t="shared" si="846"/>
        <v>BOX</v>
      </c>
      <c r="D1568" s="293">
        <f t="shared" si="846"/>
        <v>2</v>
      </c>
      <c r="E1568" s="294" t="str">
        <f t="shared" si="846"/>
        <v>STIP / PENGHAPUS JOYKO 526-B40BL HITAM</v>
      </c>
      <c r="F1568" s="235"/>
      <c r="G1568" s="236"/>
      <c r="H1568" s="237">
        <f t="shared" ref="H1568:J1568" si="847">H1530</f>
        <v>28300</v>
      </c>
      <c r="I1568" s="238">
        <f t="shared" si="847"/>
        <v>0.13500000000000001</v>
      </c>
      <c r="J1568" s="238">
        <f t="shared" si="847"/>
        <v>0</v>
      </c>
      <c r="K1568" s="239">
        <f t="shared" ref="K1568:K1583" si="848">(B1568*H1568-((B1568*H1568)*I1568))-((B1568*H1568-((B1568*H1568)*I1568))*J1568)</f>
        <v>2447950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9">B1531</f>
        <v>50</v>
      </c>
      <c r="C1569" s="292" t="str">
        <f t="shared" si="849"/>
        <v>BOX</v>
      </c>
      <c r="D1569" s="293">
        <f t="shared" si="849"/>
        <v>1</v>
      </c>
      <c r="E1569" s="294" t="str">
        <f t="shared" si="849"/>
        <v>STIP / PENGHAPUS JOYKO ER-B20BL HITAM</v>
      </c>
      <c r="F1569" s="235"/>
      <c r="G1569" s="236"/>
      <c r="H1569" s="237">
        <f t="shared" ref="H1569:J1569" si="850">H1531</f>
        <v>34100</v>
      </c>
      <c r="I1569" s="238">
        <f t="shared" si="850"/>
        <v>0.13500000000000001</v>
      </c>
      <c r="J1569" s="238">
        <f t="shared" si="850"/>
        <v>0</v>
      </c>
      <c r="K1569" s="239">
        <f t="shared" si="848"/>
        <v>1474825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1">B1532</f>
        <v>50</v>
      </c>
      <c r="C1570" s="292" t="str">
        <f t="shared" si="851"/>
        <v>BOX</v>
      </c>
      <c r="D1570" s="293">
        <f t="shared" si="851"/>
        <v>1</v>
      </c>
      <c r="E1570" s="294" t="str">
        <f t="shared" si="851"/>
        <v>STIP / PENGHAPUS JOYKO 526-B20 PUTIH</v>
      </c>
      <c r="F1570" s="235"/>
      <c r="G1570" s="236"/>
      <c r="H1570" s="237">
        <f t="shared" ref="H1570:J1570" si="852">H1532</f>
        <v>34100</v>
      </c>
      <c r="I1570" s="238">
        <f t="shared" si="852"/>
        <v>0.13500000000000001</v>
      </c>
      <c r="J1570" s="238">
        <f t="shared" si="852"/>
        <v>0</v>
      </c>
      <c r="K1570" s="239">
        <f t="shared" si="848"/>
        <v>1474825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3">B1533</f>
        <v>500</v>
      </c>
      <c r="C1571" s="292" t="str">
        <f t="shared" si="853"/>
        <v>ROL</v>
      </c>
      <c r="D1571" s="293">
        <f t="shared" si="853"/>
        <v>1</v>
      </c>
      <c r="E1571" s="294" t="str">
        <f t="shared" si="853"/>
        <v>LABEL HARGA JOYKO LB-3 (2 LINE KUNING FLUOR)</v>
      </c>
      <c r="F1571" s="235"/>
      <c r="G1571" s="236"/>
      <c r="H1571" s="237">
        <f t="shared" ref="H1571:J1571" si="854">H1533</f>
        <v>4300</v>
      </c>
      <c r="I1571" s="238">
        <f t="shared" si="854"/>
        <v>0.13500000000000001</v>
      </c>
      <c r="J1571" s="238">
        <f t="shared" si="854"/>
        <v>0</v>
      </c>
      <c r="K1571" s="239">
        <f t="shared" si="848"/>
        <v>1859750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5">B1534</f>
        <v>0</v>
      </c>
      <c r="C1572" s="292">
        <f t="shared" si="855"/>
        <v>0</v>
      </c>
      <c r="D1572" s="293">
        <f t="shared" si="855"/>
        <v>0</v>
      </c>
      <c r="E1572" s="294">
        <f t="shared" si="855"/>
        <v>0</v>
      </c>
      <c r="F1572" s="235"/>
      <c r="G1572" s="236"/>
      <c r="H1572" s="237">
        <f t="shared" ref="H1572:J1572" si="856">H1534</f>
        <v>0</v>
      </c>
      <c r="I1572" s="238">
        <f t="shared" si="856"/>
        <v>0</v>
      </c>
      <c r="J1572" s="238">
        <f t="shared" si="856"/>
        <v>0</v>
      </c>
      <c r="K1572" s="239">
        <f t="shared" si="848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7">B1535</f>
        <v>0</v>
      </c>
      <c r="C1573" s="292">
        <f t="shared" si="857"/>
        <v>0</v>
      </c>
      <c r="D1573" s="293">
        <f t="shared" si="857"/>
        <v>0</v>
      </c>
      <c r="E1573" s="294">
        <f t="shared" si="857"/>
        <v>0</v>
      </c>
      <c r="F1573" s="235"/>
      <c r="G1573" s="236"/>
      <c r="H1573" s="237">
        <f t="shared" ref="H1573:J1573" si="858">H1535</f>
        <v>0</v>
      </c>
      <c r="I1573" s="238">
        <f t="shared" si="858"/>
        <v>0</v>
      </c>
      <c r="J1573" s="238">
        <f t="shared" si="858"/>
        <v>0</v>
      </c>
      <c r="K1573" s="239">
        <f t="shared" si="848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9">B1536</f>
        <v>0</v>
      </c>
      <c r="C1574" s="292">
        <f t="shared" si="859"/>
        <v>0</v>
      </c>
      <c r="D1574" s="293">
        <f t="shared" si="859"/>
        <v>0</v>
      </c>
      <c r="E1574" s="294">
        <f t="shared" si="859"/>
        <v>0</v>
      </c>
      <c r="F1574" s="235"/>
      <c r="G1574" s="236"/>
      <c r="H1574" s="237">
        <f t="shared" ref="H1574:J1574" si="860">H1536</f>
        <v>0</v>
      </c>
      <c r="I1574" s="238">
        <f t="shared" si="860"/>
        <v>0</v>
      </c>
      <c r="J1574" s="238">
        <f t="shared" si="860"/>
        <v>0</v>
      </c>
      <c r="K1574" s="239">
        <f t="shared" si="848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1">B1537</f>
        <v>0</v>
      </c>
      <c r="C1575" s="292">
        <f t="shared" si="861"/>
        <v>0</v>
      </c>
      <c r="D1575" s="293">
        <f t="shared" si="861"/>
        <v>0</v>
      </c>
      <c r="E1575" s="295">
        <f t="shared" si="861"/>
        <v>0</v>
      </c>
      <c r="F1575" s="235"/>
      <c r="G1575" s="236"/>
      <c r="H1575" s="237">
        <f t="shared" ref="H1575:J1575" si="862">H1537</f>
        <v>0</v>
      </c>
      <c r="I1575" s="238">
        <f t="shared" si="862"/>
        <v>0</v>
      </c>
      <c r="J1575" s="238">
        <f t="shared" si="862"/>
        <v>0</v>
      </c>
      <c r="K1575" s="239">
        <f t="shared" si="848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3">B1538</f>
        <v>0</v>
      </c>
      <c r="C1576" s="292">
        <f t="shared" si="863"/>
        <v>0</v>
      </c>
      <c r="D1576" s="293">
        <f t="shared" si="863"/>
        <v>0</v>
      </c>
      <c r="E1576" s="294">
        <f t="shared" si="863"/>
        <v>0</v>
      </c>
      <c r="F1576" s="235"/>
      <c r="G1576" s="236"/>
      <c r="H1576" s="237">
        <f t="shared" ref="H1576:J1576" si="864">H1538</f>
        <v>0</v>
      </c>
      <c r="I1576" s="238">
        <f t="shared" si="864"/>
        <v>0</v>
      </c>
      <c r="J1576" s="238">
        <f t="shared" si="864"/>
        <v>0</v>
      </c>
      <c r="K1576" s="239">
        <f t="shared" si="848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5">B1539</f>
        <v>0</v>
      </c>
      <c r="C1577" s="292">
        <f t="shared" si="865"/>
        <v>0</v>
      </c>
      <c r="D1577" s="293">
        <f t="shared" si="865"/>
        <v>0</v>
      </c>
      <c r="E1577" s="294">
        <f t="shared" si="865"/>
        <v>0</v>
      </c>
      <c r="F1577" s="235"/>
      <c r="G1577" s="236"/>
      <c r="H1577" s="237">
        <f t="shared" ref="H1577:J1577" si="866">H1539</f>
        <v>0</v>
      </c>
      <c r="I1577" s="238">
        <f t="shared" si="866"/>
        <v>0</v>
      </c>
      <c r="J1577" s="238">
        <f t="shared" si="866"/>
        <v>0</v>
      </c>
      <c r="K1577" s="239">
        <f t="shared" si="848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7">B1540</f>
        <v>0</v>
      </c>
      <c r="C1578" s="292">
        <f t="shared" si="867"/>
        <v>0</v>
      </c>
      <c r="D1578" s="293">
        <f t="shared" si="867"/>
        <v>0</v>
      </c>
      <c r="E1578" s="294">
        <f t="shared" si="867"/>
        <v>0</v>
      </c>
      <c r="F1578" s="235"/>
      <c r="G1578" s="236"/>
      <c r="H1578" s="237">
        <f t="shared" ref="H1578:J1578" si="868">H1540</f>
        <v>0</v>
      </c>
      <c r="I1578" s="238">
        <f t="shared" si="868"/>
        <v>0</v>
      </c>
      <c r="J1578" s="238">
        <f t="shared" si="868"/>
        <v>0</v>
      </c>
      <c r="K1578" s="239">
        <f t="shared" si="848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9">B1541</f>
        <v>0</v>
      </c>
      <c r="C1579" s="292">
        <f t="shared" si="869"/>
        <v>0</v>
      </c>
      <c r="D1579" s="293">
        <f t="shared" si="869"/>
        <v>0</v>
      </c>
      <c r="E1579" s="294">
        <f t="shared" si="869"/>
        <v>0</v>
      </c>
      <c r="F1579" s="235"/>
      <c r="G1579" s="236"/>
      <c r="H1579" s="237">
        <f t="shared" ref="H1579:J1579" si="870">H1541</f>
        <v>0</v>
      </c>
      <c r="I1579" s="238">
        <f t="shared" si="870"/>
        <v>0</v>
      </c>
      <c r="J1579" s="238">
        <f t="shared" si="870"/>
        <v>0</v>
      </c>
      <c r="K1579" s="239">
        <f t="shared" si="848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1">B1542</f>
        <v>0</v>
      </c>
      <c r="C1580" s="292">
        <f t="shared" si="871"/>
        <v>0</v>
      </c>
      <c r="D1580" s="293">
        <f t="shared" si="871"/>
        <v>0</v>
      </c>
      <c r="E1580" s="294">
        <f t="shared" si="871"/>
        <v>0</v>
      </c>
      <c r="F1580" s="235"/>
      <c r="G1580" s="236"/>
      <c r="H1580" s="237">
        <f t="shared" ref="H1580:J1580" si="872">H1542</f>
        <v>0</v>
      </c>
      <c r="I1580" s="238">
        <f t="shared" si="872"/>
        <v>0</v>
      </c>
      <c r="J1580" s="238">
        <f t="shared" si="872"/>
        <v>0</v>
      </c>
      <c r="K1580" s="239">
        <f t="shared" si="848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3">B1543</f>
        <v>0</v>
      </c>
      <c r="C1581" s="292">
        <f t="shared" si="873"/>
        <v>0</v>
      </c>
      <c r="D1581" s="293">
        <f t="shared" si="873"/>
        <v>0</v>
      </c>
      <c r="E1581" s="294">
        <f t="shared" si="873"/>
        <v>0</v>
      </c>
      <c r="F1581" s="235"/>
      <c r="G1581" s="236"/>
      <c r="H1581" s="237">
        <f t="shared" ref="H1581:J1581" si="874">H1543</f>
        <v>0</v>
      </c>
      <c r="I1581" s="238">
        <f t="shared" si="874"/>
        <v>0</v>
      </c>
      <c r="J1581" s="238">
        <f t="shared" si="874"/>
        <v>0</v>
      </c>
      <c r="K1581" s="239">
        <f t="shared" si="848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5">B1544</f>
        <v>0</v>
      </c>
      <c r="C1582" s="292">
        <f t="shared" si="875"/>
        <v>0</v>
      </c>
      <c r="D1582" s="293">
        <f t="shared" si="875"/>
        <v>0</v>
      </c>
      <c r="E1582" s="294">
        <f t="shared" si="875"/>
        <v>0</v>
      </c>
      <c r="F1582" s="235"/>
      <c r="G1582" s="236"/>
      <c r="H1582" s="237">
        <f t="shared" ref="H1582:J1582" si="876">H1544</f>
        <v>0</v>
      </c>
      <c r="I1582" s="238">
        <f t="shared" si="876"/>
        <v>0</v>
      </c>
      <c r="J1582" s="238">
        <f t="shared" si="876"/>
        <v>0</v>
      </c>
      <c r="K1582" s="239">
        <f t="shared" si="848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7">B1545</f>
        <v>0</v>
      </c>
      <c r="C1583" s="292">
        <f t="shared" si="877"/>
        <v>0</v>
      </c>
      <c r="D1583" s="293">
        <f t="shared" si="877"/>
        <v>0</v>
      </c>
      <c r="E1583" s="295">
        <f t="shared" si="877"/>
        <v>0</v>
      </c>
      <c r="F1583" s="235"/>
      <c r="G1583" s="236"/>
      <c r="H1583" s="237">
        <f t="shared" ref="H1583:J1583" si="878">H1545</f>
        <v>0</v>
      </c>
      <c r="I1583" s="238">
        <f t="shared" si="878"/>
        <v>0</v>
      </c>
      <c r="J1583" s="238">
        <f t="shared" si="878"/>
        <v>0</v>
      </c>
      <c r="K1583" s="239">
        <f t="shared" si="848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9"/>
      <c r="K1585" s="308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5">
        <f>SUM(K1568:K1583)</f>
        <v>7257350</v>
      </c>
      <c r="K1586" s="306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7"/>
      <c r="K1587" s="307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8"/>
      <c r="K1589" s="308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9">
        <f>((J1586/1.11)+(K1588/1.11))*11%</f>
        <v>719196.84684684675</v>
      </c>
      <c r="K1590" s="310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8"/>
      <c r="K1591" s="308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7257350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11" t="str">
        <f>J1556</f>
        <v>NOVI / CONDRO</v>
      </c>
      <c r="K1594" s="312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11">
        <f>J1557</f>
        <v>0</v>
      </c>
      <c r="K1595" s="312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23090015</v>
      </c>
      <c r="G1598" s="11" t="s">
        <v>2</v>
      </c>
      <c r="H1598" s="358" t="s">
        <v>119</v>
      </c>
      <c r="I1598" s="358"/>
      <c r="J1598" s="358"/>
      <c r="K1598" s="3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2" t="s">
        <v>3</v>
      </c>
      <c r="G1599" s="17"/>
      <c r="H1599" s="360"/>
      <c r="I1599" s="360"/>
      <c r="J1599" s="360"/>
      <c r="K1599" s="3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3">
        <v>45183</v>
      </c>
      <c r="E1600" s="364"/>
      <c r="F1600" s="362"/>
      <c r="G1600" s="18"/>
      <c r="H1600" s="365" t="s">
        <v>120</v>
      </c>
      <c r="I1600" s="365"/>
      <c r="J1600" s="365"/>
      <c r="K1600" s="36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2"/>
      <c r="G1601" s="18"/>
      <c r="H1601" s="367" t="s">
        <v>121</v>
      </c>
      <c r="I1601" s="367"/>
      <c r="J1601" s="367"/>
      <c r="K1601" s="36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122</v>
      </c>
      <c r="E1602" s="9"/>
      <c r="F1602" s="21"/>
      <c r="G1602" s="22"/>
      <c r="H1602" s="369"/>
      <c r="I1602" s="369"/>
      <c r="J1602" s="369"/>
      <c r="K1602" s="37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24</v>
      </c>
      <c r="C1606" s="46" t="s">
        <v>41</v>
      </c>
      <c r="D1606" s="93" t="s">
        <v>32</v>
      </c>
      <c r="E1606" s="110" t="s">
        <v>123</v>
      </c>
      <c r="F1606" s="48"/>
      <c r="G1606" s="49"/>
      <c r="H1606" s="50">
        <v>9000</v>
      </c>
      <c r="I1606" s="51">
        <v>0.1</v>
      </c>
      <c r="J1606" s="51"/>
      <c r="K1606" s="52">
        <f t="shared" ref="K1606:K1621" si="879">(B1606*H1606-((B1606*H1606)*I1606))-((B1606*H1606-((B1606*H1606)*I1606))*J1606)</f>
        <v>194400</v>
      </c>
      <c r="L1606" s="36"/>
    </row>
    <row r="1607" spans="1:12" s="10" customFormat="1" ht="14.1" customHeight="1" x14ac:dyDescent="0.25">
      <c r="A1607" s="45">
        <v>2</v>
      </c>
      <c r="B1607" s="46">
        <v>12</v>
      </c>
      <c r="C1607" s="46" t="s">
        <v>41</v>
      </c>
      <c r="D1607" s="93" t="s">
        <v>32</v>
      </c>
      <c r="E1607" s="110" t="s">
        <v>124</v>
      </c>
      <c r="F1607" s="48"/>
      <c r="G1607" s="49"/>
      <c r="H1607" s="50">
        <v>8800</v>
      </c>
      <c r="I1607" s="51">
        <v>0.1</v>
      </c>
      <c r="J1607" s="51"/>
      <c r="K1607" s="52">
        <f t="shared" si="879"/>
        <v>95040</v>
      </c>
      <c r="L1607" s="36"/>
    </row>
    <row r="1608" spans="1:12" s="10" customFormat="1" ht="14.1" customHeight="1" x14ac:dyDescent="0.25">
      <c r="A1608" s="45">
        <v>3</v>
      </c>
      <c r="B1608" s="46">
        <v>12</v>
      </c>
      <c r="C1608" s="46" t="s">
        <v>41</v>
      </c>
      <c r="D1608" s="93" t="s">
        <v>32</v>
      </c>
      <c r="E1608" s="110" t="s">
        <v>125</v>
      </c>
      <c r="F1608" s="48"/>
      <c r="G1608" s="49"/>
      <c r="H1608" s="50">
        <v>62400</v>
      </c>
      <c r="I1608" s="51">
        <v>0.1</v>
      </c>
      <c r="J1608" s="51"/>
      <c r="K1608" s="52">
        <f t="shared" si="879"/>
        <v>673920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9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9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9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9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9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9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9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9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9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9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9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9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9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5"/>
      <c r="K1623" s="34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7">
        <f>SUM(K1606:K1621)</f>
        <v>963360</v>
      </c>
      <c r="K1624" s="34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9"/>
      <c r="K1625" s="34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6"/>
      <c r="K1627" s="34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0">
        <f>((J1624/1.11)+(K1626/1.11))*11%</f>
        <v>95468.108108108107</v>
      </c>
      <c r="K1628" s="35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6"/>
      <c r="K1629" s="34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963360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52" t="s">
        <v>43</v>
      </c>
      <c r="K1632" s="353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52"/>
      <c r="K1633" s="353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23090015</v>
      </c>
      <c r="F1636" s="123"/>
      <c r="G1636" s="124" t="s">
        <v>2</v>
      </c>
      <c r="H1636" s="354" t="str">
        <f>H1598</f>
        <v>MUHAMMAD AGUS MUNADI</v>
      </c>
      <c r="I1636" s="354"/>
      <c r="J1636" s="354"/>
      <c r="K1636" s="355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30" t="s">
        <v>3</v>
      </c>
      <c r="G1637" s="130"/>
      <c r="H1637" s="356"/>
      <c r="I1637" s="356"/>
      <c r="J1637" s="356"/>
      <c r="K1637" s="357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31">
        <f>D1600</f>
        <v>45183</v>
      </c>
      <c r="E1638" s="332"/>
      <c r="F1638" s="330"/>
      <c r="G1638" s="131"/>
      <c r="H1638" s="333" t="str">
        <f>H1600</f>
        <v>( SINAR BHAKTI )</v>
      </c>
      <c r="I1638" s="333"/>
      <c r="J1638" s="333"/>
      <c r="K1638" s="334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30"/>
      <c r="G1639" s="131"/>
      <c r="H1639" s="335" t="str">
        <f>H1601</f>
        <v>YOGYAKARTA</v>
      </c>
      <c r="I1639" s="335"/>
      <c r="J1639" s="335"/>
      <c r="K1639" s="336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3754</v>
      </c>
      <c r="E1640" s="122"/>
      <c r="F1640" s="133"/>
      <c r="G1640" s="134"/>
      <c r="H1640" s="337"/>
      <c r="I1640" s="337"/>
      <c r="J1640" s="337"/>
      <c r="K1640" s="338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80">B1606</f>
        <v>24</v>
      </c>
      <c r="C1644" s="287" t="str">
        <f t="shared" si="880"/>
        <v>LSN</v>
      </c>
      <c r="D1644" s="288" t="str">
        <f t="shared" si="880"/>
        <v/>
      </c>
      <c r="E1644" s="289" t="str">
        <f t="shared" si="880"/>
        <v>PENSIL KENKO 2B-6371 SILVER CAP BIRU</v>
      </c>
      <c r="F1644" s="158"/>
      <c r="G1644" s="159"/>
      <c r="H1644" s="160">
        <f t="shared" ref="H1644:J1644" si="881">H1606</f>
        <v>9000</v>
      </c>
      <c r="I1644" s="161">
        <f t="shared" si="881"/>
        <v>0.1</v>
      </c>
      <c r="J1644" s="161">
        <f t="shared" si="881"/>
        <v>0</v>
      </c>
      <c r="K1644" s="162">
        <f t="shared" ref="K1644:K1659" si="882">(B1644*H1644-((B1644*H1644)*I1644))-((B1644*H1644-((B1644*H1644)*I1644))*J1644)</f>
        <v>194400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3">B1607</f>
        <v>12</v>
      </c>
      <c r="C1645" s="287" t="str">
        <f t="shared" si="883"/>
        <v>LSN</v>
      </c>
      <c r="D1645" s="288" t="str">
        <f t="shared" si="883"/>
        <v/>
      </c>
      <c r="E1645" s="289" t="str">
        <f t="shared" si="883"/>
        <v>PENSIL KENKO 2B-6800 PLATINUM</v>
      </c>
      <c r="F1645" s="158"/>
      <c r="G1645" s="159"/>
      <c r="H1645" s="160">
        <f t="shared" ref="H1645:J1645" si="884">H1607</f>
        <v>8800</v>
      </c>
      <c r="I1645" s="161">
        <f t="shared" si="884"/>
        <v>0.1</v>
      </c>
      <c r="J1645" s="161">
        <f t="shared" si="884"/>
        <v>0</v>
      </c>
      <c r="K1645" s="162">
        <f t="shared" si="882"/>
        <v>95040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5">B1608</f>
        <v>12</v>
      </c>
      <c r="C1646" s="287" t="str">
        <f t="shared" si="885"/>
        <v>LSN</v>
      </c>
      <c r="D1646" s="288" t="str">
        <f t="shared" si="885"/>
        <v/>
      </c>
      <c r="E1646" s="289" t="str">
        <f t="shared" si="885"/>
        <v>PENCIL CASE KENKO PC-0719</v>
      </c>
      <c r="F1646" s="158"/>
      <c r="G1646" s="159"/>
      <c r="H1646" s="160">
        <f t="shared" ref="H1646:J1646" si="886">H1608</f>
        <v>62400</v>
      </c>
      <c r="I1646" s="161">
        <f t="shared" si="886"/>
        <v>0.1</v>
      </c>
      <c r="J1646" s="161">
        <f t="shared" si="886"/>
        <v>0</v>
      </c>
      <c r="K1646" s="162">
        <f t="shared" si="882"/>
        <v>673920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7">B1609</f>
        <v>0</v>
      </c>
      <c r="C1647" s="287">
        <f t="shared" si="887"/>
        <v>0</v>
      </c>
      <c r="D1647" s="288">
        <f t="shared" si="887"/>
        <v>0</v>
      </c>
      <c r="E1647" s="289">
        <f t="shared" si="887"/>
        <v>0</v>
      </c>
      <c r="F1647" s="158"/>
      <c r="G1647" s="159"/>
      <c r="H1647" s="160">
        <f t="shared" ref="H1647:J1647" si="888">H1609</f>
        <v>0</v>
      </c>
      <c r="I1647" s="161">
        <f t="shared" si="888"/>
        <v>0</v>
      </c>
      <c r="J1647" s="161">
        <f t="shared" si="888"/>
        <v>0</v>
      </c>
      <c r="K1647" s="162">
        <f t="shared" si="882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9">B1610</f>
        <v>0</v>
      </c>
      <c r="C1648" s="287">
        <f t="shared" si="889"/>
        <v>0</v>
      </c>
      <c r="D1648" s="288">
        <f t="shared" si="889"/>
        <v>0</v>
      </c>
      <c r="E1648" s="289">
        <f t="shared" si="889"/>
        <v>0</v>
      </c>
      <c r="F1648" s="158"/>
      <c r="G1648" s="159"/>
      <c r="H1648" s="160">
        <f t="shared" ref="H1648:J1648" si="890">H1610</f>
        <v>0</v>
      </c>
      <c r="I1648" s="161">
        <f t="shared" si="890"/>
        <v>0</v>
      </c>
      <c r="J1648" s="161">
        <f t="shared" si="890"/>
        <v>0</v>
      </c>
      <c r="K1648" s="162">
        <f t="shared" si="882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1">B1611</f>
        <v>0</v>
      </c>
      <c r="C1649" s="287">
        <f t="shared" si="891"/>
        <v>0</v>
      </c>
      <c r="D1649" s="288">
        <f t="shared" si="891"/>
        <v>0</v>
      </c>
      <c r="E1649" s="289">
        <f t="shared" si="891"/>
        <v>0</v>
      </c>
      <c r="F1649" s="158"/>
      <c r="G1649" s="159"/>
      <c r="H1649" s="160">
        <f t="shared" ref="H1649:J1649" si="892">H1611</f>
        <v>0</v>
      </c>
      <c r="I1649" s="161">
        <f t="shared" si="892"/>
        <v>0</v>
      </c>
      <c r="J1649" s="161">
        <f t="shared" si="892"/>
        <v>0</v>
      </c>
      <c r="K1649" s="162">
        <f t="shared" si="882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3">B1612</f>
        <v>0</v>
      </c>
      <c r="C1650" s="287">
        <f t="shared" si="893"/>
        <v>0</v>
      </c>
      <c r="D1650" s="288">
        <f t="shared" si="893"/>
        <v>0</v>
      </c>
      <c r="E1650" s="289">
        <f t="shared" si="893"/>
        <v>0</v>
      </c>
      <c r="F1650" s="158"/>
      <c r="G1650" s="159"/>
      <c r="H1650" s="160">
        <f t="shared" ref="H1650:J1650" si="894">H1612</f>
        <v>0</v>
      </c>
      <c r="I1650" s="161">
        <f t="shared" si="894"/>
        <v>0</v>
      </c>
      <c r="J1650" s="161">
        <f t="shared" si="894"/>
        <v>0</v>
      </c>
      <c r="K1650" s="162">
        <f t="shared" si="882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5">B1613</f>
        <v>0</v>
      </c>
      <c r="C1651" s="287">
        <f t="shared" si="895"/>
        <v>0</v>
      </c>
      <c r="D1651" s="288">
        <f t="shared" si="895"/>
        <v>0</v>
      </c>
      <c r="E1651" s="290">
        <f t="shared" si="895"/>
        <v>0</v>
      </c>
      <c r="F1651" s="158"/>
      <c r="G1651" s="159"/>
      <c r="H1651" s="160">
        <f t="shared" ref="H1651:J1651" si="896">H1613</f>
        <v>0</v>
      </c>
      <c r="I1651" s="161">
        <f t="shared" si="896"/>
        <v>0</v>
      </c>
      <c r="J1651" s="161">
        <f t="shared" si="896"/>
        <v>0</v>
      </c>
      <c r="K1651" s="162">
        <f t="shared" si="882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7">B1614</f>
        <v>0</v>
      </c>
      <c r="C1652" s="287">
        <f t="shared" si="897"/>
        <v>0</v>
      </c>
      <c r="D1652" s="288">
        <f t="shared" si="897"/>
        <v>0</v>
      </c>
      <c r="E1652" s="289">
        <f t="shared" si="897"/>
        <v>0</v>
      </c>
      <c r="F1652" s="158"/>
      <c r="G1652" s="159"/>
      <c r="H1652" s="160">
        <f t="shared" ref="H1652:J1652" si="898">H1614</f>
        <v>0</v>
      </c>
      <c r="I1652" s="161">
        <f t="shared" si="898"/>
        <v>0</v>
      </c>
      <c r="J1652" s="161">
        <f t="shared" si="898"/>
        <v>0</v>
      </c>
      <c r="K1652" s="162">
        <f t="shared" si="882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9">B1615</f>
        <v>0</v>
      </c>
      <c r="C1653" s="287">
        <f t="shared" si="899"/>
        <v>0</v>
      </c>
      <c r="D1653" s="288">
        <f t="shared" si="899"/>
        <v>0</v>
      </c>
      <c r="E1653" s="289">
        <f t="shared" si="899"/>
        <v>0</v>
      </c>
      <c r="F1653" s="158"/>
      <c r="G1653" s="159"/>
      <c r="H1653" s="160">
        <f t="shared" ref="H1653:J1653" si="900">H1615</f>
        <v>0</v>
      </c>
      <c r="I1653" s="161">
        <f t="shared" si="900"/>
        <v>0</v>
      </c>
      <c r="J1653" s="161">
        <f t="shared" si="900"/>
        <v>0</v>
      </c>
      <c r="K1653" s="162">
        <f t="shared" si="882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1">B1616</f>
        <v>0</v>
      </c>
      <c r="C1654" s="287">
        <f t="shared" si="901"/>
        <v>0</v>
      </c>
      <c r="D1654" s="288">
        <f t="shared" si="901"/>
        <v>0</v>
      </c>
      <c r="E1654" s="289">
        <f t="shared" si="901"/>
        <v>0</v>
      </c>
      <c r="F1654" s="158"/>
      <c r="G1654" s="159"/>
      <c r="H1654" s="160">
        <f t="shared" ref="H1654:J1654" si="902">H1616</f>
        <v>0</v>
      </c>
      <c r="I1654" s="161">
        <f t="shared" si="902"/>
        <v>0</v>
      </c>
      <c r="J1654" s="161">
        <f t="shared" si="902"/>
        <v>0</v>
      </c>
      <c r="K1654" s="162">
        <f t="shared" si="882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3">B1617</f>
        <v>0</v>
      </c>
      <c r="C1655" s="287">
        <f t="shared" si="903"/>
        <v>0</v>
      </c>
      <c r="D1655" s="288">
        <f t="shared" si="903"/>
        <v>0</v>
      </c>
      <c r="E1655" s="289">
        <f t="shared" si="903"/>
        <v>0</v>
      </c>
      <c r="F1655" s="158"/>
      <c r="G1655" s="159"/>
      <c r="H1655" s="160">
        <f t="shared" ref="H1655:J1655" si="904">H1617</f>
        <v>0</v>
      </c>
      <c r="I1655" s="161">
        <f t="shared" si="904"/>
        <v>0</v>
      </c>
      <c r="J1655" s="161">
        <f t="shared" si="904"/>
        <v>0</v>
      </c>
      <c r="K1655" s="162">
        <f t="shared" si="882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5">B1618</f>
        <v>0</v>
      </c>
      <c r="C1656" s="287">
        <f t="shared" si="905"/>
        <v>0</v>
      </c>
      <c r="D1656" s="288">
        <f t="shared" si="905"/>
        <v>0</v>
      </c>
      <c r="E1656" s="289">
        <f t="shared" si="905"/>
        <v>0</v>
      </c>
      <c r="F1656" s="158"/>
      <c r="G1656" s="159"/>
      <c r="H1656" s="160">
        <f t="shared" ref="H1656:J1656" si="906">H1618</f>
        <v>0</v>
      </c>
      <c r="I1656" s="161">
        <f t="shared" si="906"/>
        <v>0</v>
      </c>
      <c r="J1656" s="161">
        <f t="shared" si="906"/>
        <v>0</v>
      </c>
      <c r="K1656" s="162">
        <f t="shared" si="882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7">B1619</f>
        <v>0</v>
      </c>
      <c r="C1657" s="287">
        <f t="shared" si="907"/>
        <v>0</v>
      </c>
      <c r="D1657" s="288">
        <f t="shared" si="907"/>
        <v>0</v>
      </c>
      <c r="E1657" s="289">
        <f t="shared" si="907"/>
        <v>0</v>
      </c>
      <c r="F1657" s="158"/>
      <c r="G1657" s="159"/>
      <c r="H1657" s="160">
        <f t="shared" ref="H1657:J1657" si="908">H1619</f>
        <v>0</v>
      </c>
      <c r="I1657" s="161">
        <f t="shared" si="908"/>
        <v>0</v>
      </c>
      <c r="J1657" s="161">
        <f t="shared" si="908"/>
        <v>0</v>
      </c>
      <c r="K1657" s="162">
        <f t="shared" si="882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9">B1620</f>
        <v>0</v>
      </c>
      <c r="C1658" s="287">
        <f t="shared" si="909"/>
        <v>0</v>
      </c>
      <c r="D1658" s="288">
        <f t="shared" si="909"/>
        <v>0</v>
      </c>
      <c r="E1658" s="289">
        <f t="shared" si="909"/>
        <v>0</v>
      </c>
      <c r="F1658" s="158"/>
      <c r="G1658" s="159"/>
      <c r="H1658" s="160">
        <f t="shared" ref="H1658:J1658" si="910">H1620</f>
        <v>0</v>
      </c>
      <c r="I1658" s="161">
        <f t="shared" si="910"/>
        <v>0</v>
      </c>
      <c r="J1658" s="161">
        <f t="shared" si="910"/>
        <v>0</v>
      </c>
      <c r="K1658" s="162">
        <f t="shared" si="882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1">B1621</f>
        <v>0</v>
      </c>
      <c r="C1659" s="287">
        <f t="shared" si="911"/>
        <v>0</v>
      </c>
      <c r="D1659" s="288">
        <f t="shared" si="911"/>
        <v>0</v>
      </c>
      <c r="E1659" s="290">
        <f t="shared" si="911"/>
        <v>0</v>
      </c>
      <c r="F1659" s="158"/>
      <c r="G1659" s="159"/>
      <c r="H1659" s="160">
        <f t="shared" ref="H1659:J1659" si="912">H1621</f>
        <v>0</v>
      </c>
      <c r="I1659" s="161">
        <f t="shared" si="912"/>
        <v>0</v>
      </c>
      <c r="J1659" s="161">
        <f t="shared" si="912"/>
        <v>0</v>
      </c>
      <c r="K1659" s="162">
        <f t="shared" si="882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9"/>
      <c r="K1661" s="313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40">
        <f>SUM(K1644:K1659)</f>
        <v>963360</v>
      </c>
      <c r="K1662" s="341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42"/>
      <c r="K1663" s="342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13"/>
      <c r="K1665" s="313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43">
        <f>((J1662/1.11)+(K1664/1.11))*11%</f>
        <v>95468.108108108107</v>
      </c>
      <c r="K1666" s="344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13"/>
      <c r="K1667" s="313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963360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14" t="str">
        <f>J1632</f>
        <v>NOVI / CONDRO</v>
      </c>
      <c r="K1670" s="315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14">
        <f>J1633</f>
        <v>0</v>
      </c>
      <c r="K1671" s="315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23090015</v>
      </c>
      <c r="F1674" s="200"/>
      <c r="G1674" s="201" t="s">
        <v>2</v>
      </c>
      <c r="H1674" s="316" t="str">
        <f>H1636</f>
        <v>MUHAMMAD AGUS MUNADI</v>
      </c>
      <c r="I1674" s="316"/>
      <c r="J1674" s="316"/>
      <c r="K1674" s="317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20" t="s">
        <v>3</v>
      </c>
      <c r="G1675" s="207"/>
      <c r="H1675" s="318"/>
      <c r="I1675" s="318"/>
      <c r="J1675" s="318"/>
      <c r="K1675" s="319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21">
        <f>D1638</f>
        <v>45183</v>
      </c>
      <c r="E1676" s="322"/>
      <c r="F1676" s="320"/>
      <c r="G1676" s="208"/>
      <c r="H1676" s="323" t="str">
        <f>H1638</f>
        <v>( SINAR BHAKTI )</v>
      </c>
      <c r="I1676" s="323"/>
      <c r="J1676" s="323"/>
      <c r="K1676" s="324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20"/>
      <c r="G1677" s="208"/>
      <c r="H1677" s="325" t="str">
        <f>H1639</f>
        <v>YOGYAKARTA</v>
      </c>
      <c r="I1677" s="325"/>
      <c r="J1677" s="325"/>
      <c r="K1677" s="326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3754</v>
      </c>
      <c r="E1678" s="199"/>
      <c r="F1678" s="210"/>
      <c r="G1678" s="211"/>
      <c r="H1678" s="327"/>
      <c r="I1678" s="327"/>
      <c r="J1678" s="327"/>
      <c r="K1678" s="328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3">B1644</f>
        <v>24</v>
      </c>
      <c r="C1682" s="292" t="str">
        <f t="shared" si="913"/>
        <v>LSN</v>
      </c>
      <c r="D1682" s="293" t="str">
        <f t="shared" si="913"/>
        <v/>
      </c>
      <c r="E1682" s="294" t="str">
        <f t="shared" si="913"/>
        <v>PENSIL KENKO 2B-6371 SILVER CAP BIRU</v>
      </c>
      <c r="F1682" s="235"/>
      <c r="G1682" s="236"/>
      <c r="H1682" s="237">
        <f t="shared" ref="H1682:J1682" si="914">H1644</f>
        <v>9000</v>
      </c>
      <c r="I1682" s="238">
        <f t="shared" si="914"/>
        <v>0.1</v>
      </c>
      <c r="J1682" s="238">
        <f t="shared" si="914"/>
        <v>0</v>
      </c>
      <c r="K1682" s="239">
        <f t="shared" ref="K1682:K1697" si="915">(B1682*H1682-((B1682*H1682)*I1682))-((B1682*H1682-((B1682*H1682)*I1682))*J1682)</f>
        <v>194400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6">B1645</f>
        <v>12</v>
      </c>
      <c r="C1683" s="292" t="str">
        <f t="shared" si="916"/>
        <v>LSN</v>
      </c>
      <c r="D1683" s="293" t="str">
        <f t="shared" si="916"/>
        <v/>
      </c>
      <c r="E1683" s="294" t="str">
        <f t="shared" si="916"/>
        <v>PENSIL KENKO 2B-6800 PLATINUM</v>
      </c>
      <c r="F1683" s="235"/>
      <c r="G1683" s="236"/>
      <c r="H1683" s="237">
        <f t="shared" ref="H1683:J1683" si="917">H1645</f>
        <v>8800</v>
      </c>
      <c r="I1683" s="238">
        <f t="shared" si="917"/>
        <v>0.1</v>
      </c>
      <c r="J1683" s="238">
        <f t="shared" si="917"/>
        <v>0</v>
      </c>
      <c r="K1683" s="239">
        <f t="shared" si="915"/>
        <v>95040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8">B1646</f>
        <v>12</v>
      </c>
      <c r="C1684" s="292" t="str">
        <f t="shared" si="918"/>
        <v>LSN</v>
      </c>
      <c r="D1684" s="293" t="str">
        <f t="shared" si="918"/>
        <v/>
      </c>
      <c r="E1684" s="294" t="str">
        <f t="shared" si="918"/>
        <v>PENCIL CASE KENKO PC-0719</v>
      </c>
      <c r="F1684" s="235"/>
      <c r="G1684" s="236"/>
      <c r="H1684" s="237">
        <f t="shared" ref="H1684:J1684" si="919">H1646</f>
        <v>62400</v>
      </c>
      <c r="I1684" s="238">
        <f t="shared" si="919"/>
        <v>0.1</v>
      </c>
      <c r="J1684" s="238">
        <f t="shared" si="919"/>
        <v>0</v>
      </c>
      <c r="K1684" s="239">
        <f t="shared" si="915"/>
        <v>673920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20">B1647</f>
        <v>0</v>
      </c>
      <c r="C1685" s="292">
        <f t="shared" si="920"/>
        <v>0</v>
      </c>
      <c r="D1685" s="293">
        <f t="shared" si="920"/>
        <v>0</v>
      </c>
      <c r="E1685" s="294">
        <f t="shared" si="920"/>
        <v>0</v>
      </c>
      <c r="F1685" s="235"/>
      <c r="G1685" s="236"/>
      <c r="H1685" s="237">
        <f t="shared" ref="H1685:J1685" si="921">H1647</f>
        <v>0</v>
      </c>
      <c r="I1685" s="238">
        <f t="shared" si="921"/>
        <v>0</v>
      </c>
      <c r="J1685" s="238">
        <f t="shared" si="921"/>
        <v>0</v>
      </c>
      <c r="K1685" s="239">
        <f t="shared" si="915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2">B1648</f>
        <v>0</v>
      </c>
      <c r="C1686" s="292">
        <f t="shared" si="922"/>
        <v>0</v>
      </c>
      <c r="D1686" s="293">
        <f t="shared" si="922"/>
        <v>0</v>
      </c>
      <c r="E1686" s="294">
        <f t="shared" si="922"/>
        <v>0</v>
      </c>
      <c r="F1686" s="235"/>
      <c r="G1686" s="236"/>
      <c r="H1686" s="237">
        <f t="shared" ref="H1686:J1686" si="923">H1648</f>
        <v>0</v>
      </c>
      <c r="I1686" s="238">
        <f t="shared" si="923"/>
        <v>0</v>
      </c>
      <c r="J1686" s="238">
        <f t="shared" si="923"/>
        <v>0</v>
      </c>
      <c r="K1686" s="239">
        <f t="shared" si="915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4">B1649</f>
        <v>0</v>
      </c>
      <c r="C1687" s="292">
        <f t="shared" si="924"/>
        <v>0</v>
      </c>
      <c r="D1687" s="293">
        <f t="shared" si="924"/>
        <v>0</v>
      </c>
      <c r="E1687" s="294">
        <f t="shared" si="924"/>
        <v>0</v>
      </c>
      <c r="F1687" s="235"/>
      <c r="G1687" s="236"/>
      <c r="H1687" s="237">
        <f t="shared" ref="H1687:J1687" si="925">H1649</f>
        <v>0</v>
      </c>
      <c r="I1687" s="238">
        <f t="shared" si="925"/>
        <v>0</v>
      </c>
      <c r="J1687" s="238">
        <f t="shared" si="925"/>
        <v>0</v>
      </c>
      <c r="K1687" s="239">
        <f t="shared" si="915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6">B1650</f>
        <v>0</v>
      </c>
      <c r="C1688" s="292">
        <f t="shared" si="926"/>
        <v>0</v>
      </c>
      <c r="D1688" s="293">
        <f t="shared" si="926"/>
        <v>0</v>
      </c>
      <c r="E1688" s="294">
        <f t="shared" si="926"/>
        <v>0</v>
      </c>
      <c r="F1688" s="235"/>
      <c r="G1688" s="236"/>
      <c r="H1688" s="237">
        <f t="shared" ref="H1688:J1688" si="927">H1650</f>
        <v>0</v>
      </c>
      <c r="I1688" s="238">
        <f t="shared" si="927"/>
        <v>0</v>
      </c>
      <c r="J1688" s="238">
        <f t="shared" si="927"/>
        <v>0</v>
      </c>
      <c r="K1688" s="239">
        <f t="shared" si="915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8">B1651</f>
        <v>0</v>
      </c>
      <c r="C1689" s="292">
        <f t="shared" si="928"/>
        <v>0</v>
      </c>
      <c r="D1689" s="293">
        <f t="shared" si="928"/>
        <v>0</v>
      </c>
      <c r="E1689" s="295">
        <f t="shared" si="928"/>
        <v>0</v>
      </c>
      <c r="F1689" s="235"/>
      <c r="G1689" s="236"/>
      <c r="H1689" s="237">
        <f t="shared" ref="H1689:J1689" si="929">H1651</f>
        <v>0</v>
      </c>
      <c r="I1689" s="238">
        <f t="shared" si="929"/>
        <v>0</v>
      </c>
      <c r="J1689" s="238">
        <f t="shared" si="929"/>
        <v>0</v>
      </c>
      <c r="K1689" s="239">
        <f t="shared" si="915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30">B1652</f>
        <v>0</v>
      </c>
      <c r="C1690" s="292">
        <f t="shared" si="930"/>
        <v>0</v>
      </c>
      <c r="D1690" s="293">
        <f t="shared" si="930"/>
        <v>0</v>
      </c>
      <c r="E1690" s="294">
        <f t="shared" si="930"/>
        <v>0</v>
      </c>
      <c r="F1690" s="235"/>
      <c r="G1690" s="236"/>
      <c r="H1690" s="237">
        <f t="shared" ref="H1690:J1690" si="931">H1652</f>
        <v>0</v>
      </c>
      <c r="I1690" s="238">
        <f t="shared" si="931"/>
        <v>0</v>
      </c>
      <c r="J1690" s="238">
        <f t="shared" si="931"/>
        <v>0</v>
      </c>
      <c r="K1690" s="239">
        <f t="shared" si="915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2">B1653</f>
        <v>0</v>
      </c>
      <c r="C1691" s="292">
        <f t="shared" si="932"/>
        <v>0</v>
      </c>
      <c r="D1691" s="293">
        <f t="shared" si="932"/>
        <v>0</v>
      </c>
      <c r="E1691" s="294">
        <f t="shared" si="932"/>
        <v>0</v>
      </c>
      <c r="F1691" s="235"/>
      <c r="G1691" s="236"/>
      <c r="H1691" s="237">
        <f t="shared" ref="H1691:J1691" si="933">H1653</f>
        <v>0</v>
      </c>
      <c r="I1691" s="238">
        <f t="shared" si="933"/>
        <v>0</v>
      </c>
      <c r="J1691" s="238">
        <f t="shared" si="933"/>
        <v>0</v>
      </c>
      <c r="K1691" s="239">
        <f t="shared" si="915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4">B1654</f>
        <v>0</v>
      </c>
      <c r="C1692" s="292">
        <f t="shared" si="934"/>
        <v>0</v>
      </c>
      <c r="D1692" s="293">
        <f t="shared" si="934"/>
        <v>0</v>
      </c>
      <c r="E1692" s="294">
        <f t="shared" si="934"/>
        <v>0</v>
      </c>
      <c r="F1692" s="235"/>
      <c r="G1692" s="236"/>
      <c r="H1692" s="237">
        <f t="shared" ref="H1692:J1692" si="935">H1654</f>
        <v>0</v>
      </c>
      <c r="I1692" s="238">
        <f t="shared" si="935"/>
        <v>0</v>
      </c>
      <c r="J1692" s="238">
        <f t="shared" si="935"/>
        <v>0</v>
      </c>
      <c r="K1692" s="239">
        <f t="shared" si="915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6">B1655</f>
        <v>0</v>
      </c>
      <c r="C1693" s="292">
        <f t="shared" si="936"/>
        <v>0</v>
      </c>
      <c r="D1693" s="293">
        <f t="shared" si="936"/>
        <v>0</v>
      </c>
      <c r="E1693" s="294">
        <f t="shared" si="936"/>
        <v>0</v>
      </c>
      <c r="F1693" s="235"/>
      <c r="G1693" s="236"/>
      <c r="H1693" s="237">
        <f t="shared" ref="H1693:J1693" si="937">H1655</f>
        <v>0</v>
      </c>
      <c r="I1693" s="238">
        <f t="shared" si="937"/>
        <v>0</v>
      </c>
      <c r="J1693" s="238">
        <f t="shared" si="937"/>
        <v>0</v>
      </c>
      <c r="K1693" s="239">
        <f t="shared" si="915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8">B1656</f>
        <v>0</v>
      </c>
      <c r="C1694" s="292">
        <f t="shared" si="938"/>
        <v>0</v>
      </c>
      <c r="D1694" s="293">
        <f t="shared" si="938"/>
        <v>0</v>
      </c>
      <c r="E1694" s="294">
        <f t="shared" si="938"/>
        <v>0</v>
      </c>
      <c r="F1694" s="235"/>
      <c r="G1694" s="236"/>
      <c r="H1694" s="237">
        <f t="shared" ref="H1694:J1694" si="939">H1656</f>
        <v>0</v>
      </c>
      <c r="I1694" s="238">
        <f t="shared" si="939"/>
        <v>0</v>
      </c>
      <c r="J1694" s="238">
        <f t="shared" si="939"/>
        <v>0</v>
      </c>
      <c r="K1694" s="239">
        <f t="shared" si="915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40">B1657</f>
        <v>0</v>
      </c>
      <c r="C1695" s="292">
        <f t="shared" si="940"/>
        <v>0</v>
      </c>
      <c r="D1695" s="293">
        <f t="shared" si="940"/>
        <v>0</v>
      </c>
      <c r="E1695" s="294">
        <f t="shared" si="940"/>
        <v>0</v>
      </c>
      <c r="F1695" s="235"/>
      <c r="G1695" s="236"/>
      <c r="H1695" s="237">
        <f t="shared" ref="H1695:J1695" si="941">H1657</f>
        <v>0</v>
      </c>
      <c r="I1695" s="238">
        <f t="shared" si="941"/>
        <v>0</v>
      </c>
      <c r="J1695" s="238">
        <f t="shared" si="941"/>
        <v>0</v>
      </c>
      <c r="K1695" s="239">
        <f t="shared" si="915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2">B1658</f>
        <v>0</v>
      </c>
      <c r="C1696" s="292">
        <f t="shared" si="942"/>
        <v>0</v>
      </c>
      <c r="D1696" s="293">
        <f t="shared" si="942"/>
        <v>0</v>
      </c>
      <c r="E1696" s="294">
        <f t="shared" si="942"/>
        <v>0</v>
      </c>
      <c r="F1696" s="235"/>
      <c r="G1696" s="236"/>
      <c r="H1696" s="237">
        <f t="shared" ref="H1696:J1696" si="943">H1658</f>
        <v>0</v>
      </c>
      <c r="I1696" s="238">
        <f t="shared" si="943"/>
        <v>0</v>
      </c>
      <c r="J1696" s="238">
        <f t="shared" si="943"/>
        <v>0</v>
      </c>
      <c r="K1696" s="239">
        <f t="shared" si="915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4">B1659</f>
        <v>0</v>
      </c>
      <c r="C1697" s="292">
        <f t="shared" si="944"/>
        <v>0</v>
      </c>
      <c r="D1697" s="293">
        <f t="shared" si="944"/>
        <v>0</v>
      </c>
      <c r="E1697" s="295">
        <f t="shared" si="944"/>
        <v>0</v>
      </c>
      <c r="F1697" s="235"/>
      <c r="G1697" s="236"/>
      <c r="H1697" s="237">
        <f t="shared" ref="H1697:J1697" si="945">H1659</f>
        <v>0</v>
      </c>
      <c r="I1697" s="238">
        <f t="shared" si="945"/>
        <v>0</v>
      </c>
      <c r="J1697" s="238">
        <f t="shared" si="945"/>
        <v>0</v>
      </c>
      <c r="K1697" s="239">
        <f t="shared" si="915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9"/>
      <c r="K1699" s="308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5">
        <f>SUM(K1682:K1697)</f>
        <v>963360</v>
      </c>
      <c r="K1700" s="306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7"/>
      <c r="K1701" s="307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8"/>
      <c r="K1703" s="308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9">
        <f>((J1700/1.11)+(K1702/1.11))*11%</f>
        <v>95468.108108108107</v>
      </c>
      <c r="K1704" s="310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8"/>
      <c r="K1705" s="308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963360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11" t="str">
        <f>J1670</f>
        <v>NOVI / CONDRO</v>
      </c>
      <c r="K1708" s="312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11">
        <f>J1671</f>
        <v>0</v>
      </c>
      <c r="K1709" s="312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23090016</v>
      </c>
      <c r="G1712" s="11" t="s">
        <v>2</v>
      </c>
      <c r="H1712" s="358" t="s">
        <v>44</v>
      </c>
      <c r="I1712" s="358"/>
      <c r="J1712" s="358"/>
      <c r="K1712" s="3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2" t="s">
        <v>3</v>
      </c>
      <c r="G1713" s="17"/>
      <c r="H1713" s="360"/>
      <c r="I1713" s="360"/>
      <c r="J1713" s="360"/>
      <c r="K1713" s="3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3">
        <v>45187</v>
      </c>
      <c r="E1714" s="364"/>
      <c r="F1714" s="362"/>
      <c r="G1714" s="18"/>
      <c r="H1714" s="365" t="s">
        <v>45</v>
      </c>
      <c r="I1714" s="365"/>
      <c r="J1714" s="365"/>
      <c r="K1714" s="36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2"/>
      <c r="G1715" s="18"/>
      <c r="H1715" s="367" t="s">
        <v>46</v>
      </c>
      <c r="I1715" s="367"/>
      <c r="J1715" s="367"/>
      <c r="K1715" s="36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127</v>
      </c>
      <c r="E1716" s="9"/>
      <c r="F1716" s="21"/>
      <c r="G1716" s="22"/>
      <c r="H1716" s="369"/>
      <c r="I1716" s="369"/>
      <c r="J1716" s="369"/>
      <c r="K1716" s="37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96</v>
      </c>
      <c r="C1720" s="46" t="s">
        <v>41</v>
      </c>
      <c r="D1720" s="93">
        <v>2</v>
      </c>
      <c r="E1720" s="110" t="s">
        <v>128</v>
      </c>
      <c r="F1720" s="48"/>
      <c r="G1720" s="49"/>
      <c r="H1720" s="50">
        <v>31200</v>
      </c>
      <c r="I1720" s="51">
        <v>0.125</v>
      </c>
      <c r="J1720" s="51"/>
      <c r="K1720" s="52">
        <f t="shared" ref="K1720:K1735" si="946">(B1720*H1720-((B1720*H1720)*I1720))-((B1720*H1720-((B1720*H1720)*I1720))*J1720)</f>
        <v>2620800</v>
      </c>
      <c r="L1720" s="36"/>
    </row>
    <row r="1721" spans="1:12" s="10" customFormat="1" ht="14.1" customHeight="1" x14ac:dyDescent="0.25">
      <c r="A1721" s="45">
        <v>2</v>
      </c>
      <c r="B1721" s="46">
        <v>144</v>
      </c>
      <c r="C1721" s="46" t="s">
        <v>41</v>
      </c>
      <c r="D1721" s="93">
        <v>1</v>
      </c>
      <c r="E1721" s="110" t="s">
        <v>129</v>
      </c>
      <c r="F1721" s="48"/>
      <c r="G1721" s="49"/>
      <c r="H1721" s="50">
        <v>40800</v>
      </c>
      <c r="I1721" s="51">
        <v>0.125</v>
      </c>
      <c r="J1721" s="51"/>
      <c r="K1721" s="52">
        <f t="shared" si="946"/>
        <v>5140800</v>
      </c>
      <c r="L1721" s="36"/>
    </row>
    <row r="1722" spans="1:12" s="10" customFormat="1" ht="14.1" customHeight="1" x14ac:dyDescent="0.25">
      <c r="A1722" s="45">
        <v>3</v>
      </c>
      <c r="B1722" s="46">
        <v>48</v>
      </c>
      <c r="C1722" s="46" t="s">
        <v>52</v>
      </c>
      <c r="D1722" s="93">
        <v>2</v>
      </c>
      <c r="E1722" s="110" t="s">
        <v>130</v>
      </c>
      <c r="F1722" s="48"/>
      <c r="G1722" s="49"/>
      <c r="H1722" s="50">
        <v>58900</v>
      </c>
      <c r="I1722" s="51">
        <v>0.125</v>
      </c>
      <c r="J1722" s="51"/>
      <c r="K1722" s="52">
        <f t="shared" si="946"/>
        <v>2473800</v>
      </c>
      <c r="L1722" s="36"/>
    </row>
    <row r="1723" spans="1:12" s="10" customFormat="1" ht="14.1" customHeight="1" x14ac:dyDescent="0.25">
      <c r="A1723" s="45">
        <v>4</v>
      </c>
      <c r="B1723" s="46">
        <v>48</v>
      </c>
      <c r="C1723" s="46" t="s">
        <v>52</v>
      </c>
      <c r="D1723" s="93">
        <v>2</v>
      </c>
      <c r="E1723" s="110" t="s">
        <v>131</v>
      </c>
      <c r="F1723" s="48"/>
      <c r="G1723" s="49"/>
      <c r="H1723" s="50">
        <v>66900</v>
      </c>
      <c r="I1723" s="51">
        <v>0.125</v>
      </c>
      <c r="J1723" s="51"/>
      <c r="K1723" s="52">
        <f t="shared" si="946"/>
        <v>2809800</v>
      </c>
      <c r="L1723" s="36"/>
    </row>
    <row r="1724" spans="1:12" s="10" customFormat="1" ht="14.1" customHeight="1" x14ac:dyDescent="0.25">
      <c r="A1724" s="45">
        <v>5</v>
      </c>
      <c r="B1724" s="46">
        <v>144</v>
      </c>
      <c r="C1724" s="46" t="s">
        <v>52</v>
      </c>
      <c r="D1724" s="93">
        <v>2</v>
      </c>
      <c r="E1724" s="110" t="s">
        <v>132</v>
      </c>
      <c r="F1724" s="48"/>
      <c r="G1724" s="49"/>
      <c r="H1724" s="50">
        <v>21200</v>
      </c>
      <c r="I1724" s="51">
        <v>0.125</v>
      </c>
      <c r="J1724" s="51"/>
      <c r="K1724" s="52">
        <f t="shared" si="946"/>
        <v>2671200</v>
      </c>
      <c r="L1724" s="36"/>
    </row>
    <row r="1725" spans="1:12" s="10" customFormat="1" ht="14.1" customHeight="1" x14ac:dyDescent="0.25">
      <c r="A1725" s="45">
        <v>6</v>
      </c>
      <c r="B1725" s="46">
        <v>72</v>
      </c>
      <c r="C1725" s="46" t="s">
        <v>41</v>
      </c>
      <c r="D1725" s="93">
        <v>1</v>
      </c>
      <c r="E1725" s="110" t="s">
        <v>93</v>
      </c>
      <c r="F1725" s="48"/>
      <c r="G1725" s="49"/>
      <c r="H1725" s="50">
        <v>47100</v>
      </c>
      <c r="I1725" s="51">
        <v>0.125</v>
      </c>
      <c r="J1725" s="51"/>
      <c r="K1725" s="52">
        <f t="shared" si="946"/>
        <v>2967300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6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6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6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6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6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6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6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6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6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6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5"/>
      <c r="K1737" s="34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7">
        <f>SUM(K1720:K1735)</f>
        <v>18683700</v>
      </c>
      <c r="K1738" s="34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9"/>
      <c r="K1739" s="34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6"/>
      <c r="K1741" s="34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0">
        <f>((J1738/1.11)+(K1740/1.11))*11%</f>
        <v>1851537.8378378379</v>
      </c>
      <c r="K1742" s="35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6"/>
      <c r="K1743" s="34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18683700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52" t="s">
        <v>133</v>
      </c>
      <c r="K1746" s="353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52"/>
      <c r="K1747" s="353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23090016</v>
      </c>
      <c r="F1750" s="123"/>
      <c r="G1750" s="124" t="s">
        <v>2</v>
      </c>
      <c r="H1750" s="354" t="str">
        <f>H1712</f>
        <v>LILY JULIAWATI</v>
      </c>
      <c r="I1750" s="354"/>
      <c r="J1750" s="354"/>
      <c r="K1750" s="355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30" t="s">
        <v>3</v>
      </c>
      <c r="G1751" s="130"/>
      <c r="H1751" s="356"/>
      <c r="I1751" s="356"/>
      <c r="J1751" s="356"/>
      <c r="K1751" s="357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31">
        <f>D1714</f>
        <v>45187</v>
      </c>
      <c r="E1752" s="332"/>
      <c r="F1752" s="330"/>
      <c r="G1752" s="131"/>
      <c r="H1752" s="333" t="str">
        <f>H1714</f>
        <v>(REJO AGUNG)</v>
      </c>
      <c r="I1752" s="333"/>
      <c r="J1752" s="333"/>
      <c r="K1752" s="334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30"/>
      <c r="G1753" s="131"/>
      <c r="H1753" s="335" t="str">
        <f>H1715</f>
        <v>JOMBANG</v>
      </c>
      <c r="I1753" s="335"/>
      <c r="J1753" s="335"/>
      <c r="K1753" s="336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3731</v>
      </c>
      <c r="E1754" s="122"/>
      <c r="F1754" s="133"/>
      <c r="G1754" s="134"/>
      <c r="H1754" s="337"/>
      <c r="I1754" s="337"/>
      <c r="J1754" s="337"/>
      <c r="K1754" s="338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7">B1720</f>
        <v>96</v>
      </c>
      <c r="C1758" s="287" t="str">
        <f t="shared" si="947"/>
        <v>LSN</v>
      </c>
      <c r="D1758" s="288">
        <f t="shared" si="947"/>
        <v>2</v>
      </c>
      <c r="E1758" s="289" t="str">
        <f t="shared" si="947"/>
        <v>PUSH PIN JOYKO PP-30</v>
      </c>
      <c r="F1758" s="158"/>
      <c r="G1758" s="159"/>
      <c r="H1758" s="160">
        <f t="shared" ref="H1758:J1758" si="948">H1720</f>
        <v>31200</v>
      </c>
      <c r="I1758" s="161">
        <f t="shared" si="948"/>
        <v>0.125</v>
      </c>
      <c r="J1758" s="161">
        <f t="shared" si="948"/>
        <v>0</v>
      </c>
      <c r="K1758" s="162">
        <f t="shared" ref="K1758:K1773" si="949">(B1758*H1758-((B1758*H1758)*I1758))-((B1758*H1758-((B1758*H1758)*I1758))*J1758)</f>
        <v>2620800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50">B1721</f>
        <v>144</v>
      </c>
      <c r="C1759" s="287" t="str">
        <f t="shared" si="950"/>
        <v>LSN</v>
      </c>
      <c r="D1759" s="288">
        <f t="shared" si="950"/>
        <v>1</v>
      </c>
      <c r="E1759" s="289" t="str">
        <f t="shared" si="950"/>
        <v>MECHANICAL PENCIL 0.5 MM JOYKO MP-19</v>
      </c>
      <c r="F1759" s="158"/>
      <c r="G1759" s="159"/>
      <c r="H1759" s="160">
        <f t="shared" ref="H1759:J1759" si="951">H1721</f>
        <v>40800</v>
      </c>
      <c r="I1759" s="161">
        <f t="shared" si="951"/>
        <v>0.125</v>
      </c>
      <c r="J1759" s="161">
        <f t="shared" si="951"/>
        <v>0</v>
      </c>
      <c r="K1759" s="162">
        <f t="shared" si="949"/>
        <v>5140800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2">B1722</f>
        <v>48</v>
      </c>
      <c r="C1760" s="287" t="str">
        <f t="shared" si="952"/>
        <v>PCS</v>
      </c>
      <c r="D1760" s="288">
        <f t="shared" si="952"/>
        <v>2</v>
      </c>
      <c r="E1760" s="289" t="str">
        <f t="shared" si="952"/>
        <v>CRAYON / OIL PASTEL JOYKO OP-48S PP CASE SEA WORLD</v>
      </c>
      <c r="F1760" s="158"/>
      <c r="G1760" s="159"/>
      <c r="H1760" s="160">
        <f t="shared" ref="H1760:J1760" si="953">H1722</f>
        <v>58900</v>
      </c>
      <c r="I1760" s="161">
        <f t="shared" si="953"/>
        <v>0.125</v>
      </c>
      <c r="J1760" s="161">
        <f t="shared" si="953"/>
        <v>0</v>
      </c>
      <c r="K1760" s="162">
        <f t="shared" si="949"/>
        <v>2473800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4">B1723</f>
        <v>48</v>
      </c>
      <c r="C1761" s="287" t="str">
        <f t="shared" si="954"/>
        <v>PCS</v>
      </c>
      <c r="D1761" s="288">
        <f t="shared" si="954"/>
        <v>2</v>
      </c>
      <c r="E1761" s="289" t="str">
        <f t="shared" si="954"/>
        <v>CRAYON / OIL PASTEL JOYKO OP-55S PP CASE SEA WORLD</v>
      </c>
      <c r="F1761" s="158"/>
      <c r="G1761" s="159"/>
      <c r="H1761" s="160">
        <f t="shared" ref="H1761:J1761" si="955">H1723</f>
        <v>66900</v>
      </c>
      <c r="I1761" s="161">
        <f t="shared" si="955"/>
        <v>0.125</v>
      </c>
      <c r="J1761" s="161">
        <f t="shared" si="955"/>
        <v>0</v>
      </c>
      <c r="K1761" s="162">
        <f t="shared" si="949"/>
        <v>2809800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6">B1724</f>
        <v>144</v>
      </c>
      <c r="C1762" s="287" t="str">
        <f t="shared" si="956"/>
        <v>PCS</v>
      </c>
      <c r="D1762" s="288">
        <f t="shared" si="956"/>
        <v>2</v>
      </c>
      <c r="E1762" s="289" t="str">
        <f t="shared" si="956"/>
        <v>PENSIL WARNA JOYKO CP-24PB (PANJANG)</v>
      </c>
      <c r="F1762" s="158"/>
      <c r="G1762" s="159"/>
      <c r="H1762" s="160">
        <f t="shared" ref="H1762:J1762" si="957">H1724</f>
        <v>21200</v>
      </c>
      <c r="I1762" s="161">
        <f t="shared" si="957"/>
        <v>0.125</v>
      </c>
      <c r="J1762" s="161">
        <f t="shared" si="957"/>
        <v>0</v>
      </c>
      <c r="K1762" s="162">
        <f t="shared" si="949"/>
        <v>2671200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8">B1725</f>
        <v>72</v>
      </c>
      <c r="C1763" s="287" t="str">
        <f t="shared" si="958"/>
        <v>LSN</v>
      </c>
      <c r="D1763" s="288">
        <f t="shared" si="958"/>
        <v>1</v>
      </c>
      <c r="E1763" s="289" t="str">
        <f t="shared" si="958"/>
        <v>CORRECTION FLUID KENKO KE-108</v>
      </c>
      <c r="F1763" s="158"/>
      <c r="G1763" s="159"/>
      <c r="H1763" s="160">
        <f t="shared" ref="H1763:J1763" si="959">H1725</f>
        <v>47100</v>
      </c>
      <c r="I1763" s="161">
        <f t="shared" si="959"/>
        <v>0.125</v>
      </c>
      <c r="J1763" s="161">
        <f t="shared" si="959"/>
        <v>0</v>
      </c>
      <c r="K1763" s="162">
        <f t="shared" si="949"/>
        <v>2967300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60">B1726</f>
        <v>0</v>
      </c>
      <c r="C1764" s="287">
        <f t="shared" si="960"/>
        <v>0</v>
      </c>
      <c r="D1764" s="288">
        <f t="shared" si="960"/>
        <v>0</v>
      </c>
      <c r="E1764" s="289">
        <f t="shared" si="960"/>
        <v>0</v>
      </c>
      <c r="F1764" s="158"/>
      <c r="G1764" s="159"/>
      <c r="H1764" s="160">
        <f t="shared" ref="H1764:J1764" si="961">H1726</f>
        <v>0</v>
      </c>
      <c r="I1764" s="161">
        <f t="shared" si="961"/>
        <v>0</v>
      </c>
      <c r="J1764" s="161">
        <f t="shared" si="961"/>
        <v>0</v>
      </c>
      <c r="K1764" s="162">
        <f t="shared" si="949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2">B1727</f>
        <v>0</v>
      </c>
      <c r="C1765" s="287">
        <f t="shared" si="962"/>
        <v>0</v>
      </c>
      <c r="D1765" s="288">
        <f t="shared" si="962"/>
        <v>0</v>
      </c>
      <c r="E1765" s="290">
        <f t="shared" si="962"/>
        <v>0</v>
      </c>
      <c r="F1765" s="158"/>
      <c r="G1765" s="159"/>
      <c r="H1765" s="160">
        <f t="shared" ref="H1765:J1765" si="963">H1727</f>
        <v>0</v>
      </c>
      <c r="I1765" s="161">
        <f t="shared" si="963"/>
        <v>0</v>
      </c>
      <c r="J1765" s="161">
        <f t="shared" si="963"/>
        <v>0</v>
      </c>
      <c r="K1765" s="162">
        <f t="shared" si="949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4">B1728</f>
        <v>0</v>
      </c>
      <c r="C1766" s="287">
        <f t="shared" si="964"/>
        <v>0</v>
      </c>
      <c r="D1766" s="288">
        <f t="shared" si="964"/>
        <v>0</v>
      </c>
      <c r="E1766" s="289">
        <f t="shared" si="964"/>
        <v>0</v>
      </c>
      <c r="F1766" s="158"/>
      <c r="G1766" s="159"/>
      <c r="H1766" s="160">
        <f t="shared" ref="H1766:J1766" si="965">H1728</f>
        <v>0</v>
      </c>
      <c r="I1766" s="161">
        <f t="shared" si="965"/>
        <v>0</v>
      </c>
      <c r="J1766" s="161">
        <f t="shared" si="965"/>
        <v>0</v>
      </c>
      <c r="K1766" s="162">
        <f t="shared" si="949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6">B1729</f>
        <v>0</v>
      </c>
      <c r="C1767" s="287">
        <f t="shared" si="966"/>
        <v>0</v>
      </c>
      <c r="D1767" s="288">
        <f t="shared" si="966"/>
        <v>0</v>
      </c>
      <c r="E1767" s="289">
        <f t="shared" si="966"/>
        <v>0</v>
      </c>
      <c r="F1767" s="158"/>
      <c r="G1767" s="159"/>
      <c r="H1767" s="160">
        <f t="shared" ref="H1767:J1767" si="967">H1729</f>
        <v>0</v>
      </c>
      <c r="I1767" s="161">
        <f t="shared" si="967"/>
        <v>0</v>
      </c>
      <c r="J1767" s="161">
        <f t="shared" si="967"/>
        <v>0</v>
      </c>
      <c r="K1767" s="162">
        <f t="shared" si="949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8">B1730</f>
        <v>0</v>
      </c>
      <c r="C1768" s="287">
        <f t="shared" si="968"/>
        <v>0</v>
      </c>
      <c r="D1768" s="288">
        <f t="shared" si="968"/>
        <v>0</v>
      </c>
      <c r="E1768" s="289">
        <f t="shared" si="968"/>
        <v>0</v>
      </c>
      <c r="F1768" s="158"/>
      <c r="G1768" s="159"/>
      <c r="H1768" s="160">
        <f t="shared" ref="H1768:J1768" si="969">H1730</f>
        <v>0</v>
      </c>
      <c r="I1768" s="161">
        <f t="shared" si="969"/>
        <v>0</v>
      </c>
      <c r="J1768" s="161">
        <f t="shared" si="969"/>
        <v>0</v>
      </c>
      <c r="K1768" s="162">
        <f t="shared" si="949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70">B1731</f>
        <v>0</v>
      </c>
      <c r="C1769" s="287">
        <f t="shared" si="970"/>
        <v>0</v>
      </c>
      <c r="D1769" s="288">
        <f t="shared" si="970"/>
        <v>0</v>
      </c>
      <c r="E1769" s="289">
        <f t="shared" si="970"/>
        <v>0</v>
      </c>
      <c r="F1769" s="158"/>
      <c r="G1769" s="159"/>
      <c r="H1769" s="160">
        <f t="shared" ref="H1769:J1769" si="971">H1731</f>
        <v>0</v>
      </c>
      <c r="I1769" s="161">
        <f t="shared" si="971"/>
        <v>0</v>
      </c>
      <c r="J1769" s="161">
        <f t="shared" si="971"/>
        <v>0</v>
      </c>
      <c r="K1769" s="162">
        <f t="shared" si="949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2">B1732</f>
        <v>0</v>
      </c>
      <c r="C1770" s="287">
        <f t="shared" si="972"/>
        <v>0</v>
      </c>
      <c r="D1770" s="288">
        <f t="shared" si="972"/>
        <v>0</v>
      </c>
      <c r="E1770" s="289">
        <f t="shared" si="972"/>
        <v>0</v>
      </c>
      <c r="F1770" s="158"/>
      <c r="G1770" s="159"/>
      <c r="H1770" s="160">
        <f t="shared" ref="H1770:J1770" si="973">H1732</f>
        <v>0</v>
      </c>
      <c r="I1770" s="161">
        <f t="shared" si="973"/>
        <v>0</v>
      </c>
      <c r="J1770" s="161">
        <f t="shared" si="973"/>
        <v>0</v>
      </c>
      <c r="K1770" s="162">
        <f t="shared" si="949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4">B1733</f>
        <v>0</v>
      </c>
      <c r="C1771" s="287">
        <f t="shared" si="974"/>
        <v>0</v>
      </c>
      <c r="D1771" s="288">
        <f t="shared" si="974"/>
        <v>0</v>
      </c>
      <c r="E1771" s="289">
        <f t="shared" si="974"/>
        <v>0</v>
      </c>
      <c r="F1771" s="158"/>
      <c r="G1771" s="159"/>
      <c r="H1771" s="160">
        <f t="shared" ref="H1771:J1771" si="975">H1733</f>
        <v>0</v>
      </c>
      <c r="I1771" s="161">
        <f t="shared" si="975"/>
        <v>0</v>
      </c>
      <c r="J1771" s="161">
        <f t="shared" si="975"/>
        <v>0</v>
      </c>
      <c r="K1771" s="162">
        <f t="shared" si="949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6">B1734</f>
        <v>0</v>
      </c>
      <c r="C1772" s="287">
        <f t="shared" si="976"/>
        <v>0</v>
      </c>
      <c r="D1772" s="288">
        <f t="shared" si="976"/>
        <v>0</v>
      </c>
      <c r="E1772" s="289">
        <f t="shared" si="976"/>
        <v>0</v>
      </c>
      <c r="F1772" s="158"/>
      <c r="G1772" s="159"/>
      <c r="H1772" s="160">
        <f t="shared" ref="H1772:J1772" si="977">H1734</f>
        <v>0</v>
      </c>
      <c r="I1772" s="161">
        <f t="shared" si="977"/>
        <v>0</v>
      </c>
      <c r="J1772" s="161">
        <f t="shared" si="977"/>
        <v>0</v>
      </c>
      <c r="K1772" s="162">
        <f t="shared" si="949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8">B1735</f>
        <v>0</v>
      </c>
      <c r="C1773" s="287">
        <f t="shared" si="978"/>
        <v>0</v>
      </c>
      <c r="D1773" s="288">
        <f t="shared" si="978"/>
        <v>0</v>
      </c>
      <c r="E1773" s="290">
        <f t="shared" si="978"/>
        <v>0</v>
      </c>
      <c r="F1773" s="158"/>
      <c r="G1773" s="159"/>
      <c r="H1773" s="160">
        <f t="shared" ref="H1773:J1773" si="979">H1735</f>
        <v>0</v>
      </c>
      <c r="I1773" s="161">
        <f t="shared" si="979"/>
        <v>0</v>
      </c>
      <c r="J1773" s="161">
        <f t="shared" si="979"/>
        <v>0</v>
      </c>
      <c r="K1773" s="162">
        <f t="shared" si="949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9"/>
      <c r="K1775" s="313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40">
        <f>SUM(K1758:K1773)</f>
        <v>18683700</v>
      </c>
      <c r="K1776" s="341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42"/>
      <c r="K1777" s="342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13"/>
      <c r="K1779" s="313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43">
        <f>((J1776/1.11)+(K1778/1.11))*11%</f>
        <v>1851537.8378378379</v>
      </c>
      <c r="K1780" s="344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13"/>
      <c r="K1781" s="313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18683700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14" t="str">
        <f>J1746</f>
        <v>RISMA / CONDRO</v>
      </c>
      <c r="K1784" s="315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14">
        <f>J1747</f>
        <v>0</v>
      </c>
      <c r="K1785" s="315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23090016</v>
      </c>
      <c r="F1788" s="200"/>
      <c r="G1788" s="201" t="s">
        <v>2</v>
      </c>
      <c r="H1788" s="316" t="str">
        <f>H1750</f>
        <v>LILY JULIAWATI</v>
      </c>
      <c r="I1788" s="316"/>
      <c r="J1788" s="316"/>
      <c r="K1788" s="317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20" t="s">
        <v>3</v>
      </c>
      <c r="G1789" s="207"/>
      <c r="H1789" s="318"/>
      <c r="I1789" s="318"/>
      <c r="J1789" s="318"/>
      <c r="K1789" s="319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21">
        <f>D1752</f>
        <v>45187</v>
      </c>
      <c r="E1790" s="322"/>
      <c r="F1790" s="320"/>
      <c r="G1790" s="208"/>
      <c r="H1790" s="323" t="str">
        <f>H1752</f>
        <v>(REJO AGUNG)</v>
      </c>
      <c r="I1790" s="323"/>
      <c r="J1790" s="323"/>
      <c r="K1790" s="324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20"/>
      <c r="G1791" s="208"/>
      <c r="H1791" s="325" t="str">
        <f>H1753</f>
        <v>JOMBANG</v>
      </c>
      <c r="I1791" s="325"/>
      <c r="J1791" s="325"/>
      <c r="K1791" s="326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3731</v>
      </c>
      <c r="E1792" s="199"/>
      <c r="F1792" s="210"/>
      <c r="G1792" s="211"/>
      <c r="H1792" s="327"/>
      <c r="I1792" s="327"/>
      <c r="J1792" s="327"/>
      <c r="K1792" s="328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80">B1758</f>
        <v>96</v>
      </c>
      <c r="C1796" s="292" t="str">
        <f t="shared" si="980"/>
        <v>LSN</v>
      </c>
      <c r="D1796" s="293">
        <f t="shared" si="980"/>
        <v>2</v>
      </c>
      <c r="E1796" s="294" t="str">
        <f t="shared" si="980"/>
        <v>PUSH PIN JOYKO PP-30</v>
      </c>
      <c r="F1796" s="235"/>
      <c r="G1796" s="236"/>
      <c r="H1796" s="237">
        <f t="shared" ref="H1796:J1796" si="981">H1758</f>
        <v>31200</v>
      </c>
      <c r="I1796" s="238">
        <f t="shared" si="981"/>
        <v>0.125</v>
      </c>
      <c r="J1796" s="238">
        <f t="shared" si="981"/>
        <v>0</v>
      </c>
      <c r="K1796" s="239">
        <f t="shared" ref="K1796:K1811" si="982">(B1796*H1796-((B1796*H1796)*I1796))-((B1796*H1796-((B1796*H1796)*I1796))*J1796)</f>
        <v>2620800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3">B1759</f>
        <v>144</v>
      </c>
      <c r="C1797" s="292" t="str">
        <f t="shared" si="983"/>
        <v>LSN</v>
      </c>
      <c r="D1797" s="293">
        <f t="shared" si="983"/>
        <v>1</v>
      </c>
      <c r="E1797" s="294" t="str">
        <f t="shared" si="983"/>
        <v>MECHANICAL PENCIL 0.5 MM JOYKO MP-19</v>
      </c>
      <c r="F1797" s="235"/>
      <c r="G1797" s="236"/>
      <c r="H1797" s="237">
        <f t="shared" ref="H1797:J1797" si="984">H1759</f>
        <v>40800</v>
      </c>
      <c r="I1797" s="238">
        <f t="shared" si="984"/>
        <v>0.125</v>
      </c>
      <c r="J1797" s="238">
        <f t="shared" si="984"/>
        <v>0</v>
      </c>
      <c r="K1797" s="239">
        <f t="shared" si="982"/>
        <v>5140800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5">B1760</f>
        <v>48</v>
      </c>
      <c r="C1798" s="292" t="str">
        <f t="shared" si="985"/>
        <v>PCS</v>
      </c>
      <c r="D1798" s="293">
        <f t="shared" si="985"/>
        <v>2</v>
      </c>
      <c r="E1798" s="294" t="str">
        <f t="shared" si="985"/>
        <v>CRAYON / OIL PASTEL JOYKO OP-48S PP CASE SEA WORLD</v>
      </c>
      <c r="F1798" s="235"/>
      <c r="G1798" s="236"/>
      <c r="H1798" s="237">
        <f t="shared" ref="H1798:J1798" si="986">H1760</f>
        <v>58900</v>
      </c>
      <c r="I1798" s="238">
        <f t="shared" si="986"/>
        <v>0.125</v>
      </c>
      <c r="J1798" s="238">
        <f t="shared" si="986"/>
        <v>0</v>
      </c>
      <c r="K1798" s="239">
        <f t="shared" si="982"/>
        <v>2473800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7">B1761</f>
        <v>48</v>
      </c>
      <c r="C1799" s="292" t="str">
        <f t="shared" si="987"/>
        <v>PCS</v>
      </c>
      <c r="D1799" s="293">
        <f t="shared" si="987"/>
        <v>2</v>
      </c>
      <c r="E1799" s="294" t="str">
        <f t="shared" si="987"/>
        <v>CRAYON / OIL PASTEL JOYKO OP-55S PP CASE SEA WORLD</v>
      </c>
      <c r="F1799" s="235"/>
      <c r="G1799" s="236"/>
      <c r="H1799" s="237">
        <f t="shared" ref="H1799:J1799" si="988">H1761</f>
        <v>66900</v>
      </c>
      <c r="I1799" s="238">
        <f t="shared" si="988"/>
        <v>0.125</v>
      </c>
      <c r="J1799" s="238">
        <f t="shared" si="988"/>
        <v>0</v>
      </c>
      <c r="K1799" s="239">
        <f t="shared" si="982"/>
        <v>2809800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9">B1762</f>
        <v>144</v>
      </c>
      <c r="C1800" s="292" t="str">
        <f t="shared" si="989"/>
        <v>PCS</v>
      </c>
      <c r="D1800" s="293">
        <f t="shared" si="989"/>
        <v>2</v>
      </c>
      <c r="E1800" s="294" t="str">
        <f t="shared" si="989"/>
        <v>PENSIL WARNA JOYKO CP-24PB (PANJANG)</v>
      </c>
      <c r="F1800" s="235"/>
      <c r="G1800" s="236"/>
      <c r="H1800" s="237">
        <f t="shared" ref="H1800:J1800" si="990">H1762</f>
        <v>21200</v>
      </c>
      <c r="I1800" s="238">
        <f t="shared" si="990"/>
        <v>0.125</v>
      </c>
      <c r="J1800" s="238">
        <f t="shared" si="990"/>
        <v>0</v>
      </c>
      <c r="K1800" s="239">
        <f t="shared" si="982"/>
        <v>2671200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1">B1763</f>
        <v>72</v>
      </c>
      <c r="C1801" s="292" t="str">
        <f t="shared" si="991"/>
        <v>LSN</v>
      </c>
      <c r="D1801" s="293">
        <f t="shared" si="991"/>
        <v>1</v>
      </c>
      <c r="E1801" s="294" t="str">
        <f t="shared" si="991"/>
        <v>CORRECTION FLUID KENKO KE-108</v>
      </c>
      <c r="F1801" s="235"/>
      <c r="G1801" s="236"/>
      <c r="H1801" s="237">
        <f t="shared" ref="H1801:J1801" si="992">H1763</f>
        <v>47100</v>
      </c>
      <c r="I1801" s="238">
        <f t="shared" si="992"/>
        <v>0.125</v>
      </c>
      <c r="J1801" s="238">
        <f t="shared" si="992"/>
        <v>0</v>
      </c>
      <c r="K1801" s="239">
        <f t="shared" si="982"/>
        <v>2967300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3">B1764</f>
        <v>0</v>
      </c>
      <c r="C1802" s="292">
        <f t="shared" si="993"/>
        <v>0</v>
      </c>
      <c r="D1802" s="293">
        <f t="shared" si="993"/>
        <v>0</v>
      </c>
      <c r="E1802" s="294">
        <f t="shared" si="993"/>
        <v>0</v>
      </c>
      <c r="F1802" s="235"/>
      <c r="G1802" s="236"/>
      <c r="H1802" s="237">
        <f t="shared" ref="H1802:J1802" si="994">H1764</f>
        <v>0</v>
      </c>
      <c r="I1802" s="238">
        <f t="shared" si="994"/>
        <v>0</v>
      </c>
      <c r="J1802" s="238">
        <f t="shared" si="994"/>
        <v>0</v>
      </c>
      <c r="K1802" s="239">
        <f t="shared" si="982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5">B1765</f>
        <v>0</v>
      </c>
      <c r="C1803" s="292">
        <f t="shared" si="995"/>
        <v>0</v>
      </c>
      <c r="D1803" s="293">
        <f t="shared" si="995"/>
        <v>0</v>
      </c>
      <c r="E1803" s="295">
        <f t="shared" si="995"/>
        <v>0</v>
      </c>
      <c r="F1803" s="235"/>
      <c r="G1803" s="236"/>
      <c r="H1803" s="237">
        <f t="shared" ref="H1803:J1803" si="996">H1765</f>
        <v>0</v>
      </c>
      <c r="I1803" s="238">
        <f t="shared" si="996"/>
        <v>0</v>
      </c>
      <c r="J1803" s="238">
        <f t="shared" si="996"/>
        <v>0</v>
      </c>
      <c r="K1803" s="239">
        <f t="shared" si="982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7">B1766</f>
        <v>0</v>
      </c>
      <c r="C1804" s="292">
        <f t="shared" si="997"/>
        <v>0</v>
      </c>
      <c r="D1804" s="293">
        <f t="shared" si="997"/>
        <v>0</v>
      </c>
      <c r="E1804" s="294">
        <f t="shared" si="997"/>
        <v>0</v>
      </c>
      <c r="F1804" s="235"/>
      <c r="G1804" s="236"/>
      <c r="H1804" s="237">
        <f t="shared" ref="H1804:J1804" si="998">H1766</f>
        <v>0</v>
      </c>
      <c r="I1804" s="238">
        <f t="shared" si="998"/>
        <v>0</v>
      </c>
      <c r="J1804" s="238">
        <f t="shared" si="998"/>
        <v>0</v>
      </c>
      <c r="K1804" s="239">
        <f t="shared" si="982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9">B1767</f>
        <v>0</v>
      </c>
      <c r="C1805" s="292">
        <f t="shared" si="999"/>
        <v>0</v>
      </c>
      <c r="D1805" s="293">
        <f t="shared" si="999"/>
        <v>0</v>
      </c>
      <c r="E1805" s="294">
        <f t="shared" si="999"/>
        <v>0</v>
      </c>
      <c r="F1805" s="235"/>
      <c r="G1805" s="236"/>
      <c r="H1805" s="237">
        <f t="shared" ref="H1805:J1805" si="1000">H1767</f>
        <v>0</v>
      </c>
      <c r="I1805" s="238">
        <f t="shared" si="1000"/>
        <v>0</v>
      </c>
      <c r="J1805" s="238">
        <f t="shared" si="1000"/>
        <v>0</v>
      </c>
      <c r="K1805" s="239">
        <f t="shared" si="982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1">B1768</f>
        <v>0</v>
      </c>
      <c r="C1806" s="292">
        <f t="shared" si="1001"/>
        <v>0</v>
      </c>
      <c r="D1806" s="293">
        <f t="shared" si="1001"/>
        <v>0</v>
      </c>
      <c r="E1806" s="294">
        <f t="shared" si="1001"/>
        <v>0</v>
      </c>
      <c r="F1806" s="235"/>
      <c r="G1806" s="236"/>
      <c r="H1806" s="237">
        <f t="shared" ref="H1806:J1806" si="1002">H1768</f>
        <v>0</v>
      </c>
      <c r="I1806" s="238">
        <f t="shared" si="1002"/>
        <v>0</v>
      </c>
      <c r="J1806" s="238">
        <f t="shared" si="1002"/>
        <v>0</v>
      </c>
      <c r="K1806" s="239">
        <f t="shared" si="982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3">B1769</f>
        <v>0</v>
      </c>
      <c r="C1807" s="292">
        <f t="shared" si="1003"/>
        <v>0</v>
      </c>
      <c r="D1807" s="293">
        <f t="shared" si="1003"/>
        <v>0</v>
      </c>
      <c r="E1807" s="294">
        <f t="shared" si="1003"/>
        <v>0</v>
      </c>
      <c r="F1807" s="235"/>
      <c r="G1807" s="236"/>
      <c r="H1807" s="237">
        <f t="shared" ref="H1807:J1807" si="1004">H1769</f>
        <v>0</v>
      </c>
      <c r="I1807" s="238">
        <f t="shared" si="1004"/>
        <v>0</v>
      </c>
      <c r="J1807" s="238">
        <f t="shared" si="1004"/>
        <v>0</v>
      </c>
      <c r="K1807" s="239">
        <f t="shared" si="982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5">B1770</f>
        <v>0</v>
      </c>
      <c r="C1808" s="292">
        <f t="shared" si="1005"/>
        <v>0</v>
      </c>
      <c r="D1808" s="293">
        <f t="shared" si="1005"/>
        <v>0</v>
      </c>
      <c r="E1808" s="294">
        <f t="shared" si="1005"/>
        <v>0</v>
      </c>
      <c r="F1808" s="235"/>
      <c r="G1808" s="236"/>
      <c r="H1808" s="237">
        <f t="shared" ref="H1808:J1808" si="1006">H1770</f>
        <v>0</v>
      </c>
      <c r="I1808" s="238">
        <f t="shared" si="1006"/>
        <v>0</v>
      </c>
      <c r="J1808" s="238">
        <f t="shared" si="1006"/>
        <v>0</v>
      </c>
      <c r="K1808" s="239">
        <f t="shared" si="982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7">B1771</f>
        <v>0</v>
      </c>
      <c r="C1809" s="292">
        <f t="shared" si="1007"/>
        <v>0</v>
      </c>
      <c r="D1809" s="293">
        <f t="shared" si="1007"/>
        <v>0</v>
      </c>
      <c r="E1809" s="294">
        <f t="shared" si="1007"/>
        <v>0</v>
      </c>
      <c r="F1809" s="235"/>
      <c r="G1809" s="236"/>
      <c r="H1809" s="237">
        <f t="shared" ref="H1809:J1809" si="1008">H1771</f>
        <v>0</v>
      </c>
      <c r="I1809" s="238">
        <f t="shared" si="1008"/>
        <v>0</v>
      </c>
      <c r="J1809" s="238">
        <f t="shared" si="1008"/>
        <v>0</v>
      </c>
      <c r="K1809" s="239">
        <f t="shared" si="982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9">B1772</f>
        <v>0</v>
      </c>
      <c r="C1810" s="292">
        <f t="shared" si="1009"/>
        <v>0</v>
      </c>
      <c r="D1810" s="293">
        <f t="shared" si="1009"/>
        <v>0</v>
      </c>
      <c r="E1810" s="294">
        <f t="shared" si="1009"/>
        <v>0</v>
      </c>
      <c r="F1810" s="235"/>
      <c r="G1810" s="236"/>
      <c r="H1810" s="237">
        <f t="shared" ref="H1810:J1810" si="1010">H1772</f>
        <v>0</v>
      </c>
      <c r="I1810" s="238">
        <f t="shared" si="1010"/>
        <v>0</v>
      </c>
      <c r="J1810" s="238">
        <f t="shared" si="1010"/>
        <v>0</v>
      </c>
      <c r="K1810" s="239">
        <f t="shared" si="982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1">B1773</f>
        <v>0</v>
      </c>
      <c r="C1811" s="292">
        <f t="shared" si="1011"/>
        <v>0</v>
      </c>
      <c r="D1811" s="293">
        <f t="shared" si="1011"/>
        <v>0</v>
      </c>
      <c r="E1811" s="295">
        <f t="shared" si="1011"/>
        <v>0</v>
      </c>
      <c r="F1811" s="235"/>
      <c r="G1811" s="236"/>
      <c r="H1811" s="237">
        <f t="shared" ref="H1811:J1811" si="1012">H1773</f>
        <v>0</v>
      </c>
      <c r="I1811" s="238">
        <f t="shared" si="1012"/>
        <v>0</v>
      </c>
      <c r="J1811" s="238">
        <f t="shared" si="1012"/>
        <v>0</v>
      </c>
      <c r="K1811" s="239">
        <f t="shared" si="982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9"/>
      <c r="K1813" s="308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5">
        <f>SUM(K1796:K1811)</f>
        <v>18683700</v>
      </c>
      <c r="K1814" s="306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7"/>
      <c r="K1815" s="307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8"/>
      <c r="K1817" s="308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9">
        <f>((J1814/1.11)+(K1816/1.11))*11%</f>
        <v>1851537.8378378379</v>
      </c>
      <c r="K1818" s="310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8"/>
      <c r="K1819" s="308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18683700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11" t="str">
        <f>J1784</f>
        <v>RISMA / CONDRO</v>
      </c>
      <c r="K1822" s="312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11">
        <f>J1785</f>
        <v>0</v>
      </c>
      <c r="K1823" s="312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23090017</v>
      </c>
      <c r="G1826" s="11" t="s">
        <v>2</v>
      </c>
      <c r="H1826" s="358" t="s">
        <v>39</v>
      </c>
      <c r="I1826" s="358"/>
      <c r="J1826" s="358"/>
      <c r="K1826" s="3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2" t="s">
        <v>3</v>
      </c>
      <c r="G1827" s="17"/>
      <c r="H1827" s="360"/>
      <c r="I1827" s="360"/>
      <c r="J1827" s="360"/>
      <c r="K1827" s="3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3">
        <v>45187</v>
      </c>
      <c r="E1828" s="364"/>
      <c r="F1828" s="362"/>
      <c r="G1828" s="18"/>
      <c r="H1828" s="365" t="s">
        <v>32</v>
      </c>
      <c r="I1828" s="365"/>
      <c r="J1828" s="365"/>
      <c r="K1828" s="36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2"/>
      <c r="G1829" s="18"/>
      <c r="H1829" s="367" t="s">
        <v>33</v>
      </c>
      <c r="I1829" s="367"/>
      <c r="J1829" s="367"/>
      <c r="K1829" s="36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134</v>
      </c>
      <c r="E1830" s="9"/>
      <c r="F1830" s="21"/>
      <c r="G1830" s="22"/>
      <c r="H1830" s="369"/>
      <c r="I1830" s="369"/>
      <c r="J1830" s="369"/>
      <c r="K1830" s="37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20</v>
      </c>
      <c r="C1834" s="46" t="s">
        <v>135</v>
      </c>
      <c r="D1834" s="93">
        <v>1</v>
      </c>
      <c r="E1834" s="110" t="s">
        <v>136</v>
      </c>
      <c r="F1834" s="48"/>
      <c r="G1834" s="49"/>
      <c r="H1834" s="50">
        <v>67800</v>
      </c>
      <c r="I1834" s="51">
        <v>0.1</v>
      </c>
      <c r="J1834" s="51"/>
      <c r="K1834" s="52">
        <f t="shared" ref="K1834:K1849" si="1013">(B1834*H1834-((B1834*H1834)*I1834))-((B1834*H1834-((B1834*H1834)*I1834))*J1834)</f>
        <v>1220400</v>
      </c>
      <c r="L1834" s="36"/>
    </row>
    <row r="1835" spans="1:12" s="10" customFormat="1" ht="14.1" customHeight="1" x14ac:dyDescent="0.25">
      <c r="A1835" s="45">
        <v>2</v>
      </c>
      <c r="B1835" s="46">
        <v>12</v>
      </c>
      <c r="C1835" s="46" t="s">
        <v>52</v>
      </c>
      <c r="D1835" s="93" t="s">
        <v>32</v>
      </c>
      <c r="E1835" s="110" t="s">
        <v>137</v>
      </c>
      <c r="F1835" s="48"/>
      <c r="G1835" s="49"/>
      <c r="H1835" s="50">
        <v>45500</v>
      </c>
      <c r="I1835" s="51">
        <v>0.1</v>
      </c>
      <c r="J1835" s="51"/>
      <c r="K1835" s="52">
        <f t="shared" si="1013"/>
        <v>491400</v>
      </c>
      <c r="L1835" s="36"/>
    </row>
    <row r="1836" spans="1:12" s="10" customFormat="1" ht="14.1" customHeight="1" x14ac:dyDescent="0.25">
      <c r="A1836" s="45">
        <v>3</v>
      </c>
      <c r="B1836" s="46">
        <v>5</v>
      </c>
      <c r="C1836" s="46" t="s">
        <v>41</v>
      </c>
      <c r="D1836" s="93" t="s">
        <v>32</v>
      </c>
      <c r="E1836" s="110" t="s">
        <v>42</v>
      </c>
      <c r="F1836" s="48"/>
      <c r="G1836" s="49"/>
      <c r="H1836" s="50">
        <v>93000</v>
      </c>
      <c r="I1836" s="51">
        <v>0.1</v>
      </c>
      <c r="J1836" s="51"/>
      <c r="K1836" s="52">
        <f t="shared" si="1013"/>
        <v>418500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3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3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3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3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3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3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3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3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3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3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3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3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3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5"/>
      <c r="K1851" s="34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7">
        <f>SUM(K1834:K1849)</f>
        <v>2130300</v>
      </c>
      <c r="K1852" s="34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9"/>
      <c r="K1853" s="34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6"/>
      <c r="K1855" s="34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0">
        <f>((J1852/1.11)+(K1854/1.11))*11%</f>
        <v>211110.8108108108</v>
      </c>
      <c r="K1856" s="35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6"/>
      <c r="K1857" s="34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2130300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52" t="s">
        <v>133</v>
      </c>
      <c r="K1860" s="353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52"/>
      <c r="K1861" s="353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23090017</v>
      </c>
      <c r="F1864" s="123"/>
      <c r="G1864" s="124" t="s">
        <v>2</v>
      </c>
      <c r="H1864" s="354" t="str">
        <f>H1826</f>
        <v>CV  WISUDA</v>
      </c>
      <c r="I1864" s="354"/>
      <c r="J1864" s="354"/>
      <c r="K1864" s="355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30" t="s">
        <v>3</v>
      </c>
      <c r="G1865" s="130"/>
      <c r="H1865" s="356"/>
      <c r="I1865" s="356"/>
      <c r="J1865" s="356"/>
      <c r="K1865" s="357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31">
        <f>D1828</f>
        <v>45187</v>
      </c>
      <c r="E1866" s="332"/>
      <c r="F1866" s="330"/>
      <c r="G1866" s="131"/>
      <c r="H1866" s="333" t="str">
        <f>H1828</f>
        <v/>
      </c>
      <c r="I1866" s="333"/>
      <c r="J1866" s="333"/>
      <c r="K1866" s="334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30"/>
      <c r="G1867" s="131"/>
      <c r="H1867" s="335" t="str">
        <f>H1829</f>
        <v>PURWOKERTO</v>
      </c>
      <c r="I1867" s="335"/>
      <c r="J1867" s="335"/>
      <c r="K1867" s="336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3733</v>
      </c>
      <c r="E1868" s="122"/>
      <c r="F1868" s="133"/>
      <c r="G1868" s="134"/>
      <c r="H1868" s="337"/>
      <c r="I1868" s="337"/>
      <c r="J1868" s="337"/>
      <c r="K1868" s="338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4">B1834</f>
        <v>20</v>
      </c>
      <c r="C1872" s="287" t="str">
        <f t="shared" si="1014"/>
        <v>GRS</v>
      </c>
      <c r="D1872" s="288">
        <f t="shared" si="1014"/>
        <v>1</v>
      </c>
      <c r="E1872" s="289" t="str">
        <f t="shared" si="1014"/>
        <v>BINDER CLIP JOYKO 155</v>
      </c>
      <c r="F1872" s="158"/>
      <c r="G1872" s="159"/>
      <c r="H1872" s="160">
        <f t="shared" ref="H1872:J1872" si="1015">H1834</f>
        <v>67800</v>
      </c>
      <c r="I1872" s="161">
        <f t="shared" si="1015"/>
        <v>0.1</v>
      </c>
      <c r="J1872" s="161">
        <f t="shared" si="1015"/>
        <v>0</v>
      </c>
      <c r="K1872" s="162">
        <f t="shared" ref="K1872:K1887" si="1016">(B1872*H1872-((B1872*H1872)*I1872))-((B1872*H1872-((B1872*H1872)*I1872))*J1872)</f>
        <v>1220400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7">B1835</f>
        <v>12</v>
      </c>
      <c r="C1873" s="287" t="str">
        <f t="shared" si="1017"/>
        <v>PCS</v>
      </c>
      <c r="D1873" s="288" t="str">
        <f t="shared" si="1017"/>
        <v/>
      </c>
      <c r="E1873" s="289" t="str">
        <f t="shared" si="1017"/>
        <v>PUNCH JOYKO 85B</v>
      </c>
      <c r="F1873" s="158"/>
      <c r="G1873" s="159"/>
      <c r="H1873" s="160">
        <f t="shared" ref="H1873:J1873" si="1018">H1835</f>
        <v>45500</v>
      </c>
      <c r="I1873" s="161">
        <f t="shared" si="1018"/>
        <v>0.1</v>
      </c>
      <c r="J1873" s="161">
        <f t="shared" si="1018"/>
        <v>0</v>
      </c>
      <c r="K1873" s="162">
        <f t="shared" si="1016"/>
        <v>491400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9">B1836</f>
        <v>5</v>
      </c>
      <c r="C1874" s="287" t="str">
        <f t="shared" si="1019"/>
        <v>LSN</v>
      </c>
      <c r="D1874" s="288" t="str">
        <f t="shared" si="1019"/>
        <v/>
      </c>
      <c r="E1874" s="289" t="str">
        <f t="shared" si="1019"/>
        <v>STAPLER KENKO HD-10</v>
      </c>
      <c r="F1874" s="158"/>
      <c r="G1874" s="159"/>
      <c r="H1874" s="160">
        <f t="shared" ref="H1874:J1874" si="1020">H1836</f>
        <v>93000</v>
      </c>
      <c r="I1874" s="161">
        <f t="shared" si="1020"/>
        <v>0.1</v>
      </c>
      <c r="J1874" s="161">
        <f t="shared" si="1020"/>
        <v>0</v>
      </c>
      <c r="K1874" s="162">
        <f t="shared" si="1016"/>
        <v>418500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1">B1837</f>
        <v>0</v>
      </c>
      <c r="C1875" s="287">
        <f t="shared" si="1021"/>
        <v>0</v>
      </c>
      <c r="D1875" s="288">
        <f t="shared" si="1021"/>
        <v>0</v>
      </c>
      <c r="E1875" s="289">
        <f t="shared" si="1021"/>
        <v>0</v>
      </c>
      <c r="F1875" s="158"/>
      <c r="G1875" s="159"/>
      <c r="H1875" s="160">
        <f t="shared" ref="H1875:J1875" si="1022">H1837</f>
        <v>0</v>
      </c>
      <c r="I1875" s="161">
        <f t="shared" si="1022"/>
        <v>0</v>
      </c>
      <c r="J1875" s="161">
        <f t="shared" si="1022"/>
        <v>0</v>
      </c>
      <c r="K1875" s="162">
        <f t="shared" si="1016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3">B1838</f>
        <v>0</v>
      </c>
      <c r="C1876" s="287">
        <f t="shared" si="1023"/>
        <v>0</v>
      </c>
      <c r="D1876" s="288">
        <f t="shared" si="1023"/>
        <v>0</v>
      </c>
      <c r="E1876" s="289">
        <f t="shared" si="1023"/>
        <v>0</v>
      </c>
      <c r="F1876" s="158"/>
      <c r="G1876" s="159"/>
      <c r="H1876" s="160">
        <f t="shared" ref="H1876:J1876" si="1024">H1838</f>
        <v>0</v>
      </c>
      <c r="I1876" s="161">
        <f t="shared" si="1024"/>
        <v>0</v>
      </c>
      <c r="J1876" s="161">
        <f t="shared" si="1024"/>
        <v>0</v>
      </c>
      <c r="K1876" s="162">
        <f t="shared" si="1016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5">B1839</f>
        <v>0</v>
      </c>
      <c r="C1877" s="287">
        <f t="shared" si="1025"/>
        <v>0</v>
      </c>
      <c r="D1877" s="288">
        <f t="shared" si="1025"/>
        <v>0</v>
      </c>
      <c r="E1877" s="289">
        <f t="shared" si="1025"/>
        <v>0</v>
      </c>
      <c r="F1877" s="158"/>
      <c r="G1877" s="159"/>
      <c r="H1877" s="160">
        <f t="shared" ref="H1877:J1877" si="1026">H1839</f>
        <v>0</v>
      </c>
      <c r="I1877" s="161">
        <f t="shared" si="1026"/>
        <v>0</v>
      </c>
      <c r="J1877" s="161">
        <f t="shared" si="1026"/>
        <v>0</v>
      </c>
      <c r="K1877" s="162">
        <f t="shared" si="1016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7">B1840</f>
        <v>0</v>
      </c>
      <c r="C1878" s="287">
        <f t="shared" si="1027"/>
        <v>0</v>
      </c>
      <c r="D1878" s="288">
        <f t="shared" si="1027"/>
        <v>0</v>
      </c>
      <c r="E1878" s="289">
        <f t="shared" si="1027"/>
        <v>0</v>
      </c>
      <c r="F1878" s="158"/>
      <c r="G1878" s="159"/>
      <c r="H1878" s="160">
        <f t="shared" ref="H1878:J1878" si="1028">H1840</f>
        <v>0</v>
      </c>
      <c r="I1878" s="161">
        <f t="shared" si="1028"/>
        <v>0</v>
      </c>
      <c r="J1878" s="161">
        <f t="shared" si="1028"/>
        <v>0</v>
      </c>
      <c r="K1878" s="162">
        <f t="shared" si="1016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9">B1841</f>
        <v>0</v>
      </c>
      <c r="C1879" s="287">
        <f t="shared" si="1029"/>
        <v>0</v>
      </c>
      <c r="D1879" s="288">
        <f t="shared" si="1029"/>
        <v>0</v>
      </c>
      <c r="E1879" s="290">
        <f t="shared" si="1029"/>
        <v>0</v>
      </c>
      <c r="F1879" s="158"/>
      <c r="G1879" s="159"/>
      <c r="H1879" s="160">
        <f t="shared" ref="H1879:J1879" si="1030">H1841</f>
        <v>0</v>
      </c>
      <c r="I1879" s="161">
        <f t="shared" si="1030"/>
        <v>0</v>
      </c>
      <c r="J1879" s="161">
        <f t="shared" si="1030"/>
        <v>0</v>
      </c>
      <c r="K1879" s="162">
        <f t="shared" si="1016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1">B1842</f>
        <v>0</v>
      </c>
      <c r="C1880" s="287">
        <f t="shared" si="1031"/>
        <v>0</v>
      </c>
      <c r="D1880" s="288">
        <f t="shared" si="1031"/>
        <v>0</v>
      </c>
      <c r="E1880" s="289">
        <f t="shared" si="1031"/>
        <v>0</v>
      </c>
      <c r="F1880" s="158"/>
      <c r="G1880" s="159"/>
      <c r="H1880" s="160">
        <f t="shared" ref="H1880:J1880" si="1032">H1842</f>
        <v>0</v>
      </c>
      <c r="I1880" s="161">
        <f t="shared" si="1032"/>
        <v>0</v>
      </c>
      <c r="J1880" s="161">
        <f t="shared" si="1032"/>
        <v>0</v>
      </c>
      <c r="K1880" s="162">
        <f t="shared" si="1016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3">B1843</f>
        <v>0</v>
      </c>
      <c r="C1881" s="287">
        <f t="shared" si="1033"/>
        <v>0</v>
      </c>
      <c r="D1881" s="288">
        <f t="shared" si="1033"/>
        <v>0</v>
      </c>
      <c r="E1881" s="289">
        <f t="shared" si="1033"/>
        <v>0</v>
      </c>
      <c r="F1881" s="158"/>
      <c r="G1881" s="159"/>
      <c r="H1881" s="160">
        <f t="shared" ref="H1881:J1881" si="1034">H1843</f>
        <v>0</v>
      </c>
      <c r="I1881" s="161">
        <f t="shared" si="1034"/>
        <v>0</v>
      </c>
      <c r="J1881" s="161">
        <f t="shared" si="1034"/>
        <v>0</v>
      </c>
      <c r="K1881" s="162">
        <f t="shared" si="1016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5">B1844</f>
        <v>0</v>
      </c>
      <c r="C1882" s="287">
        <f t="shared" si="1035"/>
        <v>0</v>
      </c>
      <c r="D1882" s="288">
        <f t="shared" si="1035"/>
        <v>0</v>
      </c>
      <c r="E1882" s="289">
        <f t="shared" si="1035"/>
        <v>0</v>
      </c>
      <c r="F1882" s="158"/>
      <c r="G1882" s="159"/>
      <c r="H1882" s="160">
        <f t="shared" ref="H1882:J1882" si="1036">H1844</f>
        <v>0</v>
      </c>
      <c r="I1882" s="161">
        <f t="shared" si="1036"/>
        <v>0</v>
      </c>
      <c r="J1882" s="161">
        <f t="shared" si="1036"/>
        <v>0</v>
      </c>
      <c r="K1882" s="162">
        <f t="shared" si="1016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7">B1845</f>
        <v>0</v>
      </c>
      <c r="C1883" s="287">
        <f t="shared" si="1037"/>
        <v>0</v>
      </c>
      <c r="D1883" s="288">
        <f t="shared" si="1037"/>
        <v>0</v>
      </c>
      <c r="E1883" s="289">
        <f t="shared" si="1037"/>
        <v>0</v>
      </c>
      <c r="F1883" s="158"/>
      <c r="G1883" s="159"/>
      <c r="H1883" s="160">
        <f t="shared" ref="H1883:J1883" si="1038">H1845</f>
        <v>0</v>
      </c>
      <c r="I1883" s="161">
        <f t="shared" si="1038"/>
        <v>0</v>
      </c>
      <c r="J1883" s="161">
        <f t="shared" si="1038"/>
        <v>0</v>
      </c>
      <c r="K1883" s="162">
        <f t="shared" si="1016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9">B1846</f>
        <v>0</v>
      </c>
      <c r="C1884" s="287">
        <f t="shared" si="1039"/>
        <v>0</v>
      </c>
      <c r="D1884" s="288">
        <f t="shared" si="1039"/>
        <v>0</v>
      </c>
      <c r="E1884" s="289">
        <f t="shared" si="1039"/>
        <v>0</v>
      </c>
      <c r="F1884" s="158"/>
      <c r="G1884" s="159"/>
      <c r="H1884" s="160">
        <f t="shared" ref="H1884:J1884" si="1040">H1846</f>
        <v>0</v>
      </c>
      <c r="I1884" s="161">
        <f t="shared" si="1040"/>
        <v>0</v>
      </c>
      <c r="J1884" s="161">
        <f t="shared" si="1040"/>
        <v>0</v>
      </c>
      <c r="K1884" s="162">
        <f t="shared" si="1016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1">B1847</f>
        <v>0</v>
      </c>
      <c r="C1885" s="287">
        <f t="shared" si="1041"/>
        <v>0</v>
      </c>
      <c r="D1885" s="288">
        <f t="shared" si="1041"/>
        <v>0</v>
      </c>
      <c r="E1885" s="289">
        <f t="shared" si="1041"/>
        <v>0</v>
      </c>
      <c r="F1885" s="158"/>
      <c r="G1885" s="159"/>
      <c r="H1885" s="160">
        <f t="shared" ref="H1885:J1885" si="1042">H1847</f>
        <v>0</v>
      </c>
      <c r="I1885" s="161">
        <f t="shared" si="1042"/>
        <v>0</v>
      </c>
      <c r="J1885" s="161">
        <f t="shared" si="1042"/>
        <v>0</v>
      </c>
      <c r="K1885" s="162">
        <f t="shared" si="1016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3">B1848</f>
        <v>0</v>
      </c>
      <c r="C1886" s="287">
        <f t="shared" si="1043"/>
        <v>0</v>
      </c>
      <c r="D1886" s="288">
        <f t="shared" si="1043"/>
        <v>0</v>
      </c>
      <c r="E1886" s="289">
        <f t="shared" si="1043"/>
        <v>0</v>
      </c>
      <c r="F1886" s="158"/>
      <c r="G1886" s="159"/>
      <c r="H1886" s="160">
        <f t="shared" ref="H1886:J1886" si="1044">H1848</f>
        <v>0</v>
      </c>
      <c r="I1886" s="161">
        <f t="shared" si="1044"/>
        <v>0</v>
      </c>
      <c r="J1886" s="161">
        <f t="shared" si="1044"/>
        <v>0</v>
      </c>
      <c r="K1886" s="162">
        <f t="shared" si="1016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5">B1849</f>
        <v>0</v>
      </c>
      <c r="C1887" s="287">
        <f t="shared" si="1045"/>
        <v>0</v>
      </c>
      <c r="D1887" s="288">
        <f t="shared" si="1045"/>
        <v>0</v>
      </c>
      <c r="E1887" s="290">
        <f t="shared" si="1045"/>
        <v>0</v>
      </c>
      <c r="F1887" s="158"/>
      <c r="G1887" s="159"/>
      <c r="H1887" s="160">
        <f t="shared" ref="H1887:J1887" si="1046">H1849</f>
        <v>0</v>
      </c>
      <c r="I1887" s="161">
        <f t="shared" si="1046"/>
        <v>0</v>
      </c>
      <c r="J1887" s="161">
        <f t="shared" si="1046"/>
        <v>0</v>
      </c>
      <c r="K1887" s="162">
        <f t="shared" si="1016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9"/>
      <c r="K1889" s="313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40">
        <f>SUM(K1872:K1887)</f>
        <v>2130300</v>
      </c>
      <c r="K1890" s="341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42"/>
      <c r="K1891" s="342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13"/>
      <c r="K1893" s="313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43">
        <f>((J1890/1.11)+(K1892/1.11))*11%</f>
        <v>211110.8108108108</v>
      </c>
      <c r="K1894" s="344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13"/>
      <c r="K1895" s="313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2130300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14" t="str">
        <f>J1860</f>
        <v>RISMA / CONDRO</v>
      </c>
      <c r="K1898" s="315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14">
        <f>J1861</f>
        <v>0</v>
      </c>
      <c r="K1899" s="315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23090017</v>
      </c>
      <c r="F1902" s="200"/>
      <c r="G1902" s="201" t="s">
        <v>2</v>
      </c>
      <c r="H1902" s="316" t="str">
        <f>H1864</f>
        <v>CV  WISUDA</v>
      </c>
      <c r="I1902" s="316"/>
      <c r="J1902" s="316"/>
      <c r="K1902" s="317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20" t="s">
        <v>3</v>
      </c>
      <c r="G1903" s="207"/>
      <c r="H1903" s="318"/>
      <c r="I1903" s="318"/>
      <c r="J1903" s="318"/>
      <c r="K1903" s="319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21">
        <f>D1866</f>
        <v>45187</v>
      </c>
      <c r="E1904" s="322"/>
      <c r="F1904" s="320"/>
      <c r="G1904" s="208"/>
      <c r="H1904" s="323" t="str">
        <f>H1866</f>
        <v/>
      </c>
      <c r="I1904" s="323"/>
      <c r="J1904" s="323"/>
      <c r="K1904" s="324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20"/>
      <c r="G1905" s="208"/>
      <c r="H1905" s="325" t="str">
        <f>H1867</f>
        <v>PURWOKERTO</v>
      </c>
      <c r="I1905" s="325"/>
      <c r="J1905" s="325"/>
      <c r="K1905" s="326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3733</v>
      </c>
      <c r="E1906" s="199"/>
      <c r="F1906" s="210"/>
      <c r="G1906" s="211"/>
      <c r="H1906" s="327"/>
      <c r="I1906" s="327"/>
      <c r="J1906" s="327"/>
      <c r="K1906" s="328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7">B1872</f>
        <v>20</v>
      </c>
      <c r="C1910" s="292" t="str">
        <f t="shared" si="1047"/>
        <v>GRS</v>
      </c>
      <c r="D1910" s="293">
        <f t="shared" si="1047"/>
        <v>1</v>
      </c>
      <c r="E1910" s="294" t="str">
        <f t="shared" si="1047"/>
        <v>BINDER CLIP JOYKO 155</v>
      </c>
      <c r="F1910" s="235"/>
      <c r="G1910" s="236"/>
      <c r="H1910" s="237">
        <f t="shared" ref="H1910:J1910" si="1048">H1872</f>
        <v>67800</v>
      </c>
      <c r="I1910" s="238">
        <f t="shared" si="1048"/>
        <v>0.1</v>
      </c>
      <c r="J1910" s="238">
        <f t="shared" si="1048"/>
        <v>0</v>
      </c>
      <c r="K1910" s="239">
        <f t="shared" ref="K1910:K1925" si="1049">(B1910*H1910-((B1910*H1910)*I1910))-((B1910*H1910-((B1910*H1910)*I1910))*J1910)</f>
        <v>1220400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50">B1873</f>
        <v>12</v>
      </c>
      <c r="C1911" s="292" t="str">
        <f t="shared" si="1050"/>
        <v>PCS</v>
      </c>
      <c r="D1911" s="293" t="str">
        <f t="shared" si="1050"/>
        <v/>
      </c>
      <c r="E1911" s="294" t="str">
        <f t="shared" si="1050"/>
        <v>PUNCH JOYKO 85B</v>
      </c>
      <c r="F1911" s="235"/>
      <c r="G1911" s="236"/>
      <c r="H1911" s="237">
        <f t="shared" ref="H1911:J1911" si="1051">H1873</f>
        <v>45500</v>
      </c>
      <c r="I1911" s="238">
        <f t="shared" si="1051"/>
        <v>0.1</v>
      </c>
      <c r="J1911" s="238">
        <f t="shared" si="1051"/>
        <v>0</v>
      </c>
      <c r="K1911" s="239">
        <f t="shared" si="1049"/>
        <v>491400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2">B1874</f>
        <v>5</v>
      </c>
      <c r="C1912" s="292" t="str">
        <f t="shared" si="1052"/>
        <v>LSN</v>
      </c>
      <c r="D1912" s="293" t="str">
        <f t="shared" si="1052"/>
        <v/>
      </c>
      <c r="E1912" s="294" t="str">
        <f t="shared" si="1052"/>
        <v>STAPLER KENKO HD-10</v>
      </c>
      <c r="F1912" s="235"/>
      <c r="G1912" s="236"/>
      <c r="H1912" s="237">
        <f t="shared" ref="H1912:J1912" si="1053">H1874</f>
        <v>93000</v>
      </c>
      <c r="I1912" s="238">
        <f t="shared" si="1053"/>
        <v>0.1</v>
      </c>
      <c r="J1912" s="238">
        <f t="shared" si="1053"/>
        <v>0</v>
      </c>
      <c r="K1912" s="239">
        <f t="shared" si="1049"/>
        <v>418500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4">B1875</f>
        <v>0</v>
      </c>
      <c r="C1913" s="292">
        <f t="shared" si="1054"/>
        <v>0</v>
      </c>
      <c r="D1913" s="293">
        <f t="shared" si="1054"/>
        <v>0</v>
      </c>
      <c r="E1913" s="294">
        <f t="shared" si="1054"/>
        <v>0</v>
      </c>
      <c r="F1913" s="235"/>
      <c r="G1913" s="236"/>
      <c r="H1913" s="237">
        <f t="shared" ref="H1913:J1913" si="1055">H1875</f>
        <v>0</v>
      </c>
      <c r="I1913" s="238">
        <f t="shared" si="1055"/>
        <v>0</v>
      </c>
      <c r="J1913" s="238">
        <f t="shared" si="1055"/>
        <v>0</v>
      </c>
      <c r="K1913" s="239">
        <f t="shared" si="1049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6">B1876</f>
        <v>0</v>
      </c>
      <c r="C1914" s="292">
        <f t="shared" si="1056"/>
        <v>0</v>
      </c>
      <c r="D1914" s="293">
        <f t="shared" si="1056"/>
        <v>0</v>
      </c>
      <c r="E1914" s="294">
        <f t="shared" si="1056"/>
        <v>0</v>
      </c>
      <c r="F1914" s="235"/>
      <c r="G1914" s="236"/>
      <c r="H1914" s="237">
        <f t="shared" ref="H1914:J1914" si="1057">H1876</f>
        <v>0</v>
      </c>
      <c r="I1914" s="238">
        <f t="shared" si="1057"/>
        <v>0</v>
      </c>
      <c r="J1914" s="238">
        <f t="shared" si="1057"/>
        <v>0</v>
      </c>
      <c r="K1914" s="239">
        <f t="shared" si="1049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8">B1877</f>
        <v>0</v>
      </c>
      <c r="C1915" s="292">
        <f t="shared" si="1058"/>
        <v>0</v>
      </c>
      <c r="D1915" s="293">
        <f t="shared" si="1058"/>
        <v>0</v>
      </c>
      <c r="E1915" s="294">
        <f t="shared" si="1058"/>
        <v>0</v>
      </c>
      <c r="F1915" s="235"/>
      <c r="G1915" s="236"/>
      <c r="H1915" s="237">
        <f t="shared" ref="H1915:J1915" si="1059">H1877</f>
        <v>0</v>
      </c>
      <c r="I1915" s="238">
        <f t="shared" si="1059"/>
        <v>0</v>
      </c>
      <c r="J1915" s="238">
        <f t="shared" si="1059"/>
        <v>0</v>
      </c>
      <c r="K1915" s="239">
        <f t="shared" si="1049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60">B1878</f>
        <v>0</v>
      </c>
      <c r="C1916" s="292">
        <f t="shared" si="1060"/>
        <v>0</v>
      </c>
      <c r="D1916" s="293">
        <f t="shared" si="1060"/>
        <v>0</v>
      </c>
      <c r="E1916" s="294">
        <f t="shared" si="1060"/>
        <v>0</v>
      </c>
      <c r="F1916" s="235"/>
      <c r="G1916" s="236"/>
      <c r="H1916" s="237">
        <f t="shared" ref="H1916:J1916" si="1061">H1878</f>
        <v>0</v>
      </c>
      <c r="I1916" s="238">
        <f t="shared" si="1061"/>
        <v>0</v>
      </c>
      <c r="J1916" s="238">
        <f t="shared" si="1061"/>
        <v>0</v>
      </c>
      <c r="K1916" s="239">
        <f t="shared" si="1049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2">B1879</f>
        <v>0</v>
      </c>
      <c r="C1917" s="292">
        <f t="shared" si="1062"/>
        <v>0</v>
      </c>
      <c r="D1917" s="293">
        <f t="shared" si="1062"/>
        <v>0</v>
      </c>
      <c r="E1917" s="295">
        <f t="shared" si="1062"/>
        <v>0</v>
      </c>
      <c r="F1917" s="235"/>
      <c r="G1917" s="236"/>
      <c r="H1917" s="237">
        <f t="shared" ref="H1917:J1917" si="1063">H1879</f>
        <v>0</v>
      </c>
      <c r="I1917" s="238">
        <f t="shared" si="1063"/>
        <v>0</v>
      </c>
      <c r="J1917" s="238">
        <f t="shared" si="1063"/>
        <v>0</v>
      </c>
      <c r="K1917" s="239">
        <f t="shared" si="1049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4">B1880</f>
        <v>0</v>
      </c>
      <c r="C1918" s="292">
        <f t="shared" si="1064"/>
        <v>0</v>
      </c>
      <c r="D1918" s="293">
        <f t="shared" si="1064"/>
        <v>0</v>
      </c>
      <c r="E1918" s="294">
        <f t="shared" si="1064"/>
        <v>0</v>
      </c>
      <c r="F1918" s="235"/>
      <c r="G1918" s="236"/>
      <c r="H1918" s="237">
        <f t="shared" ref="H1918:J1918" si="1065">H1880</f>
        <v>0</v>
      </c>
      <c r="I1918" s="238">
        <f t="shared" si="1065"/>
        <v>0</v>
      </c>
      <c r="J1918" s="238">
        <f t="shared" si="1065"/>
        <v>0</v>
      </c>
      <c r="K1918" s="239">
        <f t="shared" si="1049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6">B1881</f>
        <v>0</v>
      </c>
      <c r="C1919" s="292">
        <f t="shared" si="1066"/>
        <v>0</v>
      </c>
      <c r="D1919" s="293">
        <f t="shared" si="1066"/>
        <v>0</v>
      </c>
      <c r="E1919" s="294">
        <f t="shared" si="1066"/>
        <v>0</v>
      </c>
      <c r="F1919" s="235"/>
      <c r="G1919" s="236"/>
      <c r="H1919" s="237">
        <f t="shared" ref="H1919:J1919" si="1067">H1881</f>
        <v>0</v>
      </c>
      <c r="I1919" s="238">
        <f t="shared" si="1067"/>
        <v>0</v>
      </c>
      <c r="J1919" s="238">
        <f t="shared" si="1067"/>
        <v>0</v>
      </c>
      <c r="K1919" s="239">
        <f t="shared" si="1049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8">B1882</f>
        <v>0</v>
      </c>
      <c r="C1920" s="292">
        <f t="shared" si="1068"/>
        <v>0</v>
      </c>
      <c r="D1920" s="293">
        <f t="shared" si="1068"/>
        <v>0</v>
      </c>
      <c r="E1920" s="294">
        <f t="shared" si="1068"/>
        <v>0</v>
      </c>
      <c r="F1920" s="235"/>
      <c r="G1920" s="236"/>
      <c r="H1920" s="237">
        <f t="shared" ref="H1920:J1920" si="1069">H1882</f>
        <v>0</v>
      </c>
      <c r="I1920" s="238">
        <f t="shared" si="1069"/>
        <v>0</v>
      </c>
      <c r="J1920" s="238">
        <f t="shared" si="1069"/>
        <v>0</v>
      </c>
      <c r="K1920" s="239">
        <f t="shared" si="1049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70">B1883</f>
        <v>0</v>
      </c>
      <c r="C1921" s="292">
        <f t="shared" si="1070"/>
        <v>0</v>
      </c>
      <c r="D1921" s="293">
        <f t="shared" si="1070"/>
        <v>0</v>
      </c>
      <c r="E1921" s="294">
        <f t="shared" si="1070"/>
        <v>0</v>
      </c>
      <c r="F1921" s="235"/>
      <c r="G1921" s="236"/>
      <c r="H1921" s="237">
        <f t="shared" ref="H1921:J1921" si="1071">H1883</f>
        <v>0</v>
      </c>
      <c r="I1921" s="238">
        <f t="shared" si="1071"/>
        <v>0</v>
      </c>
      <c r="J1921" s="238">
        <f t="shared" si="1071"/>
        <v>0</v>
      </c>
      <c r="K1921" s="239">
        <f t="shared" si="1049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2">B1884</f>
        <v>0</v>
      </c>
      <c r="C1922" s="292">
        <f t="shared" si="1072"/>
        <v>0</v>
      </c>
      <c r="D1922" s="293">
        <f t="shared" si="1072"/>
        <v>0</v>
      </c>
      <c r="E1922" s="294">
        <f t="shared" si="1072"/>
        <v>0</v>
      </c>
      <c r="F1922" s="235"/>
      <c r="G1922" s="236"/>
      <c r="H1922" s="237">
        <f t="shared" ref="H1922:J1922" si="1073">H1884</f>
        <v>0</v>
      </c>
      <c r="I1922" s="238">
        <f t="shared" si="1073"/>
        <v>0</v>
      </c>
      <c r="J1922" s="238">
        <f t="shared" si="1073"/>
        <v>0</v>
      </c>
      <c r="K1922" s="239">
        <f t="shared" si="1049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4">B1885</f>
        <v>0</v>
      </c>
      <c r="C1923" s="292">
        <f t="shared" si="1074"/>
        <v>0</v>
      </c>
      <c r="D1923" s="293">
        <f t="shared" si="1074"/>
        <v>0</v>
      </c>
      <c r="E1923" s="294">
        <f t="shared" si="1074"/>
        <v>0</v>
      </c>
      <c r="F1923" s="235"/>
      <c r="G1923" s="236"/>
      <c r="H1923" s="237">
        <f t="shared" ref="H1923:J1923" si="1075">H1885</f>
        <v>0</v>
      </c>
      <c r="I1923" s="238">
        <f t="shared" si="1075"/>
        <v>0</v>
      </c>
      <c r="J1923" s="238">
        <f t="shared" si="1075"/>
        <v>0</v>
      </c>
      <c r="K1923" s="239">
        <f t="shared" si="1049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6">B1886</f>
        <v>0</v>
      </c>
      <c r="C1924" s="292">
        <f t="shared" si="1076"/>
        <v>0</v>
      </c>
      <c r="D1924" s="293">
        <f t="shared" si="1076"/>
        <v>0</v>
      </c>
      <c r="E1924" s="294">
        <f t="shared" si="1076"/>
        <v>0</v>
      </c>
      <c r="F1924" s="235"/>
      <c r="G1924" s="236"/>
      <c r="H1924" s="237">
        <f t="shared" ref="H1924:J1924" si="1077">H1886</f>
        <v>0</v>
      </c>
      <c r="I1924" s="238">
        <f t="shared" si="1077"/>
        <v>0</v>
      </c>
      <c r="J1924" s="238">
        <f t="shared" si="1077"/>
        <v>0</v>
      </c>
      <c r="K1924" s="239">
        <f t="shared" si="1049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8">B1887</f>
        <v>0</v>
      </c>
      <c r="C1925" s="292">
        <f t="shared" si="1078"/>
        <v>0</v>
      </c>
      <c r="D1925" s="293">
        <f t="shared" si="1078"/>
        <v>0</v>
      </c>
      <c r="E1925" s="295">
        <f t="shared" si="1078"/>
        <v>0</v>
      </c>
      <c r="F1925" s="235"/>
      <c r="G1925" s="236"/>
      <c r="H1925" s="237">
        <f t="shared" ref="H1925:J1925" si="1079">H1887</f>
        <v>0</v>
      </c>
      <c r="I1925" s="238">
        <f t="shared" si="1079"/>
        <v>0</v>
      </c>
      <c r="J1925" s="238">
        <f t="shared" si="1079"/>
        <v>0</v>
      </c>
      <c r="K1925" s="239">
        <f t="shared" si="1049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9"/>
      <c r="K1927" s="308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5">
        <f>SUM(K1910:K1925)</f>
        <v>2130300</v>
      </c>
      <c r="K1928" s="306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7"/>
      <c r="K1929" s="307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8"/>
      <c r="K1931" s="308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9">
        <f>((J1928/1.11)+(K1930/1.11))*11%</f>
        <v>211110.8108108108</v>
      </c>
      <c r="K1932" s="310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8"/>
      <c r="K1933" s="308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2130300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11" t="str">
        <f>J1898</f>
        <v>RISMA / CONDRO</v>
      </c>
      <c r="K1936" s="312"/>
      <c r="L1936" s="200"/>
    </row>
    <row r="1937" spans="1:13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11">
        <f>J1899</f>
        <v>0</v>
      </c>
      <c r="K1937" s="312"/>
      <c r="L1937" s="250"/>
      <c r="M1937" s="10" t="s">
        <v>141</v>
      </c>
    </row>
    <row r="1938" spans="1:13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3" ht="7.5" customHeight="1" x14ac:dyDescent="0.25">
      <c r="A1939" s="1"/>
      <c r="D1939" s="3"/>
      <c r="I1939" s="4"/>
      <c r="J1939" s="4"/>
    </row>
    <row r="1940" spans="1:13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23090018</v>
      </c>
      <c r="G1940" s="11" t="s">
        <v>2</v>
      </c>
      <c r="H1940" s="358" t="s">
        <v>59</v>
      </c>
      <c r="I1940" s="358"/>
      <c r="J1940" s="358"/>
      <c r="K1940" s="359"/>
      <c r="L1940" s="12"/>
    </row>
    <row r="1941" spans="1:13" s="10" customFormat="1" ht="7.5" customHeight="1" x14ac:dyDescent="0.3">
      <c r="A1941" s="5"/>
      <c r="B1941" s="13"/>
      <c r="C1941" s="14"/>
      <c r="D1941" s="15"/>
      <c r="E1941" s="16"/>
      <c r="F1941" s="362" t="s">
        <v>3</v>
      </c>
      <c r="G1941" s="17"/>
      <c r="H1941" s="360"/>
      <c r="I1941" s="360"/>
      <c r="J1941" s="360"/>
      <c r="K1941" s="361"/>
      <c r="L1941" s="12"/>
    </row>
    <row r="1942" spans="1:13" s="10" customFormat="1" ht="16.5" customHeight="1" x14ac:dyDescent="0.3">
      <c r="A1942" s="5"/>
      <c r="B1942" s="6" t="s">
        <v>4</v>
      </c>
      <c r="C1942" s="7"/>
      <c r="D1942" s="363">
        <v>45192</v>
      </c>
      <c r="E1942" s="364"/>
      <c r="F1942" s="362"/>
      <c r="G1942" s="18"/>
      <c r="H1942" s="365" t="s">
        <v>60</v>
      </c>
      <c r="I1942" s="365"/>
      <c r="J1942" s="365"/>
      <c r="K1942" s="366"/>
      <c r="L1942" s="18"/>
    </row>
    <row r="1943" spans="1:13" s="10" customFormat="1" ht="7.5" customHeight="1" x14ac:dyDescent="0.3">
      <c r="A1943" s="5"/>
      <c r="B1943" s="13"/>
      <c r="C1943" s="14"/>
      <c r="D1943" s="15"/>
      <c r="E1943" s="16"/>
      <c r="F1943" s="362"/>
      <c r="G1943" s="18"/>
      <c r="H1943" s="367" t="s">
        <v>61</v>
      </c>
      <c r="I1943" s="367"/>
      <c r="J1943" s="367"/>
      <c r="K1943" s="368"/>
      <c r="L1943" s="19"/>
    </row>
    <row r="1944" spans="1:13" s="10" customFormat="1" ht="16.5" customHeight="1" x14ac:dyDescent="0.4">
      <c r="A1944" s="5"/>
      <c r="B1944" s="6" t="s">
        <v>5</v>
      </c>
      <c r="C1944" s="7"/>
      <c r="D1944" s="20" t="s">
        <v>139</v>
      </c>
      <c r="E1944" s="9"/>
      <c r="F1944" s="21"/>
      <c r="G1944" s="22"/>
      <c r="H1944" s="369"/>
      <c r="I1944" s="369"/>
      <c r="J1944" s="369"/>
      <c r="K1944" s="370"/>
      <c r="L1944" s="19"/>
    </row>
    <row r="1945" spans="1:13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3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3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3" s="10" customFormat="1" ht="14.1" customHeight="1" x14ac:dyDescent="0.25">
      <c r="A1948" s="45">
        <v>1</v>
      </c>
      <c r="B1948" s="46">
        <v>1</v>
      </c>
      <c r="C1948" s="46" t="s">
        <v>41</v>
      </c>
      <c r="D1948" s="93" t="s">
        <v>32</v>
      </c>
      <c r="E1948" s="110" t="s">
        <v>140</v>
      </c>
      <c r="F1948" s="48"/>
      <c r="G1948" s="49"/>
      <c r="H1948" s="50">
        <v>340000</v>
      </c>
      <c r="I1948" s="51"/>
      <c r="J1948" s="51"/>
      <c r="K1948" s="52">
        <f t="shared" ref="K1948:K1963" si="1080">(B1948*H1948-((B1948*H1948)*I1948))-((B1948*H1948-((B1948*H1948)*I1948))*J1948)</f>
        <v>340000</v>
      </c>
      <c r="L1948" s="36"/>
    </row>
    <row r="1949" spans="1:13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80"/>
        <v>0</v>
      </c>
      <c r="L1949" s="36"/>
    </row>
    <row r="1950" spans="1:13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80"/>
        <v>0</v>
      </c>
      <c r="L1950" s="36"/>
    </row>
    <row r="1951" spans="1:13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80"/>
        <v>0</v>
      </c>
      <c r="L1951" s="36"/>
    </row>
    <row r="1952" spans="1:13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80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80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80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80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80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80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80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80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80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80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80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80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5"/>
      <c r="K1965" s="34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7">
        <f>SUM(K1948:K1963)</f>
        <v>340000</v>
      </c>
      <c r="K1966" s="34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9"/>
      <c r="K1967" s="34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6"/>
      <c r="K1969" s="34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0">
        <f>((J1966/1.11)+(K1968/1.11))*11%</f>
        <v>33693.693693693691</v>
      </c>
      <c r="K1970" s="35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6"/>
      <c r="K1971" s="34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340000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52" t="s">
        <v>133</v>
      </c>
      <c r="K1974" s="353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52"/>
      <c r="K1975" s="353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23090018</v>
      </c>
      <c r="F1978" s="123"/>
      <c r="G1978" s="124" t="s">
        <v>2</v>
      </c>
      <c r="H1978" s="354" t="str">
        <f>H1940</f>
        <v>HARNOYO</v>
      </c>
      <c r="I1978" s="354"/>
      <c r="J1978" s="354"/>
      <c r="K1978" s="355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30" t="s">
        <v>3</v>
      </c>
      <c r="G1979" s="130"/>
      <c r="H1979" s="356"/>
      <c r="I1979" s="356"/>
      <c r="J1979" s="356"/>
      <c r="K1979" s="357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31">
        <f>D1942</f>
        <v>45192</v>
      </c>
      <c r="E1980" s="332"/>
      <c r="F1980" s="330"/>
      <c r="G1980" s="131"/>
      <c r="H1980" s="333" t="str">
        <f>H1942</f>
        <v>(BENDAN)</v>
      </c>
      <c r="I1980" s="333"/>
      <c r="J1980" s="333"/>
      <c r="K1980" s="334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30"/>
      <c r="G1981" s="131"/>
      <c r="H1981" s="335" t="str">
        <f>H1943</f>
        <v>PEKALONGAN</v>
      </c>
      <c r="I1981" s="335"/>
      <c r="J1981" s="335"/>
      <c r="K1981" s="336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3820</v>
      </c>
      <c r="E1982" s="122"/>
      <c r="F1982" s="133"/>
      <c r="G1982" s="134"/>
      <c r="H1982" s="337"/>
      <c r="I1982" s="337"/>
      <c r="J1982" s="337"/>
      <c r="K1982" s="338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1">B1948</f>
        <v>1</v>
      </c>
      <c r="C1986" s="287" t="str">
        <f t="shared" si="1081"/>
        <v>LSN</v>
      </c>
      <c r="D1986" s="288" t="str">
        <f t="shared" si="1081"/>
        <v/>
      </c>
      <c r="E1986" s="289" t="str">
        <f t="shared" si="1081"/>
        <v>STAPLER YUAN CHANG 414</v>
      </c>
      <c r="F1986" s="158"/>
      <c r="G1986" s="159"/>
      <c r="H1986" s="160">
        <f t="shared" ref="H1986:J1986" si="1082">H1948</f>
        <v>340000</v>
      </c>
      <c r="I1986" s="161">
        <f t="shared" si="1082"/>
        <v>0</v>
      </c>
      <c r="J1986" s="161">
        <f t="shared" si="1082"/>
        <v>0</v>
      </c>
      <c r="K1986" s="162">
        <f t="shared" ref="K1986:K2001" si="1083">(B1986*H1986-((B1986*H1986)*I1986))-((B1986*H1986-((B1986*H1986)*I1986))*J1986)</f>
        <v>340000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4">B1949</f>
        <v>0</v>
      </c>
      <c r="C1987" s="287">
        <f t="shared" si="1084"/>
        <v>0</v>
      </c>
      <c r="D1987" s="288">
        <f t="shared" si="1084"/>
        <v>0</v>
      </c>
      <c r="E1987" s="289">
        <f t="shared" si="1084"/>
        <v>0</v>
      </c>
      <c r="F1987" s="158"/>
      <c r="G1987" s="159"/>
      <c r="H1987" s="160">
        <f t="shared" ref="H1987:J1987" si="1085">H1949</f>
        <v>0</v>
      </c>
      <c r="I1987" s="161">
        <f t="shared" si="1085"/>
        <v>0</v>
      </c>
      <c r="J1987" s="161">
        <f t="shared" si="1085"/>
        <v>0</v>
      </c>
      <c r="K1987" s="162">
        <f t="shared" si="1083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6">B1950</f>
        <v>0</v>
      </c>
      <c r="C1988" s="287">
        <f t="shared" si="1086"/>
        <v>0</v>
      </c>
      <c r="D1988" s="288">
        <f t="shared" si="1086"/>
        <v>0</v>
      </c>
      <c r="E1988" s="289">
        <f t="shared" si="1086"/>
        <v>0</v>
      </c>
      <c r="F1988" s="158"/>
      <c r="G1988" s="159"/>
      <c r="H1988" s="160">
        <f t="shared" ref="H1988:J1988" si="1087">H1950</f>
        <v>0</v>
      </c>
      <c r="I1988" s="161">
        <f t="shared" si="1087"/>
        <v>0</v>
      </c>
      <c r="J1988" s="161">
        <f t="shared" si="1087"/>
        <v>0</v>
      </c>
      <c r="K1988" s="162">
        <f t="shared" si="1083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8">B1951</f>
        <v>0</v>
      </c>
      <c r="C1989" s="287">
        <f t="shared" si="1088"/>
        <v>0</v>
      </c>
      <c r="D1989" s="288">
        <f t="shared" si="1088"/>
        <v>0</v>
      </c>
      <c r="E1989" s="289">
        <f t="shared" si="1088"/>
        <v>0</v>
      </c>
      <c r="F1989" s="158"/>
      <c r="G1989" s="159"/>
      <c r="H1989" s="160">
        <f t="shared" ref="H1989:J1989" si="1089">H1951</f>
        <v>0</v>
      </c>
      <c r="I1989" s="161">
        <f t="shared" si="1089"/>
        <v>0</v>
      </c>
      <c r="J1989" s="161">
        <f t="shared" si="1089"/>
        <v>0</v>
      </c>
      <c r="K1989" s="162">
        <f t="shared" si="1083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90">B1952</f>
        <v>0</v>
      </c>
      <c r="C1990" s="287">
        <f t="shared" si="1090"/>
        <v>0</v>
      </c>
      <c r="D1990" s="288">
        <f t="shared" si="1090"/>
        <v>0</v>
      </c>
      <c r="E1990" s="289">
        <f t="shared" si="1090"/>
        <v>0</v>
      </c>
      <c r="F1990" s="158"/>
      <c r="G1990" s="159"/>
      <c r="H1990" s="160">
        <f t="shared" ref="H1990:J1990" si="1091">H1952</f>
        <v>0</v>
      </c>
      <c r="I1990" s="161">
        <f t="shared" si="1091"/>
        <v>0</v>
      </c>
      <c r="J1990" s="161">
        <f t="shared" si="1091"/>
        <v>0</v>
      </c>
      <c r="K1990" s="162">
        <f t="shared" si="1083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2">B1953</f>
        <v>0</v>
      </c>
      <c r="C1991" s="287">
        <f t="shared" si="1092"/>
        <v>0</v>
      </c>
      <c r="D1991" s="288">
        <f t="shared" si="1092"/>
        <v>0</v>
      </c>
      <c r="E1991" s="289">
        <f t="shared" si="1092"/>
        <v>0</v>
      </c>
      <c r="F1991" s="158"/>
      <c r="G1991" s="159"/>
      <c r="H1991" s="160">
        <f t="shared" ref="H1991:J1991" si="1093">H1953</f>
        <v>0</v>
      </c>
      <c r="I1991" s="161">
        <f t="shared" si="1093"/>
        <v>0</v>
      </c>
      <c r="J1991" s="161">
        <f t="shared" si="1093"/>
        <v>0</v>
      </c>
      <c r="K1991" s="162">
        <f t="shared" si="1083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4">B1954</f>
        <v>0</v>
      </c>
      <c r="C1992" s="287">
        <f t="shared" si="1094"/>
        <v>0</v>
      </c>
      <c r="D1992" s="288">
        <f t="shared" si="1094"/>
        <v>0</v>
      </c>
      <c r="E1992" s="289">
        <f t="shared" si="1094"/>
        <v>0</v>
      </c>
      <c r="F1992" s="158"/>
      <c r="G1992" s="159"/>
      <c r="H1992" s="160">
        <f t="shared" ref="H1992:J1992" si="1095">H1954</f>
        <v>0</v>
      </c>
      <c r="I1992" s="161">
        <f t="shared" si="1095"/>
        <v>0</v>
      </c>
      <c r="J1992" s="161">
        <f t="shared" si="1095"/>
        <v>0</v>
      </c>
      <c r="K1992" s="162">
        <f t="shared" si="1083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6">B1955</f>
        <v>0</v>
      </c>
      <c r="C1993" s="287">
        <f t="shared" si="1096"/>
        <v>0</v>
      </c>
      <c r="D1993" s="288">
        <f t="shared" si="1096"/>
        <v>0</v>
      </c>
      <c r="E1993" s="290">
        <f t="shared" si="1096"/>
        <v>0</v>
      </c>
      <c r="F1993" s="158"/>
      <c r="G1993" s="159"/>
      <c r="H1993" s="160">
        <f t="shared" ref="H1993:J1993" si="1097">H1955</f>
        <v>0</v>
      </c>
      <c r="I1993" s="161">
        <f t="shared" si="1097"/>
        <v>0</v>
      </c>
      <c r="J1993" s="161">
        <f t="shared" si="1097"/>
        <v>0</v>
      </c>
      <c r="K1993" s="162">
        <f t="shared" si="1083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8">B1956</f>
        <v>0</v>
      </c>
      <c r="C1994" s="287">
        <f t="shared" si="1098"/>
        <v>0</v>
      </c>
      <c r="D1994" s="288">
        <f t="shared" si="1098"/>
        <v>0</v>
      </c>
      <c r="E1994" s="289">
        <f t="shared" si="1098"/>
        <v>0</v>
      </c>
      <c r="F1994" s="158"/>
      <c r="G1994" s="159"/>
      <c r="H1994" s="160">
        <f t="shared" ref="H1994:J1994" si="1099">H1956</f>
        <v>0</v>
      </c>
      <c r="I1994" s="161">
        <f t="shared" si="1099"/>
        <v>0</v>
      </c>
      <c r="J1994" s="161">
        <f t="shared" si="1099"/>
        <v>0</v>
      </c>
      <c r="K1994" s="162">
        <f t="shared" si="1083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100">B1957</f>
        <v>0</v>
      </c>
      <c r="C1995" s="287">
        <f t="shared" si="1100"/>
        <v>0</v>
      </c>
      <c r="D1995" s="288">
        <f t="shared" si="1100"/>
        <v>0</v>
      </c>
      <c r="E1995" s="289">
        <f t="shared" si="1100"/>
        <v>0</v>
      </c>
      <c r="F1995" s="158"/>
      <c r="G1995" s="159"/>
      <c r="H1995" s="160">
        <f t="shared" ref="H1995:J1995" si="1101">H1957</f>
        <v>0</v>
      </c>
      <c r="I1995" s="161">
        <f t="shared" si="1101"/>
        <v>0</v>
      </c>
      <c r="J1995" s="161">
        <f t="shared" si="1101"/>
        <v>0</v>
      </c>
      <c r="K1995" s="162">
        <f t="shared" si="1083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2">B1958</f>
        <v>0</v>
      </c>
      <c r="C1996" s="287">
        <f t="shared" si="1102"/>
        <v>0</v>
      </c>
      <c r="D1996" s="288">
        <f t="shared" si="1102"/>
        <v>0</v>
      </c>
      <c r="E1996" s="289">
        <f t="shared" si="1102"/>
        <v>0</v>
      </c>
      <c r="F1996" s="158"/>
      <c r="G1996" s="159"/>
      <c r="H1996" s="160">
        <f t="shared" ref="H1996:J1996" si="1103">H1958</f>
        <v>0</v>
      </c>
      <c r="I1996" s="161">
        <f t="shared" si="1103"/>
        <v>0</v>
      </c>
      <c r="J1996" s="161">
        <f t="shared" si="1103"/>
        <v>0</v>
      </c>
      <c r="K1996" s="162">
        <f t="shared" si="1083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4">B1959</f>
        <v>0</v>
      </c>
      <c r="C1997" s="287">
        <f t="shared" si="1104"/>
        <v>0</v>
      </c>
      <c r="D1997" s="288">
        <f t="shared" si="1104"/>
        <v>0</v>
      </c>
      <c r="E1997" s="289">
        <f t="shared" si="1104"/>
        <v>0</v>
      </c>
      <c r="F1997" s="158"/>
      <c r="G1997" s="159"/>
      <c r="H1997" s="160">
        <f t="shared" ref="H1997:J1997" si="1105">H1959</f>
        <v>0</v>
      </c>
      <c r="I1997" s="161">
        <f t="shared" si="1105"/>
        <v>0</v>
      </c>
      <c r="J1997" s="161">
        <f t="shared" si="1105"/>
        <v>0</v>
      </c>
      <c r="K1997" s="162">
        <f t="shared" si="1083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6">B1960</f>
        <v>0</v>
      </c>
      <c r="C1998" s="287">
        <f t="shared" si="1106"/>
        <v>0</v>
      </c>
      <c r="D1998" s="288">
        <f t="shared" si="1106"/>
        <v>0</v>
      </c>
      <c r="E1998" s="289">
        <f t="shared" si="1106"/>
        <v>0</v>
      </c>
      <c r="F1998" s="158"/>
      <c r="G1998" s="159"/>
      <c r="H1998" s="160">
        <f t="shared" ref="H1998:J1998" si="1107">H1960</f>
        <v>0</v>
      </c>
      <c r="I1998" s="161">
        <f t="shared" si="1107"/>
        <v>0</v>
      </c>
      <c r="J1998" s="161">
        <f t="shared" si="1107"/>
        <v>0</v>
      </c>
      <c r="K1998" s="162">
        <f t="shared" si="1083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8">B1961</f>
        <v>0</v>
      </c>
      <c r="C1999" s="287">
        <f t="shared" si="1108"/>
        <v>0</v>
      </c>
      <c r="D1999" s="288">
        <f t="shared" si="1108"/>
        <v>0</v>
      </c>
      <c r="E1999" s="289">
        <f t="shared" si="1108"/>
        <v>0</v>
      </c>
      <c r="F1999" s="158"/>
      <c r="G1999" s="159"/>
      <c r="H1999" s="160">
        <f t="shared" ref="H1999:J1999" si="1109">H1961</f>
        <v>0</v>
      </c>
      <c r="I1999" s="161">
        <f t="shared" si="1109"/>
        <v>0</v>
      </c>
      <c r="J1999" s="161">
        <f t="shared" si="1109"/>
        <v>0</v>
      </c>
      <c r="K1999" s="162">
        <f t="shared" si="1083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10">B1962</f>
        <v>0</v>
      </c>
      <c r="C2000" s="287">
        <f t="shared" si="1110"/>
        <v>0</v>
      </c>
      <c r="D2000" s="288">
        <f t="shared" si="1110"/>
        <v>0</v>
      </c>
      <c r="E2000" s="289">
        <f t="shared" si="1110"/>
        <v>0</v>
      </c>
      <c r="F2000" s="158"/>
      <c r="G2000" s="159"/>
      <c r="H2000" s="160">
        <f t="shared" ref="H2000:J2000" si="1111">H1962</f>
        <v>0</v>
      </c>
      <c r="I2000" s="161">
        <f t="shared" si="1111"/>
        <v>0</v>
      </c>
      <c r="J2000" s="161">
        <f t="shared" si="1111"/>
        <v>0</v>
      </c>
      <c r="K2000" s="162">
        <f t="shared" si="1083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2">B1963</f>
        <v>0</v>
      </c>
      <c r="C2001" s="287">
        <f t="shared" si="1112"/>
        <v>0</v>
      </c>
      <c r="D2001" s="288">
        <f t="shared" si="1112"/>
        <v>0</v>
      </c>
      <c r="E2001" s="290">
        <f t="shared" si="1112"/>
        <v>0</v>
      </c>
      <c r="F2001" s="158"/>
      <c r="G2001" s="159"/>
      <c r="H2001" s="160">
        <f t="shared" ref="H2001:J2001" si="1113">H1963</f>
        <v>0</v>
      </c>
      <c r="I2001" s="161">
        <f t="shared" si="1113"/>
        <v>0</v>
      </c>
      <c r="J2001" s="161">
        <f t="shared" si="1113"/>
        <v>0</v>
      </c>
      <c r="K2001" s="162">
        <f t="shared" si="1083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9"/>
      <c r="K2003" s="313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40">
        <f>SUM(K1986:K2001)</f>
        <v>340000</v>
      </c>
      <c r="K2004" s="341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42"/>
      <c r="K2005" s="342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13"/>
      <c r="K2007" s="313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43">
        <f>((J2004/1.11)+(K2006/1.11))*11%</f>
        <v>33693.693693693691</v>
      </c>
      <c r="K2008" s="344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13"/>
      <c r="K2009" s="313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340000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14" t="str">
        <f>J1974</f>
        <v>RISMA / CONDRO</v>
      </c>
      <c r="K2012" s="315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14">
        <f>J1975</f>
        <v>0</v>
      </c>
      <c r="K2013" s="315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23090018</v>
      </c>
      <c r="F2016" s="200"/>
      <c r="G2016" s="201" t="s">
        <v>2</v>
      </c>
      <c r="H2016" s="316" t="str">
        <f>H1978</f>
        <v>HARNOYO</v>
      </c>
      <c r="I2016" s="316"/>
      <c r="J2016" s="316"/>
      <c r="K2016" s="317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20" t="s">
        <v>3</v>
      </c>
      <c r="G2017" s="207"/>
      <c r="H2017" s="318"/>
      <c r="I2017" s="318"/>
      <c r="J2017" s="318"/>
      <c r="K2017" s="319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21">
        <f>D1980</f>
        <v>45192</v>
      </c>
      <c r="E2018" s="322"/>
      <c r="F2018" s="320"/>
      <c r="G2018" s="208"/>
      <c r="H2018" s="323" t="str">
        <f>H1980</f>
        <v>(BENDAN)</v>
      </c>
      <c r="I2018" s="323"/>
      <c r="J2018" s="323"/>
      <c r="K2018" s="324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20"/>
      <c r="G2019" s="208"/>
      <c r="H2019" s="325" t="str">
        <f>H1981</f>
        <v>PEKALONGAN</v>
      </c>
      <c r="I2019" s="325"/>
      <c r="J2019" s="325"/>
      <c r="K2019" s="326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3820</v>
      </c>
      <c r="E2020" s="199"/>
      <c r="F2020" s="210"/>
      <c r="G2020" s="211"/>
      <c r="H2020" s="327"/>
      <c r="I2020" s="327"/>
      <c r="J2020" s="327"/>
      <c r="K2020" s="328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4">B1986</f>
        <v>1</v>
      </c>
      <c r="C2024" s="292" t="str">
        <f t="shared" si="1114"/>
        <v>LSN</v>
      </c>
      <c r="D2024" s="293" t="str">
        <f t="shared" si="1114"/>
        <v/>
      </c>
      <c r="E2024" s="294" t="str">
        <f t="shared" si="1114"/>
        <v>STAPLER YUAN CHANG 414</v>
      </c>
      <c r="F2024" s="235"/>
      <c r="G2024" s="236"/>
      <c r="H2024" s="237">
        <f t="shared" ref="H2024:J2024" si="1115">H1986</f>
        <v>340000</v>
      </c>
      <c r="I2024" s="238">
        <f t="shared" si="1115"/>
        <v>0</v>
      </c>
      <c r="J2024" s="238">
        <f t="shared" si="1115"/>
        <v>0</v>
      </c>
      <c r="K2024" s="239">
        <f t="shared" ref="K2024:K2039" si="1116">(B2024*H2024-((B2024*H2024)*I2024))-((B2024*H2024-((B2024*H2024)*I2024))*J2024)</f>
        <v>340000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7">B1987</f>
        <v>0</v>
      </c>
      <c r="C2025" s="292">
        <f t="shared" si="1117"/>
        <v>0</v>
      </c>
      <c r="D2025" s="293">
        <f t="shared" si="1117"/>
        <v>0</v>
      </c>
      <c r="E2025" s="294">
        <f t="shared" si="1117"/>
        <v>0</v>
      </c>
      <c r="F2025" s="235"/>
      <c r="G2025" s="236"/>
      <c r="H2025" s="237">
        <f t="shared" ref="H2025:J2025" si="1118">H1987</f>
        <v>0</v>
      </c>
      <c r="I2025" s="238">
        <f t="shared" si="1118"/>
        <v>0</v>
      </c>
      <c r="J2025" s="238">
        <f t="shared" si="1118"/>
        <v>0</v>
      </c>
      <c r="K2025" s="239">
        <f t="shared" si="1116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9">B1988</f>
        <v>0</v>
      </c>
      <c r="C2026" s="292">
        <f t="shared" si="1119"/>
        <v>0</v>
      </c>
      <c r="D2026" s="293">
        <f t="shared" si="1119"/>
        <v>0</v>
      </c>
      <c r="E2026" s="294">
        <f t="shared" si="1119"/>
        <v>0</v>
      </c>
      <c r="F2026" s="235"/>
      <c r="G2026" s="236"/>
      <c r="H2026" s="237">
        <f t="shared" ref="H2026:J2026" si="1120">H1988</f>
        <v>0</v>
      </c>
      <c r="I2026" s="238">
        <f t="shared" si="1120"/>
        <v>0</v>
      </c>
      <c r="J2026" s="238">
        <f t="shared" si="1120"/>
        <v>0</v>
      </c>
      <c r="K2026" s="239">
        <f t="shared" si="1116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1">B1989</f>
        <v>0</v>
      </c>
      <c r="C2027" s="292">
        <f t="shared" si="1121"/>
        <v>0</v>
      </c>
      <c r="D2027" s="293">
        <f t="shared" si="1121"/>
        <v>0</v>
      </c>
      <c r="E2027" s="294">
        <f t="shared" si="1121"/>
        <v>0</v>
      </c>
      <c r="F2027" s="235"/>
      <c r="G2027" s="236"/>
      <c r="H2027" s="237">
        <f t="shared" ref="H2027:J2027" si="1122">H1989</f>
        <v>0</v>
      </c>
      <c r="I2027" s="238">
        <f t="shared" si="1122"/>
        <v>0</v>
      </c>
      <c r="J2027" s="238">
        <f t="shared" si="1122"/>
        <v>0</v>
      </c>
      <c r="K2027" s="239">
        <f t="shared" si="1116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3">B1990</f>
        <v>0</v>
      </c>
      <c r="C2028" s="292">
        <f t="shared" si="1123"/>
        <v>0</v>
      </c>
      <c r="D2028" s="293">
        <f t="shared" si="1123"/>
        <v>0</v>
      </c>
      <c r="E2028" s="294">
        <f t="shared" si="1123"/>
        <v>0</v>
      </c>
      <c r="F2028" s="235"/>
      <c r="G2028" s="236"/>
      <c r="H2028" s="237">
        <f t="shared" ref="H2028:J2028" si="1124">H1990</f>
        <v>0</v>
      </c>
      <c r="I2028" s="238">
        <f t="shared" si="1124"/>
        <v>0</v>
      </c>
      <c r="J2028" s="238">
        <f t="shared" si="1124"/>
        <v>0</v>
      </c>
      <c r="K2028" s="239">
        <f t="shared" si="1116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5">B1991</f>
        <v>0</v>
      </c>
      <c r="C2029" s="292">
        <f t="shared" si="1125"/>
        <v>0</v>
      </c>
      <c r="D2029" s="293">
        <f t="shared" si="1125"/>
        <v>0</v>
      </c>
      <c r="E2029" s="294">
        <f t="shared" si="1125"/>
        <v>0</v>
      </c>
      <c r="F2029" s="235"/>
      <c r="G2029" s="236"/>
      <c r="H2029" s="237">
        <f t="shared" ref="H2029:J2029" si="1126">H1991</f>
        <v>0</v>
      </c>
      <c r="I2029" s="238">
        <f t="shared" si="1126"/>
        <v>0</v>
      </c>
      <c r="J2029" s="238">
        <f t="shared" si="1126"/>
        <v>0</v>
      </c>
      <c r="K2029" s="239">
        <f t="shared" si="1116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7">B1992</f>
        <v>0</v>
      </c>
      <c r="C2030" s="292">
        <f t="shared" si="1127"/>
        <v>0</v>
      </c>
      <c r="D2030" s="293">
        <f t="shared" si="1127"/>
        <v>0</v>
      </c>
      <c r="E2030" s="294">
        <f t="shared" si="1127"/>
        <v>0</v>
      </c>
      <c r="F2030" s="235"/>
      <c r="G2030" s="236"/>
      <c r="H2030" s="237">
        <f t="shared" ref="H2030:J2030" si="1128">H1992</f>
        <v>0</v>
      </c>
      <c r="I2030" s="238">
        <f t="shared" si="1128"/>
        <v>0</v>
      </c>
      <c r="J2030" s="238">
        <f t="shared" si="1128"/>
        <v>0</v>
      </c>
      <c r="K2030" s="239">
        <f t="shared" si="1116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9">B1993</f>
        <v>0</v>
      </c>
      <c r="C2031" s="292">
        <f t="shared" si="1129"/>
        <v>0</v>
      </c>
      <c r="D2031" s="293">
        <f t="shared" si="1129"/>
        <v>0</v>
      </c>
      <c r="E2031" s="295">
        <f t="shared" si="1129"/>
        <v>0</v>
      </c>
      <c r="F2031" s="235"/>
      <c r="G2031" s="236"/>
      <c r="H2031" s="237">
        <f t="shared" ref="H2031:J2031" si="1130">H1993</f>
        <v>0</v>
      </c>
      <c r="I2031" s="238">
        <f t="shared" si="1130"/>
        <v>0</v>
      </c>
      <c r="J2031" s="238">
        <f t="shared" si="1130"/>
        <v>0</v>
      </c>
      <c r="K2031" s="239">
        <f t="shared" si="1116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1">B1994</f>
        <v>0</v>
      </c>
      <c r="C2032" s="292">
        <f t="shared" si="1131"/>
        <v>0</v>
      </c>
      <c r="D2032" s="293">
        <f t="shared" si="1131"/>
        <v>0</v>
      </c>
      <c r="E2032" s="294">
        <f t="shared" si="1131"/>
        <v>0</v>
      </c>
      <c r="F2032" s="235"/>
      <c r="G2032" s="236"/>
      <c r="H2032" s="237">
        <f t="shared" ref="H2032:J2032" si="1132">H1994</f>
        <v>0</v>
      </c>
      <c r="I2032" s="238">
        <f t="shared" si="1132"/>
        <v>0</v>
      </c>
      <c r="J2032" s="238">
        <f t="shared" si="1132"/>
        <v>0</v>
      </c>
      <c r="K2032" s="239">
        <f t="shared" si="1116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3">B1995</f>
        <v>0</v>
      </c>
      <c r="C2033" s="292">
        <f t="shared" si="1133"/>
        <v>0</v>
      </c>
      <c r="D2033" s="293">
        <f t="shared" si="1133"/>
        <v>0</v>
      </c>
      <c r="E2033" s="294">
        <f t="shared" si="1133"/>
        <v>0</v>
      </c>
      <c r="F2033" s="235"/>
      <c r="G2033" s="236"/>
      <c r="H2033" s="237">
        <f t="shared" ref="H2033:J2033" si="1134">H1995</f>
        <v>0</v>
      </c>
      <c r="I2033" s="238">
        <f t="shared" si="1134"/>
        <v>0</v>
      </c>
      <c r="J2033" s="238">
        <f t="shared" si="1134"/>
        <v>0</v>
      </c>
      <c r="K2033" s="239">
        <f t="shared" si="1116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5">B1996</f>
        <v>0</v>
      </c>
      <c r="C2034" s="292">
        <f t="shared" si="1135"/>
        <v>0</v>
      </c>
      <c r="D2034" s="293">
        <f t="shared" si="1135"/>
        <v>0</v>
      </c>
      <c r="E2034" s="294">
        <f t="shared" si="1135"/>
        <v>0</v>
      </c>
      <c r="F2034" s="235"/>
      <c r="G2034" s="236"/>
      <c r="H2034" s="237">
        <f t="shared" ref="H2034:J2034" si="1136">H1996</f>
        <v>0</v>
      </c>
      <c r="I2034" s="238">
        <f t="shared" si="1136"/>
        <v>0</v>
      </c>
      <c r="J2034" s="238">
        <f t="shared" si="1136"/>
        <v>0</v>
      </c>
      <c r="K2034" s="239">
        <f t="shared" si="1116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7">B1997</f>
        <v>0</v>
      </c>
      <c r="C2035" s="292">
        <f t="shared" si="1137"/>
        <v>0</v>
      </c>
      <c r="D2035" s="293">
        <f t="shared" si="1137"/>
        <v>0</v>
      </c>
      <c r="E2035" s="294">
        <f t="shared" si="1137"/>
        <v>0</v>
      </c>
      <c r="F2035" s="235"/>
      <c r="G2035" s="236"/>
      <c r="H2035" s="237">
        <f t="shared" ref="H2035:J2035" si="1138">H1997</f>
        <v>0</v>
      </c>
      <c r="I2035" s="238">
        <f t="shared" si="1138"/>
        <v>0</v>
      </c>
      <c r="J2035" s="238">
        <f t="shared" si="1138"/>
        <v>0</v>
      </c>
      <c r="K2035" s="239">
        <f t="shared" si="1116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9">B1998</f>
        <v>0</v>
      </c>
      <c r="C2036" s="292">
        <f t="shared" si="1139"/>
        <v>0</v>
      </c>
      <c r="D2036" s="293">
        <f t="shared" si="1139"/>
        <v>0</v>
      </c>
      <c r="E2036" s="294">
        <f t="shared" si="1139"/>
        <v>0</v>
      </c>
      <c r="F2036" s="235"/>
      <c r="G2036" s="236"/>
      <c r="H2036" s="237">
        <f t="shared" ref="H2036:J2036" si="1140">H1998</f>
        <v>0</v>
      </c>
      <c r="I2036" s="238">
        <f t="shared" si="1140"/>
        <v>0</v>
      </c>
      <c r="J2036" s="238">
        <f t="shared" si="1140"/>
        <v>0</v>
      </c>
      <c r="K2036" s="239">
        <f t="shared" si="1116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1">B1999</f>
        <v>0</v>
      </c>
      <c r="C2037" s="292">
        <f t="shared" si="1141"/>
        <v>0</v>
      </c>
      <c r="D2037" s="293">
        <f t="shared" si="1141"/>
        <v>0</v>
      </c>
      <c r="E2037" s="294">
        <f t="shared" si="1141"/>
        <v>0</v>
      </c>
      <c r="F2037" s="235"/>
      <c r="G2037" s="236"/>
      <c r="H2037" s="237">
        <f t="shared" ref="H2037:J2037" si="1142">H1999</f>
        <v>0</v>
      </c>
      <c r="I2037" s="238">
        <f t="shared" si="1142"/>
        <v>0</v>
      </c>
      <c r="J2037" s="238">
        <f t="shared" si="1142"/>
        <v>0</v>
      </c>
      <c r="K2037" s="239">
        <f t="shared" si="1116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3">B2000</f>
        <v>0</v>
      </c>
      <c r="C2038" s="292">
        <f t="shared" si="1143"/>
        <v>0</v>
      </c>
      <c r="D2038" s="293">
        <f t="shared" si="1143"/>
        <v>0</v>
      </c>
      <c r="E2038" s="294">
        <f t="shared" si="1143"/>
        <v>0</v>
      </c>
      <c r="F2038" s="235"/>
      <c r="G2038" s="236"/>
      <c r="H2038" s="237">
        <f t="shared" ref="H2038:J2038" si="1144">H2000</f>
        <v>0</v>
      </c>
      <c r="I2038" s="238">
        <f t="shared" si="1144"/>
        <v>0</v>
      </c>
      <c r="J2038" s="238">
        <f t="shared" si="1144"/>
        <v>0</v>
      </c>
      <c r="K2038" s="239">
        <f t="shared" si="1116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5">B2001</f>
        <v>0</v>
      </c>
      <c r="C2039" s="292">
        <f t="shared" si="1145"/>
        <v>0</v>
      </c>
      <c r="D2039" s="293">
        <f t="shared" si="1145"/>
        <v>0</v>
      </c>
      <c r="E2039" s="295">
        <f t="shared" si="1145"/>
        <v>0</v>
      </c>
      <c r="F2039" s="235"/>
      <c r="G2039" s="236"/>
      <c r="H2039" s="237">
        <f t="shared" ref="H2039:J2039" si="1146">H2001</f>
        <v>0</v>
      </c>
      <c r="I2039" s="238">
        <f t="shared" si="1146"/>
        <v>0</v>
      </c>
      <c r="J2039" s="238">
        <f t="shared" si="1146"/>
        <v>0</v>
      </c>
      <c r="K2039" s="239">
        <f t="shared" si="1116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9"/>
      <c r="K2041" s="308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5">
        <f>SUM(K2024:K2039)</f>
        <v>340000</v>
      </c>
      <c r="K2042" s="306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7"/>
      <c r="K2043" s="307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8"/>
      <c r="K2045" s="308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9">
        <f>((J2042/1.11)+(K2044/1.11))*11%</f>
        <v>33693.693693693691</v>
      </c>
      <c r="K2046" s="310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8"/>
      <c r="K2047" s="308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340000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11" t="str">
        <f>J2012</f>
        <v>RISMA / CONDRO</v>
      </c>
      <c r="K2050" s="312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11">
        <f>J2013</f>
        <v>0</v>
      </c>
      <c r="K2051" s="312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23090019</v>
      </c>
      <c r="G2054" s="11" t="s">
        <v>2</v>
      </c>
      <c r="H2054" s="358" t="s">
        <v>44</v>
      </c>
      <c r="I2054" s="358"/>
      <c r="J2054" s="358"/>
      <c r="K2054" s="3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2" t="s">
        <v>3</v>
      </c>
      <c r="G2055" s="17"/>
      <c r="H2055" s="360"/>
      <c r="I2055" s="360"/>
      <c r="J2055" s="360"/>
      <c r="K2055" s="3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3">
        <v>45192</v>
      </c>
      <c r="E2056" s="364"/>
      <c r="F2056" s="362"/>
      <c r="G2056" s="18"/>
      <c r="H2056" s="365" t="s">
        <v>45</v>
      </c>
      <c r="I2056" s="365"/>
      <c r="J2056" s="365"/>
      <c r="K2056" s="36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2"/>
      <c r="G2057" s="18"/>
      <c r="H2057" s="367" t="s">
        <v>46</v>
      </c>
      <c r="I2057" s="367"/>
      <c r="J2057" s="367"/>
      <c r="K2057" s="36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153</v>
      </c>
      <c r="E2058" s="9"/>
      <c r="F2058" s="21"/>
      <c r="G2058" s="22"/>
      <c r="H2058" s="369"/>
      <c r="I2058" s="369"/>
      <c r="J2058" s="369"/>
      <c r="K2058" s="37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160</v>
      </c>
      <c r="C2062" s="46" t="s">
        <v>52</v>
      </c>
      <c r="D2062" s="93">
        <v>1</v>
      </c>
      <c r="E2062" s="110" t="s">
        <v>142</v>
      </c>
      <c r="F2062" s="48"/>
      <c r="G2062" s="49"/>
      <c r="H2062" s="50">
        <v>32000</v>
      </c>
      <c r="I2062" s="51">
        <v>0.125</v>
      </c>
      <c r="J2062" s="51"/>
      <c r="K2062" s="52">
        <f t="shared" ref="K2062:K2077" si="1147">(B2062*H2062-((B2062*H2062)*I2062))-((B2062*H2062-((B2062*H2062)*I2062))*J2062)</f>
        <v>4480000</v>
      </c>
      <c r="L2062" s="36"/>
    </row>
    <row r="2063" spans="1:12" s="10" customFormat="1" ht="14.1" customHeight="1" x14ac:dyDescent="0.25">
      <c r="A2063" s="45">
        <v>2</v>
      </c>
      <c r="B2063" s="46">
        <v>160</v>
      </c>
      <c r="C2063" s="46" t="s">
        <v>52</v>
      </c>
      <c r="D2063" s="93">
        <v>1</v>
      </c>
      <c r="E2063" s="110" t="s">
        <v>143</v>
      </c>
      <c r="F2063" s="48"/>
      <c r="G2063" s="49"/>
      <c r="H2063" s="50">
        <v>27500</v>
      </c>
      <c r="I2063" s="51">
        <v>0.125</v>
      </c>
      <c r="J2063" s="51"/>
      <c r="K2063" s="52">
        <f t="shared" si="1147"/>
        <v>3850000</v>
      </c>
      <c r="L2063" s="36"/>
    </row>
    <row r="2064" spans="1:12" s="10" customFormat="1" ht="14.1" customHeight="1" x14ac:dyDescent="0.25">
      <c r="A2064" s="45">
        <v>3</v>
      </c>
      <c r="B2064" s="46">
        <v>60</v>
      </c>
      <c r="C2064" s="46" t="s">
        <v>52</v>
      </c>
      <c r="D2064" s="93">
        <v>1</v>
      </c>
      <c r="E2064" s="110" t="s">
        <v>144</v>
      </c>
      <c r="F2064" s="48"/>
      <c r="G2064" s="49"/>
      <c r="H2064" s="50">
        <v>79000</v>
      </c>
      <c r="I2064" s="51">
        <v>0.125</v>
      </c>
      <c r="J2064" s="51"/>
      <c r="K2064" s="52">
        <f t="shared" si="1147"/>
        <v>4147500</v>
      </c>
      <c r="L2064" s="36"/>
    </row>
    <row r="2065" spans="1:12" s="10" customFormat="1" ht="14.1" customHeight="1" x14ac:dyDescent="0.25">
      <c r="A2065" s="45">
        <v>4</v>
      </c>
      <c r="B2065" s="46">
        <v>60</v>
      </c>
      <c r="C2065" s="46" t="s">
        <v>52</v>
      </c>
      <c r="D2065" s="93">
        <v>1</v>
      </c>
      <c r="E2065" s="110" t="s">
        <v>145</v>
      </c>
      <c r="F2065" s="48"/>
      <c r="G2065" s="49"/>
      <c r="H2065" s="50">
        <v>82000</v>
      </c>
      <c r="I2065" s="51">
        <v>0.125</v>
      </c>
      <c r="J2065" s="51"/>
      <c r="K2065" s="52">
        <f t="shared" si="1147"/>
        <v>4305000</v>
      </c>
      <c r="L2065" s="36"/>
    </row>
    <row r="2066" spans="1:12" s="10" customFormat="1" ht="14.1" customHeight="1" x14ac:dyDescent="0.25">
      <c r="A2066" s="45">
        <v>5</v>
      </c>
      <c r="B2066" s="46">
        <v>120</v>
      </c>
      <c r="C2066" s="46" t="s">
        <v>52</v>
      </c>
      <c r="D2066" s="93">
        <v>1</v>
      </c>
      <c r="E2066" s="110" t="s">
        <v>146</v>
      </c>
      <c r="F2066" s="48"/>
      <c r="G2066" s="49"/>
      <c r="H2066" s="50">
        <v>47000</v>
      </c>
      <c r="I2066" s="51">
        <v>0.125</v>
      </c>
      <c r="J2066" s="51"/>
      <c r="K2066" s="52">
        <f t="shared" si="1147"/>
        <v>4935000</v>
      </c>
      <c r="L2066" s="36"/>
    </row>
    <row r="2067" spans="1:12" s="10" customFormat="1" ht="14.1" customHeight="1" x14ac:dyDescent="0.25">
      <c r="A2067" s="45">
        <v>6</v>
      </c>
      <c r="B2067" s="46">
        <v>120</v>
      </c>
      <c r="C2067" s="46" t="s">
        <v>52</v>
      </c>
      <c r="D2067" s="93">
        <v>1</v>
      </c>
      <c r="E2067" s="110" t="s">
        <v>147</v>
      </c>
      <c r="F2067" s="48"/>
      <c r="G2067" s="49"/>
      <c r="H2067" s="50">
        <v>47000</v>
      </c>
      <c r="I2067" s="51">
        <v>0.125</v>
      </c>
      <c r="J2067" s="51"/>
      <c r="K2067" s="52">
        <f t="shared" si="1147"/>
        <v>4935000</v>
      </c>
      <c r="L2067" s="36"/>
    </row>
    <row r="2068" spans="1:12" s="10" customFormat="1" ht="14.1" customHeight="1" x14ac:dyDescent="0.25">
      <c r="A2068" s="45">
        <v>7</v>
      </c>
      <c r="B2068" s="46">
        <v>60</v>
      </c>
      <c r="C2068" s="46" t="s">
        <v>52</v>
      </c>
      <c r="D2068" s="93">
        <v>1</v>
      </c>
      <c r="E2068" s="110" t="s">
        <v>148</v>
      </c>
      <c r="F2068" s="48"/>
      <c r="G2068" s="49"/>
      <c r="H2068" s="50">
        <v>74000</v>
      </c>
      <c r="I2068" s="51">
        <v>0.125</v>
      </c>
      <c r="J2068" s="51"/>
      <c r="K2068" s="52">
        <f t="shared" si="1147"/>
        <v>3885000</v>
      </c>
      <c r="L2068" s="36"/>
    </row>
    <row r="2069" spans="1:12" s="10" customFormat="1" ht="14.1" customHeight="1" x14ac:dyDescent="0.25">
      <c r="A2069" s="45">
        <v>8</v>
      </c>
      <c r="B2069" s="46">
        <v>120</v>
      </c>
      <c r="C2069" s="46" t="s">
        <v>52</v>
      </c>
      <c r="D2069" s="93">
        <v>1</v>
      </c>
      <c r="E2069" s="111" t="s">
        <v>149</v>
      </c>
      <c r="F2069" s="48"/>
      <c r="G2069" s="49"/>
      <c r="H2069" s="50">
        <v>47000</v>
      </c>
      <c r="I2069" s="51">
        <v>0.125</v>
      </c>
      <c r="J2069" s="51"/>
      <c r="K2069" s="52">
        <f t="shared" si="1147"/>
        <v>4935000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7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7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7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7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7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7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7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7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5"/>
      <c r="K2079" s="34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7">
        <f>SUM(K2062:K2077)</f>
        <v>35472500</v>
      </c>
      <c r="K2080" s="34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9"/>
      <c r="K2081" s="34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6"/>
      <c r="K2083" s="34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0">
        <f>((J2080/1.11)+(K2082/1.11))*11%</f>
        <v>3515292.7927927924</v>
      </c>
      <c r="K2084" s="35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6"/>
      <c r="K2085" s="34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35472500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52" t="s">
        <v>133</v>
      </c>
      <c r="K2088" s="353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52"/>
      <c r="K2089" s="353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23090019</v>
      </c>
      <c r="F2092" s="123"/>
      <c r="G2092" s="124" t="s">
        <v>2</v>
      </c>
      <c r="H2092" s="354" t="str">
        <f>H2054</f>
        <v>LILY JULIAWATI</v>
      </c>
      <c r="I2092" s="354"/>
      <c r="J2092" s="354"/>
      <c r="K2092" s="355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30" t="s">
        <v>3</v>
      </c>
      <c r="G2093" s="130"/>
      <c r="H2093" s="356"/>
      <c r="I2093" s="356"/>
      <c r="J2093" s="356"/>
      <c r="K2093" s="357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31">
        <f>D2056</f>
        <v>45192</v>
      </c>
      <c r="E2094" s="332"/>
      <c r="F2094" s="330"/>
      <c r="G2094" s="131"/>
      <c r="H2094" s="333" t="str">
        <f>H2056</f>
        <v>(REJO AGUNG)</v>
      </c>
      <c r="I2094" s="333"/>
      <c r="J2094" s="333"/>
      <c r="K2094" s="334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30"/>
      <c r="G2095" s="131"/>
      <c r="H2095" s="335" t="str">
        <f>H2057</f>
        <v>JOMBANG</v>
      </c>
      <c r="I2095" s="335"/>
      <c r="J2095" s="335"/>
      <c r="K2095" s="336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3734</v>
      </c>
      <c r="E2096" s="122"/>
      <c r="F2096" s="133"/>
      <c r="G2096" s="134"/>
      <c r="H2096" s="337"/>
      <c r="I2096" s="337"/>
      <c r="J2096" s="337"/>
      <c r="K2096" s="338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8">B2062</f>
        <v>160</v>
      </c>
      <c r="C2100" s="287" t="str">
        <f t="shared" si="1148"/>
        <v>PCS</v>
      </c>
      <c r="D2100" s="288">
        <f t="shared" si="1148"/>
        <v>1</v>
      </c>
      <c r="E2100" s="289" t="str">
        <f t="shared" si="1148"/>
        <v>CALCULATOR JOYKO CC-37</v>
      </c>
      <c r="F2100" s="158"/>
      <c r="G2100" s="159"/>
      <c r="H2100" s="160">
        <f t="shared" ref="H2100:J2100" si="1149">H2062</f>
        <v>32000</v>
      </c>
      <c r="I2100" s="161">
        <f t="shared" si="1149"/>
        <v>0.125</v>
      </c>
      <c r="J2100" s="161">
        <f t="shared" si="1149"/>
        <v>0</v>
      </c>
      <c r="K2100" s="162">
        <f t="shared" ref="K2100:K2115" si="1150">(B2100*H2100-((B2100*H2100)*I2100))-((B2100*H2100-((B2100*H2100)*I2100))*J2100)</f>
        <v>4480000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1">B2063</f>
        <v>160</v>
      </c>
      <c r="C2101" s="287" t="str">
        <f t="shared" si="1151"/>
        <v>PCS</v>
      </c>
      <c r="D2101" s="288">
        <f t="shared" si="1151"/>
        <v>1</v>
      </c>
      <c r="E2101" s="289" t="str">
        <f t="shared" si="1151"/>
        <v>CALCULATOR JOYKO CC-38</v>
      </c>
      <c r="F2101" s="158"/>
      <c r="G2101" s="159"/>
      <c r="H2101" s="160">
        <f t="shared" ref="H2101:J2101" si="1152">H2063</f>
        <v>27500</v>
      </c>
      <c r="I2101" s="161">
        <f t="shared" si="1152"/>
        <v>0.125</v>
      </c>
      <c r="J2101" s="161">
        <f t="shared" si="1152"/>
        <v>0</v>
      </c>
      <c r="K2101" s="162">
        <f t="shared" si="1150"/>
        <v>3850000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3">B2064</f>
        <v>60</v>
      </c>
      <c r="C2102" s="287" t="str">
        <f t="shared" si="1153"/>
        <v>PCS</v>
      </c>
      <c r="D2102" s="288">
        <f t="shared" si="1153"/>
        <v>1</v>
      </c>
      <c r="E2102" s="289" t="str">
        <f t="shared" si="1153"/>
        <v>CALCULATOR JOYKO CC-800CH</v>
      </c>
      <c r="F2102" s="158"/>
      <c r="G2102" s="159"/>
      <c r="H2102" s="160">
        <f t="shared" ref="H2102:J2102" si="1154">H2064</f>
        <v>79000</v>
      </c>
      <c r="I2102" s="161">
        <f t="shared" si="1154"/>
        <v>0.125</v>
      </c>
      <c r="J2102" s="161">
        <f t="shared" si="1154"/>
        <v>0</v>
      </c>
      <c r="K2102" s="162">
        <f t="shared" si="1150"/>
        <v>4147500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5">B2065</f>
        <v>60</v>
      </c>
      <c r="C2103" s="287" t="str">
        <f t="shared" si="1155"/>
        <v>PCS</v>
      </c>
      <c r="D2103" s="288">
        <f t="shared" si="1155"/>
        <v>1</v>
      </c>
      <c r="E2103" s="289" t="str">
        <f t="shared" si="1155"/>
        <v>CALCULATOR JOYKO CC-810CH</v>
      </c>
      <c r="F2103" s="158"/>
      <c r="G2103" s="159"/>
      <c r="H2103" s="160">
        <f t="shared" ref="H2103:J2103" si="1156">H2065</f>
        <v>82000</v>
      </c>
      <c r="I2103" s="161">
        <f t="shared" si="1156"/>
        <v>0.125</v>
      </c>
      <c r="J2103" s="161">
        <f t="shared" si="1156"/>
        <v>0</v>
      </c>
      <c r="K2103" s="162">
        <f t="shared" si="1150"/>
        <v>4305000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7">B2066</f>
        <v>120</v>
      </c>
      <c r="C2104" s="287" t="str">
        <f t="shared" si="1157"/>
        <v>PCS</v>
      </c>
      <c r="D2104" s="288">
        <f t="shared" si="1157"/>
        <v>1</v>
      </c>
      <c r="E2104" s="289" t="str">
        <f t="shared" si="1157"/>
        <v>CALCULATOR JOYKO CC-8A</v>
      </c>
      <c r="F2104" s="158"/>
      <c r="G2104" s="159"/>
      <c r="H2104" s="160">
        <f t="shared" ref="H2104:J2104" si="1158">H2066</f>
        <v>47000</v>
      </c>
      <c r="I2104" s="161">
        <f t="shared" si="1158"/>
        <v>0.125</v>
      </c>
      <c r="J2104" s="161">
        <f t="shared" si="1158"/>
        <v>0</v>
      </c>
      <c r="K2104" s="162">
        <f t="shared" si="1150"/>
        <v>4935000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9">B2067</f>
        <v>120</v>
      </c>
      <c r="C2105" s="287" t="str">
        <f t="shared" si="1159"/>
        <v>PCS</v>
      </c>
      <c r="D2105" s="288">
        <f t="shared" si="1159"/>
        <v>1</v>
      </c>
      <c r="E2105" s="289" t="str">
        <f t="shared" si="1159"/>
        <v>CALCULATOR JOYKO CC-15A</v>
      </c>
      <c r="F2105" s="158"/>
      <c r="G2105" s="159"/>
      <c r="H2105" s="160">
        <f t="shared" ref="H2105:J2105" si="1160">H2067</f>
        <v>47000</v>
      </c>
      <c r="I2105" s="161">
        <f t="shared" si="1160"/>
        <v>0.125</v>
      </c>
      <c r="J2105" s="161">
        <f t="shared" si="1160"/>
        <v>0</v>
      </c>
      <c r="K2105" s="162">
        <f t="shared" si="1150"/>
        <v>4935000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1">B2068</f>
        <v>60</v>
      </c>
      <c r="C2106" s="287" t="str">
        <f t="shared" si="1161"/>
        <v>PCS</v>
      </c>
      <c r="D2106" s="288">
        <f t="shared" si="1161"/>
        <v>1</v>
      </c>
      <c r="E2106" s="289" t="str">
        <f t="shared" si="1161"/>
        <v>CALCULATOR JOYKO CC-41</v>
      </c>
      <c r="F2106" s="158"/>
      <c r="G2106" s="159"/>
      <c r="H2106" s="160">
        <f t="shared" ref="H2106:J2106" si="1162">H2068</f>
        <v>74000</v>
      </c>
      <c r="I2106" s="161">
        <f t="shared" si="1162"/>
        <v>0.125</v>
      </c>
      <c r="J2106" s="161">
        <f t="shared" si="1162"/>
        <v>0</v>
      </c>
      <c r="K2106" s="162">
        <f t="shared" si="1150"/>
        <v>3885000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3">B2069</f>
        <v>120</v>
      </c>
      <c r="C2107" s="287" t="str">
        <f t="shared" si="1163"/>
        <v>PCS</v>
      </c>
      <c r="D2107" s="288">
        <f t="shared" si="1163"/>
        <v>1</v>
      </c>
      <c r="E2107" s="290" t="str">
        <f t="shared" si="1163"/>
        <v>CALCULATOR JOYKO CC-8CO WARNA</v>
      </c>
      <c r="F2107" s="158"/>
      <c r="G2107" s="159"/>
      <c r="H2107" s="160">
        <f t="shared" ref="H2107:J2107" si="1164">H2069</f>
        <v>47000</v>
      </c>
      <c r="I2107" s="161">
        <f t="shared" si="1164"/>
        <v>0.125</v>
      </c>
      <c r="J2107" s="161">
        <f t="shared" si="1164"/>
        <v>0</v>
      </c>
      <c r="K2107" s="162">
        <f t="shared" si="1150"/>
        <v>4935000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5">B2070</f>
        <v>0</v>
      </c>
      <c r="C2108" s="287">
        <f t="shared" si="1165"/>
        <v>0</v>
      </c>
      <c r="D2108" s="288">
        <f t="shared" si="1165"/>
        <v>0</v>
      </c>
      <c r="E2108" s="289">
        <f t="shared" si="1165"/>
        <v>0</v>
      </c>
      <c r="F2108" s="158"/>
      <c r="G2108" s="159"/>
      <c r="H2108" s="160">
        <f t="shared" ref="H2108:J2108" si="1166">H2070</f>
        <v>0</v>
      </c>
      <c r="I2108" s="161">
        <f t="shared" si="1166"/>
        <v>0</v>
      </c>
      <c r="J2108" s="161">
        <f t="shared" si="1166"/>
        <v>0</v>
      </c>
      <c r="K2108" s="162">
        <f t="shared" si="1150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7">B2071</f>
        <v>0</v>
      </c>
      <c r="C2109" s="287">
        <f t="shared" si="1167"/>
        <v>0</v>
      </c>
      <c r="D2109" s="288">
        <f t="shared" si="1167"/>
        <v>0</v>
      </c>
      <c r="E2109" s="289">
        <f t="shared" si="1167"/>
        <v>0</v>
      </c>
      <c r="F2109" s="158"/>
      <c r="G2109" s="159"/>
      <c r="H2109" s="160">
        <f t="shared" ref="H2109:J2109" si="1168">H2071</f>
        <v>0</v>
      </c>
      <c r="I2109" s="161">
        <f t="shared" si="1168"/>
        <v>0</v>
      </c>
      <c r="J2109" s="161">
        <f t="shared" si="1168"/>
        <v>0</v>
      </c>
      <c r="K2109" s="162">
        <f t="shared" si="1150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9">B2072</f>
        <v>0</v>
      </c>
      <c r="C2110" s="287">
        <f t="shared" si="1169"/>
        <v>0</v>
      </c>
      <c r="D2110" s="288">
        <f t="shared" si="1169"/>
        <v>0</v>
      </c>
      <c r="E2110" s="289">
        <f t="shared" si="1169"/>
        <v>0</v>
      </c>
      <c r="F2110" s="158"/>
      <c r="G2110" s="159"/>
      <c r="H2110" s="160">
        <f t="shared" ref="H2110:J2110" si="1170">H2072</f>
        <v>0</v>
      </c>
      <c r="I2110" s="161">
        <f t="shared" si="1170"/>
        <v>0</v>
      </c>
      <c r="J2110" s="161">
        <f t="shared" si="1170"/>
        <v>0</v>
      </c>
      <c r="K2110" s="162">
        <f t="shared" si="1150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1">B2073</f>
        <v>0</v>
      </c>
      <c r="C2111" s="287">
        <f t="shared" si="1171"/>
        <v>0</v>
      </c>
      <c r="D2111" s="288">
        <f t="shared" si="1171"/>
        <v>0</v>
      </c>
      <c r="E2111" s="289">
        <f t="shared" si="1171"/>
        <v>0</v>
      </c>
      <c r="F2111" s="158"/>
      <c r="G2111" s="159"/>
      <c r="H2111" s="160">
        <f t="shared" ref="H2111:J2111" si="1172">H2073</f>
        <v>0</v>
      </c>
      <c r="I2111" s="161">
        <f t="shared" si="1172"/>
        <v>0</v>
      </c>
      <c r="J2111" s="161">
        <f t="shared" si="1172"/>
        <v>0</v>
      </c>
      <c r="K2111" s="162">
        <f t="shared" si="1150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3">B2074</f>
        <v>0</v>
      </c>
      <c r="C2112" s="287">
        <f t="shared" si="1173"/>
        <v>0</v>
      </c>
      <c r="D2112" s="288">
        <f t="shared" si="1173"/>
        <v>0</v>
      </c>
      <c r="E2112" s="289">
        <f t="shared" si="1173"/>
        <v>0</v>
      </c>
      <c r="F2112" s="158"/>
      <c r="G2112" s="159"/>
      <c r="H2112" s="160">
        <f t="shared" ref="H2112:J2112" si="1174">H2074</f>
        <v>0</v>
      </c>
      <c r="I2112" s="161">
        <f t="shared" si="1174"/>
        <v>0</v>
      </c>
      <c r="J2112" s="161">
        <f t="shared" si="1174"/>
        <v>0</v>
      </c>
      <c r="K2112" s="162">
        <f t="shared" si="1150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5">B2075</f>
        <v>0</v>
      </c>
      <c r="C2113" s="287">
        <f t="shared" si="1175"/>
        <v>0</v>
      </c>
      <c r="D2113" s="288">
        <f t="shared" si="1175"/>
        <v>0</v>
      </c>
      <c r="E2113" s="289">
        <f t="shared" si="1175"/>
        <v>0</v>
      </c>
      <c r="F2113" s="158"/>
      <c r="G2113" s="159"/>
      <c r="H2113" s="160">
        <f t="shared" ref="H2113:J2113" si="1176">H2075</f>
        <v>0</v>
      </c>
      <c r="I2113" s="161">
        <f t="shared" si="1176"/>
        <v>0</v>
      </c>
      <c r="J2113" s="161">
        <f t="shared" si="1176"/>
        <v>0</v>
      </c>
      <c r="K2113" s="162">
        <f t="shared" si="1150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7">B2076</f>
        <v>0</v>
      </c>
      <c r="C2114" s="287">
        <f t="shared" si="1177"/>
        <v>0</v>
      </c>
      <c r="D2114" s="288">
        <f t="shared" si="1177"/>
        <v>0</v>
      </c>
      <c r="E2114" s="289">
        <f t="shared" si="1177"/>
        <v>0</v>
      </c>
      <c r="F2114" s="158"/>
      <c r="G2114" s="159"/>
      <c r="H2114" s="160">
        <f t="shared" ref="H2114:J2114" si="1178">H2076</f>
        <v>0</v>
      </c>
      <c r="I2114" s="161">
        <f t="shared" si="1178"/>
        <v>0</v>
      </c>
      <c r="J2114" s="161">
        <f t="shared" si="1178"/>
        <v>0</v>
      </c>
      <c r="K2114" s="162">
        <f t="shared" si="1150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9">B2077</f>
        <v>0</v>
      </c>
      <c r="C2115" s="287">
        <f t="shared" si="1179"/>
        <v>0</v>
      </c>
      <c r="D2115" s="288">
        <f t="shared" si="1179"/>
        <v>0</v>
      </c>
      <c r="E2115" s="290">
        <f t="shared" si="1179"/>
        <v>0</v>
      </c>
      <c r="F2115" s="158"/>
      <c r="G2115" s="159"/>
      <c r="H2115" s="160">
        <f t="shared" ref="H2115:J2115" si="1180">H2077</f>
        <v>0</v>
      </c>
      <c r="I2115" s="161">
        <f t="shared" si="1180"/>
        <v>0</v>
      </c>
      <c r="J2115" s="161">
        <f t="shared" si="1180"/>
        <v>0</v>
      </c>
      <c r="K2115" s="162">
        <f t="shared" si="1150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9"/>
      <c r="K2117" s="313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40">
        <f>SUM(K2100:K2115)</f>
        <v>35472500</v>
      </c>
      <c r="K2118" s="341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42"/>
      <c r="K2119" s="342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13"/>
      <c r="K2121" s="313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43">
        <f>((J2118/1.11)+(K2120/1.11))*11%</f>
        <v>3515292.7927927924</v>
      </c>
      <c r="K2122" s="344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13"/>
      <c r="K2123" s="313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35472500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14" t="str">
        <f>J2088</f>
        <v>RISMA / CONDRO</v>
      </c>
      <c r="K2126" s="315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14">
        <f>J2089</f>
        <v>0</v>
      </c>
      <c r="K2127" s="315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23090019</v>
      </c>
      <c r="F2130" s="200"/>
      <c r="G2130" s="201" t="s">
        <v>2</v>
      </c>
      <c r="H2130" s="316" t="str">
        <f>H2092</f>
        <v>LILY JULIAWATI</v>
      </c>
      <c r="I2130" s="316"/>
      <c r="J2130" s="316"/>
      <c r="K2130" s="317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20" t="s">
        <v>3</v>
      </c>
      <c r="G2131" s="207"/>
      <c r="H2131" s="318"/>
      <c r="I2131" s="318"/>
      <c r="J2131" s="318"/>
      <c r="K2131" s="319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21">
        <f>D2094</f>
        <v>45192</v>
      </c>
      <c r="E2132" s="322"/>
      <c r="F2132" s="320"/>
      <c r="G2132" s="208"/>
      <c r="H2132" s="323" t="str">
        <f>H2094</f>
        <v>(REJO AGUNG)</v>
      </c>
      <c r="I2132" s="323"/>
      <c r="J2132" s="323"/>
      <c r="K2132" s="324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20"/>
      <c r="G2133" s="208"/>
      <c r="H2133" s="325" t="str">
        <f>H2095</f>
        <v>JOMBANG</v>
      </c>
      <c r="I2133" s="325"/>
      <c r="J2133" s="325"/>
      <c r="K2133" s="326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3734</v>
      </c>
      <c r="E2134" s="199"/>
      <c r="F2134" s="210"/>
      <c r="G2134" s="211"/>
      <c r="H2134" s="327"/>
      <c r="I2134" s="327"/>
      <c r="J2134" s="327"/>
      <c r="K2134" s="328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1">B2100</f>
        <v>160</v>
      </c>
      <c r="C2138" s="292" t="str">
        <f t="shared" si="1181"/>
        <v>PCS</v>
      </c>
      <c r="D2138" s="293">
        <f t="shared" si="1181"/>
        <v>1</v>
      </c>
      <c r="E2138" s="294" t="str">
        <f t="shared" si="1181"/>
        <v>CALCULATOR JOYKO CC-37</v>
      </c>
      <c r="F2138" s="235"/>
      <c r="G2138" s="236"/>
      <c r="H2138" s="237">
        <f t="shared" ref="H2138:J2138" si="1182">H2100</f>
        <v>32000</v>
      </c>
      <c r="I2138" s="238">
        <f t="shared" si="1182"/>
        <v>0.125</v>
      </c>
      <c r="J2138" s="238">
        <f t="shared" si="1182"/>
        <v>0</v>
      </c>
      <c r="K2138" s="239">
        <f t="shared" ref="K2138:K2153" si="1183">(B2138*H2138-((B2138*H2138)*I2138))-((B2138*H2138-((B2138*H2138)*I2138))*J2138)</f>
        <v>4480000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4">B2101</f>
        <v>160</v>
      </c>
      <c r="C2139" s="292" t="str">
        <f t="shared" si="1184"/>
        <v>PCS</v>
      </c>
      <c r="D2139" s="293">
        <f t="shared" si="1184"/>
        <v>1</v>
      </c>
      <c r="E2139" s="294" t="str">
        <f t="shared" si="1184"/>
        <v>CALCULATOR JOYKO CC-38</v>
      </c>
      <c r="F2139" s="235"/>
      <c r="G2139" s="236"/>
      <c r="H2139" s="237">
        <f t="shared" ref="H2139:J2139" si="1185">H2101</f>
        <v>27500</v>
      </c>
      <c r="I2139" s="238">
        <f t="shared" si="1185"/>
        <v>0.125</v>
      </c>
      <c r="J2139" s="238">
        <f t="shared" si="1185"/>
        <v>0</v>
      </c>
      <c r="K2139" s="239">
        <f t="shared" si="1183"/>
        <v>3850000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6">B2102</f>
        <v>60</v>
      </c>
      <c r="C2140" s="292" t="str">
        <f t="shared" si="1186"/>
        <v>PCS</v>
      </c>
      <c r="D2140" s="293">
        <f t="shared" si="1186"/>
        <v>1</v>
      </c>
      <c r="E2140" s="294" t="str">
        <f t="shared" si="1186"/>
        <v>CALCULATOR JOYKO CC-800CH</v>
      </c>
      <c r="F2140" s="235"/>
      <c r="G2140" s="236"/>
      <c r="H2140" s="237">
        <f t="shared" ref="H2140:J2140" si="1187">H2102</f>
        <v>79000</v>
      </c>
      <c r="I2140" s="238">
        <f t="shared" si="1187"/>
        <v>0.125</v>
      </c>
      <c r="J2140" s="238">
        <f t="shared" si="1187"/>
        <v>0</v>
      </c>
      <c r="K2140" s="239">
        <f t="shared" si="1183"/>
        <v>4147500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8">B2103</f>
        <v>60</v>
      </c>
      <c r="C2141" s="292" t="str">
        <f t="shared" si="1188"/>
        <v>PCS</v>
      </c>
      <c r="D2141" s="293">
        <f t="shared" si="1188"/>
        <v>1</v>
      </c>
      <c r="E2141" s="294" t="str">
        <f t="shared" si="1188"/>
        <v>CALCULATOR JOYKO CC-810CH</v>
      </c>
      <c r="F2141" s="235"/>
      <c r="G2141" s="236"/>
      <c r="H2141" s="237">
        <f t="shared" ref="H2141:J2141" si="1189">H2103</f>
        <v>82000</v>
      </c>
      <c r="I2141" s="238">
        <f t="shared" si="1189"/>
        <v>0.125</v>
      </c>
      <c r="J2141" s="238">
        <f t="shared" si="1189"/>
        <v>0</v>
      </c>
      <c r="K2141" s="239">
        <f t="shared" si="1183"/>
        <v>4305000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90">B2104</f>
        <v>120</v>
      </c>
      <c r="C2142" s="292" t="str">
        <f t="shared" si="1190"/>
        <v>PCS</v>
      </c>
      <c r="D2142" s="293">
        <f t="shared" si="1190"/>
        <v>1</v>
      </c>
      <c r="E2142" s="294" t="str">
        <f t="shared" si="1190"/>
        <v>CALCULATOR JOYKO CC-8A</v>
      </c>
      <c r="F2142" s="235"/>
      <c r="G2142" s="236"/>
      <c r="H2142" s="237">
        <f t="shared" ref="H2142:J2142" si="1191">H2104</f>
        <v>47000</v>
      </c>
      <c r="I2142" s="238">
        <f t="shared" si="1191"/>
        <v>0.125</v>
      </c>
      <c r="J2142" s="238">
        <f t="shared" si="1191"/>
        <v>0</v>
      </c>
      <c r="K2142" s="239">
        <f t="shared" si="1183"/>
        <v>4935000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2">B2105</f>
        <v>120</v>
      </c>
      <c r="C2143" s="292" t="str">
        <f t="shared" si="1192"/>
        <v>PCS</v>
      </c>
      <c r="D2143" s="293">
        <f t="shared" si="1192"/>
        <v>1</v>
      </c>
      <c r="E2143" s="294" t="str">
        <f t="shared" si="1192"/>
        <v>CALCULATOR JOYKO CC-15A</v>
      </c>
      <c r="F2143" s="235"/>
      <c r="G2143" s="236"/>
      <c r="H2143" s="237">
        <f t="shared" ref="H2143:J2143" si="1193">H2105</f>
        <v>47000</v>
      </c>
      <c r="I2143" s="238">
        <f t="shared" si="1193"/>
        <v>0.125</v>
      </c>
      <c r="J2143" s="238">
        <f t="shared" si="1193"/>
        <v>0</v>
      </c>
      <c r="K2143" s="239">
        <f t="shared" si="1183"/>
        <v>4935000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4">B2106</f>
        <v>60</v>
      </c>
      <c r="C2144" s="292" t="str">
        <f t="shared" si="1194"/>
        <v>PCS</v>
      </c>
      <c r="D2144" s="293">
        <f t="shared" si="1194"/>
        <v>1</v>
      </c>
      <c r="E2144" s="294" t="str">
        <f t="shared" si="1194"/>
        <v>CALCULATOR JOYKO CC-41</v>
      </c>
      <c r="F2144" s="235"/>
      <c r="G2144" s="236"/>
      <c r="H2144" s="237">
        <f t="shared" ref="H2144:J2144" si="1195">H2106</f>
        <v>74000</v>
      </c>
      <c r="I2144" s="238">
        <f t="shared" si="1195"/>
        <v>0.125</v>
      </c>
      <c r="J2144" s="238">
        <f t="shared" si="1195"/>
        <v>0</v>
      </c>
      <c r="K2144" s="239">
        <f t="shared" si="1183"/>
        <v>3885000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6">B2107</f>
        <v>120</v>
      </c>
      <c r="C2145" s="292" t="str">
        <f t="shared" si="1196"/>
        <v>PCS</v>
      </c>
      <c r="D2145" s="293">
        <f t="shared" si="1196"/>
        <v>1</v>
      </c>
      <c r="E2145" s="295" t="str">
        <f t="shared" si="1196"/>
        <v>CALCULATOR JOYKO CC-8CO WARNA</v>
      </c>
      <c r="F2145" s="235"/>
      <c r="G2145" s="236"/>
      <c r="H2145" s="237">
        <f t="shared" ref="H2145:J2145" si="1197">H2107</f>
        <v>47000</v>
      </c>
      <c r="I2145" s="238">
        <f t="shared" si="1197"/>
        <v>0.125</v>
      </c>
      <c r="J2145" s="238">
        <f t="shared" si="1197"/>
        <v>0</v>
      </c>
      <c r="K2145" s="239">
        <f t="shared" si="1183"/>
        <v>4935000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8">B2108</f>
        <v>0</v>
      </c>
      <c r="C2146" s="292">
        <f t="shared" si="1198"/>
        <v>0</v>
      </c>
      <c r="D2146" s="293">
        <f t="shared" si="1198"/>
        <v>0</v>
      </c>
      <c r="E2146" s="294">
        <f t="shared" si="1198"/>
        <v>0</v>
      </c>
      <c r="F2146" s="235"/>
      <c r="G2146" s="236"/>
      <c r="H2146" s="237">
        <f t="shared" ref="H2146:J2146" si="1199">H2108</f>
        <v>0</v>
      </c>
      <c r="I2146" s="238">
        <f t="shared" si="1199"/>
        <v>0</v>
      </c>
      <c r="J2146" s="238">
        <f t="shared" si="1199"/>
        <v>0</v>
      </c>
      <c r="K2146" s="239">
        <f t="shared" si="1183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200">B2109</f>
        <v>0</v>
      </c>
      <c r="C2147" s="292">
        <f t="shared" si="1200"/>
        <v>0</v>
      </c>
      <c r="D2147" s="293">
        <f t="shared" si="1200"/>
        <v>0</v>
      </c>
      <c r="E2147" s="294">
        <f t="shared" si="1200"/>
        <v>0</v>
      </c>
      <c r="F2147" s="235"/>
      <c r="G2147" s="236"/>
      <c r="H2147" s="237">
        <f t="shared" ref="H2147:J2147" si="1201">H2109</f>
        <v>0</v>
      </c>
      <c r="I2147" s="238">
        <f t="shared" si="1201"/>
        <v>0</v>
      </c>
      <c r="J2147" s="238">
        <f t="shared" si="1201"/>
        <v>0</v>
      </c>
      <c r="K2147" s="239">
        <f t="shared" si="1183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2">B2110</f>
        <v>0</v>
      </c>
      <c r="C2148" s="292">
        <f t="shared" si="1202"/>
        <v>0</v>
      </c>
      <c r="D2148" s="293">
        <f t="shared" si="1202"/>
        <v>0</v>
      </c>
      <c r="E2148" s="294">
        <f t="shared" si="1202"/>
        <v>0</v>
      </c>
      <c r="F2148" s="235"/>
      <c r="G2148" s="236"/>
      <c r="H2148" s="237">
        <f t="shared" ref="H2148:J2148" si="1203">H2110</f>
        <v>0</v>
      </c>
      <c r="I2148" s="238">
        <f t="shared" si="1203"/>
        <v>0</v>
      </c>
      <c r="J2148" s="238">
        <f t="shared" si="1203"/>
        <v>0</v>
      </c>
      <c r="K2148" s="239">
        <f t="shared" si="1183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4">B2111</f>
        <v>0</v>
      </c>
      <c r="C2149" s="292">
        <f t="shared" si="1204"/>
        <v>0</v>
      </c>
      <c r="D2149" s="293">
        <f t="shared" si="1204"/>
        <v>0</v>
      </c>
      <c r="E2149" s="294">
        <f t="shared" si="1204"/>
        <v>0</v>
      </c>
      <c r="F2149" s="235"/>
      <c r="G2149" s="236"/>
      <c r="H2149" s="237">
        <f t="shared" ref="H2149:J2149" si="1205">H2111</f>
        <v>0</v>
      </c>
      <c r="I2149" s="238">
        <f t="shared" si="1205"/>
        <v>0</v>
      </c>
      <c r="J2149" s="238">
        <f t="shared" si="1205"/>
        <v>0</v>
      </c>
      <c r="K2149" s="239">
        <f t="shared" si="1183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6">B2112</f>
        <v>0</v>
      </c>
      <c r="C2150" s="292">
        <f t="shared" si="1206"/>
        <v>0</v>
      </c>
      <c r="D2150" s="293">
        <f t="shared" si="1206"/>
        <v>0</v>
      </c>
      <c r="E2150" s="294">
        <f t="shared" si="1206"/>
        <v>0</v>
      </c>
      <c r="F2150" s="235"/>
      <c r="G2150" s="236"/>
      <c r="H2150" s="237">
        <f t="shared" ref="H2150:J2150" si="1207">H2112</f>
        <v>0</v>
      </c>
      <c r="I2150" s="238">
        <f t="shared" si="1207"/>
        <v>0</v>
      </c>
      <c r="J2150" s="238">
        <f t="shared" si="1207"/>
        <v>0</v>
      </c>
      <c r="K2150" s="239">
        <f t="shared" si="1183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8">B2113</f>
        <v>0</v>
      </c>
      <c r="C2151" s="292">
        <f t="shared" si="1208"/>
        <v>0</v>
      </c>
      <c r="D2151" s="293">
        <f t="shared" si="1208"/>
        <v>0</v>
      </c>
      <c r="E2151" s="294">
        <f t="shared" si="1208"/>
        <v>0</v>
      </c>
      <c r="F2151" s="235"/>
      <c r="G2151" s="236"/>
      <c r="H2151" s="237">
        <f t="shared" ref="H2151:J2151" si="1209">H2113</f>
        <v>0</v>
      </c>
      <c r="I2151" s="238">
        <f t="shared" si="1209"/>
        <v>0</v>
      </c>
      <c r="J2151" s="238">
        <f t="shared" si="1209"/>
        <v>0</v>
      </c>
      <c r="K2151" s="239">
        <f t="shared" si="1183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10">B2114</f>
        <v>0</v>
      </c>
      <c r="C2152" s="292">
        <f t="shared" si="1210"/>
        <v>0</v>
      </c>
      <c r="D2152" s="293">
        <f t="shared" si="1210"/>
        <v>0</v>
      </c>
      <c r="E2152" s="294">
        <f t="shared" si="1210"/>
        <v>0</v>
      </c>
      <c r="F2152" s="235"/>
      <c r="G2152" s="236"/>
      <c r="H2152" s="237">
        <f t="shared" ref="H2152:J2152" si="1211">H2114</f>
        <v>0</v>
      </c>
      <c r="I2152" s="238">
        <f t="shared" si="1211"/>
        <v>0</v>
      </c>
      <c r="J2152" s="238">
        <f t="shared" si="1211"/>
        <v>0</v>
      </c>
      <c r="K2152" s="239">
        <f t="shared" si="1183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2">B2115</f>
        <v>0</v>
      </c>
      <c r="C2153" s="292">
        <f t="shared" si="1212"/>
        <v>0</v>
      </c>
      <c r="D2153" s="293">
        <f t="shared" si="1212"/>
        <v>0</v>
      </c>
      <c r="E2153" s="295">
        <f t="shared" si="1212"/>
        <v>0</v>
      </c>
      <c r="F2153" s="235"/>
      <c r="G2153" s="236"/>
      <c r="H2153" s="237">
        <f t="shared" ref="H2153:J2153" si="1213">H2115</f>
        <v>0</v>
      </c>
      <c r="I2153" s="238">
        <f t="shared" si="1213"/>
        <v>0</v>
      </c>
      <c r="J2153" s="238">
        <f t="shared" si="1213"/>
        <v>0</v>
      </c>
      <c r="K2153" s="239">
        <f t="shared" si="1183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9"/>
      <c r="K2155" s="308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5">
        <f>SUM(K2138:K2153)</f>
        <v>35472500</v>
      </c>
      <c r="K2156" s="306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7"/>
      <c r="K2157" s="307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8"/>
      <c r="K2159" s="308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9">
        <f>((J2156/1.11)+(K2158/1.11))*11%</f>
        <v>3515292.7927927924</v>
      </c>
      <c r="K2160" s="310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8"/>
      <c r="K2161" s="308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35472500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11" t="str">
        <f>J2126</f>
        <v>RISMA / CONDRO</v>
      </c>
      <c r="K2164" s="312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11">
        <f>J2127</f>
        <v>0</v>
      </c>
      <c r="K2165" s="312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23090020</v>
      </c>
      <c r="G2168" s="11" t="s">
        <v>2</v>
      </c>
      <c r="H2168" s="358" t="s">
        <v>64</v>
      </c>
      <c r="I2168" s="358"/>
      <c r="J2168" s="358"/>
      <c r="K2168" s="3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2" t="s">
        <v>3</v>
      </c>
      <c r="G2169" s="17"/>
      <c r="H2169" s="360"/>
      <c r="I2169" s="360"/>
      <c r="J2169" s="360"/>
      <c r="K2169" s="3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3">
        <v>45192</v>
      </c>
      <c r="E2170" s="364"/>
      <c r="F2170" s="362"/>
      <c r="G2170" s="18"/>
      <c r="H2170" s="365" t="s">
        <v>65</v>
      </c>
      <c r="I2170" s="365"/>
      <c r="J2170" s="365"/>
      <c r="K2170" s="36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2"/>
      <c r="G2171" s="18"/>
      <c r="H2171" s="367" t="s">
        <v>33</v>
      </c>
      <c r="I2171" s="367"/>
      <c r="J2171" s="367"/>
      <c r="K2171" s="36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150</v>
      </c>
      <c r="E2172" s="9"/>
      <c r="F2172" s="21"/>
      <c r="G2172" s="22"/>
      <c r="H2172" s="369"/>
      <c r="I2172" s="369"/>
      <c r="J2172" s="369"/>
      <c r="K2172" s="37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40</v>
      </c>
      <c r="C2176" s="46" t="s">
        <v>135</v>
      </c>
      <c r="D2176" s="93">
        <v>2</v>
      </c>
      <c r="E2176" s="110" t="s">
        <v>151</v>
      </c>
      <c r="F2176" s="48"/>
      <c r="G2176" s="49"/>
      <c r="H2176" s="50">
        <v>110400</v>
      </c>
      <c r="I2176" s="51">
        <v>0.13500000000000001</v>
      </c>
      <c r="J2176" s="51"/>
      <c r="K2176" s="52">
        <f t="shared" ref="K2176:K2191" si="1214">(B2176*H2176-((B2176*H2176)*I2176))-((B2176*H2176-((B2176*H2176)*I2176))*J2176)</f>
        <v>3819840</v>
      </c>
      <c r="L2176" s="36"/>
    </row>
    <row r="2177" spans="1:12" s="10" customFormat="1" ht="14.1" customHeight="1" x14ac:dyDescent="0.25">
      <c r="A2177" s="45">
        <v>2</v>
      </c>
      <c r="B2177" s="46">
        <v>20</v>
      </c>
      <c r="C2177" s="46" t="s">
        <v>41</v>
      </c>
      <c r="D2177" s="93">
        <v>1</v>
      </c>
      <c r="E2177" s="110" t="s">
        <v>152</v>
      </c>
      <c r="F2177" s="48"/>
      <c r="G2177" s="49"/>
      <c r="H2177" s="50">
        <v>147600</v>
      </c>
      <c r="I2177" s="51">
        <v>0.13500000000000001</v>
      </c>
      <c r="J2177" s="51"/>
      <c r="K2177" s="52">
        <f t="shared" si="1214"/>
        <v>2553480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4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4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4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4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4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4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4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4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4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4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4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4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4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4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5"/>
      <c r="K2193" s="34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7">
        <f>SUM(K2176:K2191)</f>
        <v>6373320</v>
      </c>
      <c r="K2194" s="34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9"/>
      <c r="K2195" s="34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6"/>
      <c r="K2197" s="34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0">
        <f>((J2194/1.11)+(K2196/1.11))*11%</f>
        <v>631590.27027027018</v>
      </c>
      <c r="K2198" s="35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6"/>
      <c r="K2199" s="34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6373320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52" t="s">
        <v>133</v>
      </c>
      <c r="K2202" s="353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52"/>
      <c r="K2203" s="353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23090020</v>
      </c>
      <c r="F2206" s="123"/>
      <c r="G2206" s="124" t="s">
        <v>2</v>
      </c>
      <c r="H2206" s="354" t="str">
        <f>H2168</f>
        <v>CV PELITA JAYA</v>
      </c>
      <c r="I2206" s="354"/>
      <c r="J2206" s="354"/>
      <c r="K2206" s="355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30" t="s">
        <v>3</v>
      </c>
      <c r="G2207" s="130"/>
      <c r="H2207" s="356"/>
      <c r="I2207" s="356"/>
      <c r="J2207" s="356"/>
      <c r="K2207" s="357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31">
        <f>D2170</f>
        <v>45192</v>
      </c>
      <c r="E2208" s="332"/>
      <c r="F2208" s="330"/>
      <c r="G2208" s="131"/>
      <c r="H2208" s="333" t="str">
        <f>H2170</f>
        <v>(ANUGERAH SEJAHTERA)</v>
      </c>
      <c r="I2208" s="333"/>
      <c r="J2208" s="333"/>
      <c r="K2208" s="334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30"/>
      <c r="G2209" s="131"/>
      <c r="H2209" s="335" t="str">
        <f>H2171</f>
        <v>PURWOKERTO</v>
      </c>
      <c r="I2209" s="335"/>
      <c r="J2209" s="335"/>
      <c r="K2209" s="336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3742</v>
      </c>
      <c r="E2210" s="122"/>
      <c r="F2210" s="133"/>
      <c r="G2210" s="134"/>
      <c r="H2210" s="337"/>
      <c r="I2210" s="337"/>
      <c r="J2210" s="337"/>
      <c r="K2210" s="338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5">B2176</f>
        <v>40</v>
      </c>
      <c r="C2214" s="287" t="str">
        <f t="shared" si="1215"/>
        <v>GRS</v>
      </c>
      <c r="D2214" s="288">
        <f t="shared" si="1215"/>
        <v>2</v>
      </c>
      <c r="E2214" s="289" t="str">
        <f t="shared" si="1215"/>
        <v>PENSIL KENKO 2B-6191 HIJAU CAP HITAM</v>
      </c>
      <c r="F2214" s="158"/>
      <c r="G2214" s="159"/>
      <c r="H2214" s="160">
        <f t="shared" ref="H2214:J2214" si="1216">H2176</f>
        <v>110400</v>
      </c>
      <c r="I2214" s="161">
        <f t="shared" si="1216"/>
        <v>0.13500000000000001</v>
      </c>
      <c r="J2214" s="161">
        <f t="shared" si="1216"/>
        <v>0</v>
      </c>
      <c r="K2214" s="162">
        <f t="shared" ref="K2214:K2229" si="1217">(B2214*H2214-((B2214*H2214)*I2214))-((B2214*H2214-((B2214*H2214)*I2214))*J2214)</f>
        <v>3819840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8">B2177</f>
        <v>20</v>
      </c>
      <c r="C2215" s="287" t="str">
        <f t="shared" si="1218"/>
        <v>LSN</v>
      </c>
      <c r="D2215" s="288">
        <f t="shared" si="1218"/>
        <v>1</v>
      </c>
      <c r="E2215" s="289" t="str">
        <f t="shared" si="1218"/>
        <v>CUTTER 18 MM KENKO L-500 (BESAR)</v>
      </c>
      <c r="F2215" s="158"/>
      <c r="G2215" s="159"/>
      <c r="H2215" s="160">
        <f t="shared" ref="H2215:J2215" si="1219">H2177</f>
        <v>147600</v>
      </c>
      <c r="I2215" s="161">
        <f t="shared" si="1219"/>
        <v>0.13500000000000001</v>
      </c>
      <c r="J2215" s="161">
        <f t="shared" si="1219"/>
        <v>0</v>
      </c>
      <c r="K2215" s="162">
        <f t="shared" si="1217"/>
        <v>2553480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20">B2178</f>
        <v>0</v>
      </c>
      <c r="C2216" s="287">
        <f t="shared" si="1220"/>
        <v>0</v>
      </c>
      <c r="D2216" s="288">
        <f t="shared" si="1220"/>
        <v>0</v>
      </c>
      <c r="E2216" s="289">
        <f t="shared" si="1220"/>
        <v>0</v>
      </c>
      <c r="F2216" s="158"/>
      <c r="G2216" s="159"/>
      <c r="H2216" s="160">
        <f t="shared" ref="H2216:J2216" si="1221">H2178</f>
        <v>0</v>
      </c>
      <c r="I2216" s="161">
        <f t="shared" si="1221"/>
        <v>0</v>
      </c>
      <c r="J2216" s="161">
        <f t="shared" si="1221"/>
        <v>0</v>
      </c>
      <c r="K2216" s="162">
        <f t="shared" si="1217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2">B2179</f>
        <v>0</v>
      </c>
      <c r="C2217" s="287">
        <f t="shared" si="1222"/>
        <v>0</v>
      </c>
      <c r="D2217" s="288">
        <f t="shared" si="1222"/>
        <v>0</v>
      </c>
      <c r="E2217" s="289">
        <f t="shared" si="1222"/>
        <v>0</v>
      </c>
      <c r="F2217" s="158"/>
      <c r="G2217" s="159"/>
      <c r="H2217" s="160">
        <f t="shared" ref="H2217:J2217" si="1223">H2179</f>
        <v>0</v>
      </c>
      <c r="I2217" s="161">
        <f t="shared" si="1223"/>
        <v>0</v>
      </c>
      <c r="J2217" s="161">
        <f t="shared" si="1223"/>
        <v>0</v>
      </c>
      <c r="K2217" s="162">
        <f t="shared" si="1217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4">B2180</f>
        <v>0</v>
      </c>
      <c r="C2218" s="287">
        <f t="shared" si="1224"/>
        <v>0</v>
      </c>
      <c r="D2218" s="288">
        <f t="shared" si="1224"/>
        <v>0</v>
      </c>
      <c r="E2218" s="289">
        <f t="shared" si="1224"/>
        <v>0</v>
      </c>
      <c r="F2218" s="158"/>
      <c r="G2218" s="159"/>
      <c r="H2218" s="160">
        <f t="shared" ref="H2218:J2218" si="1225">H2180</f>
        <v>0</v>
      </c>
      <c r="I2218" s="161">
        <f t="shared" si="1225"/>
        <v>0</v>
      </c>
      <c r="J2218" s="161">
        <f t="shared" si="1225"/>
        <v>0</v>
      </c>
      <c r="K2218" s="162">
        <f t="shared" si="1217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6">B2181</f>
        <v>0</v>
      </c>
      <c r="C2219" s="287">
        <f t="shared" si="1226"/>
        <v>0</v>
      </c>
      <c r="D2219" s="288">
        <f t="shared" si="1226"/>
        <v>0</v>
      </c>
      <c r="E2219" s="289">
        <f t="shared" si="1226"/>
        <v>0</v>
      </c>
      <c r="F2219" s="158"/>
      <c r="G2219" s="159"/>
      <c r="H2219" s="160">
        <f t="shared" ref="H2219:J2219" si="1227">H2181</f>
        <v>0</v>
      </c>
      <c r="I2219" s="161">
        <f t="shared" si="1227"/>
        <v>0</v>
      </c>
      <c r="J2219" s="161">
        <f t="shared" si="1227"/>
        <v>0</v>
      </c>
      <c r="K2219" s="162">
        <f t="shared" si="1217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8">B2182</f>
        <v>0</v>
      </c>
      <c r="C2220" s="287">
        <f t="shared" si="1228"/>
        <v>0</v>
      </c>
      <c r="D2220" s="288">
        <f t="shared" si="1228"/>
        <v>0</v>
      </c>
      <c r="E2220" s="289">
        <f t="shared" si="1228"/>
        <v>0</v>
      </c>
      <c r="F2220" s="158"/>
      <c r="G2220" s="159"/>
      <c r="H2220" s="160">
        <f t="shared" ref="H2220:J2220" si="1229">H2182</f>
        <v>0</v>
      </c>
      <c r="I2220" s="161">
        <f t="shared" si="1229"/>
        <v>0</v>
      </c>
      <c r="J2220" s="161">
        <f t="shared" si="1229"/>
        <v>0</v>
      </c>
      <c r="K2220" s="162">
        <f t="shared" si="1217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30">B2183</f>
        <v>0</v>
      </c>
      <c r="C2221" s="287">
        <f t="shared" si="1230"/>
        <v>0</v>
      </c>
      <c r="D2221" s="288">
        <f t="shared" si="1230"/>
        <v>0</v>
      </c>
      <c r="E2221" s="290">
        <f t="shared" si="1230"/>
        <v>0</v>
      </c>
      <c r="F2221" s="158"/>
      <c r="G2221" s="159"/>
      <c r="H2221" s="160">
        <f t="shared" ref="H2221:J2221" si="1231">H2183</f>
        <v>0</v>
      </c>
      <c r="I2221" s="161">
        <f t="shared" si="1231"/>
        <v>0</v>
      </c>
      <c r="J2221" s="161">
        <f t="shared" si="1231"/>
        <v>0</v>
      </c>
      <c r="K2221" s="162">
        <f t="shared" si="1217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2">B2184</f>
        <v>0</v>
      </c>
      <c r="C2222" s="287">
        <f t="shared" si="1232"/>
        <v>0</v>
      </c>
      <c r="D2222" s="288">
        <f t="shared" si="1232"/>
        <v>0</v>
      </c>
      <c r="E2222" s="289">
        <f t="shared" si="1232"/>
        <v>0</v>
      </c>
      <c r="F2222" s="158"/>
      <c r="G2222" s="159"/>
      <c r="H2222" s="160">
        <f t="shared" ref="H2222:J2222" si="1233">H2184</f>
        <v>0</v>
      </c>
      <c r="I2222" s="161">
        <f t="shared" si="1233"/>
        <v>0</v>
      </c>
      <c r="J2222" s="161">
        <f t="shared" si="1233"/>
        <v>0</v>
      </c>
      <c r="K2222" s="162">
        <f t="shared" si="1217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4">B2185</f>
        <v>0</v>
      </c>
      <c r="C2223" s="287">
        <f t="shared" si="1234"/>
        <v>0</v>
      </c>
      <c r="D2223" s="288">
        <f t="shared" si="1234"/>
        <v>0</v>
      </c>
      <c r="E2223" s="289">
        <f t="shared" si="1234"/>
        <v>0</v>
      </c>
      <c r="F2223" s="158"/>
      <c r="G2223" s="159"/>
      <c r="H2223" s="160">
        <f t="shared" ref="H2223:J2223" si="1235">H2185</f>
        <v>0</v>
      </c>
      <c r="I2223" s="161">
        <f t="shared" si="1235"/>
        <v>0</v>
      </c>
      <c r="J2223" s="161">
        <f t="shared" si="1235"/>
        <v>0</v>
      </c>
      <c r="K2223" s="162">
        <f t="shared" si="1217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6">B2186</f>
        <v>0</v>
      </c>
      <c r="C2224" s="287">
        <f t="shared" si="1236"/>
        <v>0</v>
      </c>
      <c r="D2224" s="288">
        <f t="shared" si="1236"/>
        <v>0</v>
      </c>
      <c r="E2224" s="289">
        <f t="shared" si="1236"/>
        <v>0</v>
      </c>
      <c r="F2224" s="158"/>
      <c r="G2224" s="159"/>
      <c r="H2224" s="160">
        <f t="shared" ref="H2224:J2224" si="1237">H2186</f>
        <v>0</v>
      </c>
      <c r="I2224" s="161">
        <f t="shared" si="1237"/>
        <v>0</v>
      </c>
      <c r="J2224" s="161">
        <f t="shared" si="1237"/>
        <v>0</v>
      </c>
      <c r="K2224" s="162">
        <f t="shared" si="1217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8">B2187</f>
        <v>0</v>
      </c>
      <c r="C2225" s="287">
        <f t="shared" si="1238"/>
        <v>0</v>
      </c>
      <c r="D2225" s="288">
        <f t="shared" si="1238"/>
        <v>0</v>
      </c>
      <c r="E2225" s="289">
        <f t="shared" si="1238"/>
        <v>0</v>
      </c>
      <c r="F2225" s="158"/>
      <c r="G2225" s="159"/>
      <c r="H2225" s="160">
        <f t="shared" ref="H2225:J2225" si="1239">H2187</f>
        <v>0</v>
      </c>
      <c r="I2225" s="161">
        <f t="shared" si="1239"/>
        <v>0</v>
      </c>
      <c r="J2225" s="161">
        <f t="shared" si="1239"/>
        <v>0</v>
      </c>
      <c r="K2225" s="162">
        <f t="shared" si="1217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40">B2188</f>
        <v>0</v>
      </c>
      <c r="C2226" s="287">
        <f t="shared" si="1240"/>
        <v>0</v>
      </c>
      <c r="D2226" s="288">
        <f t="shared" si="1240"/>
        <v>0</v>
      </c>
      <c r="E2226" s="289">
        <f t="shared" si="1240"/>
        <v>0</v>
      </c>
      <c r="F2226" s="158"/>
      <c r="G2226" s="159"/>
      <c r="H2226" s="160">
        <f t="shared" ref="H2226:J2226" si="1241">H2188</f>
        <v>0</v>
      </c>
      <c r="I2226" s="161">
        <f t="shared" si="1241"/>
        <v>0</v>
      </c>
      <c r="J2226" s="161">
        <f t="shared" si="1241"/>
        <v>0</v>
      </c>
      <c r="K2226" s="162">
        <f t="shared" si="1217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2">B2189</f>
        <v>0</v>
      </c>
      <c r="C2227" s="287">
        <f t="shared" si="1242"/>
        <v>0</v>
      </c>
      <c r="D2227" s="288">
        <f t="shared" si="1242"/>
        <v>0</v>
      </c>
      <c r="E2227" s="289">
        <f t="shared" si="1242"/>
        <v>0</v>
      </c>
      <c r="F2227" s="158"/>
      <c r="G2227" s="159"/>
      <c r="H2227" s="160">
        <f t="shared" ref="H2227:J2227" si="1243">H2189</f>
        <v>0</v>
      </c>
      <c r="I2227" s="161">
        <f t="shared" si="1243"/>
        <v>0</v>
      </c>
      <c r="J2227" s="161">
        <f t="shared" si="1243"/>
        <v>0</v>
      </c>
      <c r="K2227" s="162">
        <f t="shared" si="1217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4">B2190</f>
        <v>0</v>
      </c>
      <c r="C2228" s="287">
        <f t="shared" si="1244"/>
        <v>0</v>
      </c>
      <c r="D2228" s="288">
        <f t="shared" si="1244"/>
        <v>0</v>
      </c>
      <c r="E2228" s="289">
        <f t="shared" si="1244"/>
        <v>0</v>
      </c>
      <c r="F2228" s="158"/>
      <c r="G2228" s="159"/>
      <c r="H2228" s="160">
        <f t="shared" ref="H2228:J2228" si="1245">H2190</f>
        <v>0</v>
      </c>
      <c r="I2228" s="161">
        <f t="shared" si="1245"/>
        <v>0</v>
      </c>
      <c r="J2228" s="161">
        <f t="shared" si="1245"/>
        <v>0</v>
      </c>
      <c r="K2228" s="162">
        <f t="shared" si="1217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6">B2191</f>
        <v>0</v>
      </c>
      <c r="C2229" s="287">
        <f t="shared" si="1246"/>
        <v>0</v>
      </c>
      <c r="D2229" s="288">
        <f t="shared" si="1246"/>
        <v>0</v>
      </c>
      <c r="E2229" s="290">
        <f t="shared" si="1246"/>
        <v>0</v>
      </c>
      <c r="F2229" s="158"/>
      <c r="G2229" s="159"/>
      <c r="H2229" s="160">
        <f t="shared" ref="H2229:J2229" si="1247">H2191</f>
        <v>0</v>
      </c>
      <c r="I2229" s="161">
        <f t="shared" si="1247"/>
        <v>0</v>
      </c>
      <c r="J2229" s="161">
        <f t="shared" si="1247"/>
        <v>0</v>
      </c>
      <c r="K2229" s="162">
        <f t="shared" si="1217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9"/>
      <c r="K2231" s="313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40">
        <f>SUM(K2214:K2229)</f>
        <v>6373320</v>
      </c>
      <c r="K2232" s="341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42"/>
      <c r="K2233" s="342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13"/>
      <c r="K2235" s="313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43">
        <f>((J2232/1.11)+(K2234/1.11))*11%</f>
        <v>631590.27027027018</v>
      </c>
      <c r="K2236" s="344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13"/>
      <c r="K2237" s="313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6373320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14" t="str">
        <f>J2202</f>
        <v>RISMA / CONDRO</v>
      </c>
      <c r="K2240" s="315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14">
        <f>J2203</f>
        <v>0</v>
      </c>
      <c r="K2241" s="315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23090020</v>
      </c>
      <c r="F2244" s="200"/>
      <c r="G2244" s="201" t="s">
        <v>2</v>
      </c>
      <c r="H2244" s="316" t="str">
        <f>H2206</f>
        <v>CV PELITA JAYA</v>
      </c>
      <c r="I2244" s="316"/>
      <c r="J2244" s="316"/>
      <c r="K2244" s="317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20" t="s">
        <v>3</v>
      </c>
      <c r="G2245" s="207"/>
      <c r="H2245" s="318"/>
      <c r="I2245" s="318"/>
      <c r="J2245" s="318"/>
      <c r="K2245" s="319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21">
        <f>D2208</f>
        <v>45192</v>
      </c>
      <c r="E2246" s="322"/>
      <c r="F2246" s="320"/>
      <c r="G2246" s="208"/>
      <c r="H2246" s="323" t="str">
        <f>H2208</f>
        <v>(ANUGERAH SEJAHTERA)</v>
      </c>
      <c r="I2246" s="323"/>
      <c r="J2246" s="323"/>
      <c r="K2246" s="324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20"/>
      <c r="G2247" s="208"/>
      <c r="H2247" s="325" t="str">
        <f>H2209</f>
        <v>PURWOKERTO</v>
      </c>
      <c r="I2247" s="325"/>
      <c r="J2247" s="325"/>
      <c r="K2247" s="326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3742</v>
      </c>
      <c r="E2248" s="199"/>
      <c r="F2248" s="210"/>
      <c r="G2248" s="211"/>
      <c r="H2248" s="327"/>
      <c r="I2248" s="327"/>
      <c r="J2248" s="327"/>
      <c r="K2248" s="328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8">B2214</f>
        <v>40</v>
      </c>
      <c r="C2252" s="292" t="str">
        <f t="shared" si="1248"/>
        <v>GRS</v>
      </c>
      <c r="D2252" s="293">
        <f t="shared" si="1248"/>
        <v>2</v>
      </c>
      <c r="E2252" s="294" t="str">
        <f t="shared" si="1248"/>
        <v>PENSIL KENKO 2B-6191 HIJAU CAP HITAM</v>
      </c>
      <c r="F2252" s="235"/>
      <c r="G2252" s="236"/>
      <c r="H2252" s="237">
        <f t="shared" ref="H2252:J2252" si="1249">H2214</f>
        <v>110400</v>
      </c>
      <c r="I2252" s="238">
        <f t="shared" si="1249"/>
        <v>0.13500000000000001</v>
      </c>
      <c r="J2252" s="238">
        <f t="shared" si="1249"/>
        <v>0</v>
      </c>
      <c r="K2252" s="239">
        <f t="shared" ref="K2252:K2267" si="1250">(B2252*H2252-((B2252*H2252)*I2252))-((B2252*H2252-((B2252*H2252)*I2252))*J2252)</f>
        <v>3819840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1">B2215</f>
        <v>20</v>
      </c>
      <c r="C2253" s="292" t="str">
        <f t="shared" si="1251"/>
        <v>LSN</v>
      </c>
      <c r="D2253" s="293">
        <f t="shared" si="1251"/>
        <v>1</v>
      </c>
      <c r="E2253" s="294" t="str">
        <f t="shared" si="1251"/>
        <v>CUTTER 18 MM KENKO L-500 (BESAR)</v>
      </c>
      <c r="F2253" s="235"/>
      <c r="G2253" s="236"/>
      <c r="H2253" s="237">
        <f t="shared" ref="H2253:J2253" si="1252">H2215</f>
        <v>147600</v>
      </c>
      <c r="I2253" s="238">
        <f t="shared" si="1252"/>
        <v>0.13500000000000001</v>
      </c>
      <c r="J2253" s="238">
        <f t="shared" si="1252"/>
        <v>0</v>
      </c>
      <c r="K2253" s="239">
        <f t="shared" si="1250"/>
        <v>2553480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3">B2216</f>
        <v>0</v>
      </c>
      <c r="C2254" s="292">
        <f t="shared" si="1253"/>
        <v>0</v>
      </c>
      <c r="D2254" s="293">
        <f t="shared" si="1253"/>
        <v>0</v>
      </c>
      <c r="E2254" s="294">
        <f t="shared" si="1253"/>
        <v>0</v>
      </c>
      <c r="F2254" s="235"/>
      <c r="G2254" s="236"/>
      <c r="H2254" s="237">
        <f t="shared" ref="H2254:J2254" si="1254">H2216</f>
        <v>0</v>
      </c>
      <c r="I2254" s="238">
        <f t="shared" si="1254"/>
        <v>0</v>
      </c>
      <c r="J2254" s="238">
        <f t="shared" si="1254"/>
        <v>0</v>
      </c>
      <c r="K2254" s="239">
        <f t="shared" si="1250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5">B2217</f>
        <v>0</v>
      </c>
      <c r="C2255" s="292">
        <f t="shared" si="1255"/>
        <v>0</v>
      </c>
      <c r="D2255" s="293">
        <f t="shared" si="1255"/>
        <v>0</v>
      </c>
      <c r="E2255" s="294">
        <f t="shared" si="1255"/>
        <v>0</v>
      </c>
      <c r="F2255" s="235"/>
      <c r="G2255" s="236"/>
      <c r="H2255" s="237">
        <f t="shared" ref="H2255:J2255" si="1256">H2217</f>
        <v>0</v>
      </c>
      <c r="I2255" s="238">
        <f t="shared" si="1256"/>
        <v>0</v>
      </c>
      <c r="J2255" s="238">
        <f t="shared" si="1256"/>
        <v>0</v>
      </c>
      <c r="K2255" s="239">
        <f t="shared" si="1250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7">B2218</f>
        <v>0</v>
      </c>
      <c r="C2256" s="292">
        <f t="shared" si="1257"/>
        <v>0</v>
      </c>
      <c r="D2256" s="293">
        <f t="shared" si="1257"/>
        <v>0</v>
      </c>
      <c r="E2256" s="294">
        <f t="shared" si="1257"/>
        <v>0</v>
      </c>
      <c r="F2256" s="235"/>
      <c r="G2256" s="236"/>
      <c r="H2256" s="237">
        <f t="shared" ref="H2256:J2256" si="1258">H2218</f>
        <v>0</v>
      </c>
      <c r="I2256" s="238">
        <f t="shared" si="1258"/>
        <v>0</v>
      </c>
      <c r="J2256" s="238">
        <f t="shared" si="1258"/>
        <v>0</v>
      </c>
      <c r="K2256" s="239">
        <f t="shared" si="1250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9">B2219</f>
        <v>0</v>
      </c>
      <c r="C2257" s="292">
        <f t="shared" si="1259"/>
        <v>0</v>
      </c>
      <c r="D2257" s="293">
        <f t="shared" si="1259"/>
        <v>0</v>
      </c>
      <c r="E2257" s="294">
        <f t="shared" si="1259"/>
        <v>0</v>
      </c>
      <c r="F2257" s="235"/>
      <c r="G2257" s="236"/>
      <c r="H2257" s="237">
        <f t="shared" ref="H2257:J2257" si="1260">H2219</f>
        <v>0</v>
      </c>
      <c r="I2257" s="238">
        <f t="shared" si="1260"/>
        <v>0</v>
      </c>
      <c r="J2257" s="238">
        <f t="shared" si="1260"/>
        <v>0</v>
      </c>
      <c r="K2257" s="239">
        <f t="shared" si="1250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1">B2220</f>
        <v>0</v>
      </c>
      <c r="C2258" s="292">
        <f t="shared" si="1261"/>
        <v>0</v>
      </c>
      <c r="D2258" s="293">
        <f t="shared" si="1261"/>
        <v>0</v>
      </c>
      <c r="E2258" s="294">
        <f t="shared" si="1261"/>
        <v>0</v>
      </c>
      <c r="F2258" s="235"/>
      <c r="G2258" s="236"/>
      <c r="H2258" s="237">
        <f t="shared" ref="H2258:J2258" si="1262">H2220</f>
        <v>0</v>
      </c>
      <c r="I2258" s="238">
        <f t="shared" si="1262"/>
        <v>0</v>
      </c>
      <c r="J2258" s="238">
        <f t="shared" si="1262"/>
        <v>0</v>
      </c>
      <c r="K2258" s="239">
        <f t="shared" si="1250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3">B2221</f>
        <v>0</v>
      </c>
      <c r="C2259" s="292">
        <f t="shared" si="1263"/>
        <v>0</v>
      </c>
      <c r="D2259" s="293">
        <f t="shared" si="1263"/>
        <v>0</v>
      </c>
      <c r="E2259" s="295">
        <f t="shared" si="1263"/>
        <v>0</v>
      </c>
      <c r="F2259" s="235"/>
      <c r="G2259" s="236"/>
      <c r="H2259" s="237">
        <f t="shared" ref="H2259:J2259" si="1264">H2221</f>
        <v>0</v>
      </c>
      <c r="I2259" s="238">
        <f t="shared" si="1264"/>
        <v>0</v>
      </c>
      <c r="J2259" s="238">
        <f t="shared" si="1264"/>
        <v>0</v>
      </c>
      <c r="K2259" s="239">
        <f t="shared" si="1250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5">B2222</f>
        <v>0</v>
      </c>
      <c r="C2260" s="292">
        <f t="shared" si="1265"/>
        <v>0</v>
      </c>
      <c r="D2260" s="293">
        <f t="shared" si="1265"/>
        <v>0</v>
      </c>
      <c r="E2260" s="294">
        <f t="shared" si="1265"/>
        <v>0</v>
      </c>
      <c r="F2260" s="235"/>
      <c r="G2260" s="236"/>
      <c r="H2260" s="237">
        <f t="shared" ref="H2260:J2260" si="1266">H2222</f>
        <v>0</v>
      </c>
      <c r="I2260" s="238">
        <f t="shared" si="1266"/>
        <v>0</v>
      </c>
      <c r="J2260" s="238">
        <f t="shared" si="1266"/>
        <v>0</v>
      </c>
      <c r="K2260" s="239">
        <f t="shared" si="1250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7">B2223</f>
        <v>0</v>
      </c>
      <c r="C2261" s="292">
        <f t="shared" si="1267"/>
        <v>0</v>
      </c>
      <c r="D2261" s="293">
        <f t="shared" si="1267"/>
        <v>0</v>
      </c>
      <c r="E2261" s="294">
        <f t="shared" si="1267"/>
        <v>0</v>
      </c>
      <c r="F2261" s="235"/>
      <c r="G2261" s="236"/>
      <c r="H2261" s="237">
        <f t="shared" ref="H2261:J2261" si="1268">H2223</f>
        <v>0</v>
      </c>
      <c r="I2261" s="238">
        <f t="shared" si="1268"/>
        <v>0</v>
      </c>
      <c r="J2261" s="238">
        <f t="shared" si="1268"/>
        <v>0</v>
      </c>
      <c r="K2261" s="239">
        <f t="shared" si="1250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9">B2224</f>
        <v>0</v>
      </c>
      <c r="C2262" s="292">
        <f t="shared" si="1269"/>
        <v>0</v>
      </c>
      <c r="D2262" s="293">
        <f t="shared" si="1269"/>
        <v>0</v>
      </c>
      <c r="E2262" s="294">
        <f t="shared" si="1269"/>
        <v>0</v>
      </c>
      <c r="F2262" s="235"/>
      <c r="G2262" s="236"/>
      <c r="H2262" s="237">
        <f t="shared" ref="H2262:J2262" si="1270">H2224</f>
        <v>0</v>
      </c>
      <c r="I2262" s="238">
        <f t="shared" si="1270"/>
        <v>0</v>
      </c>
      <c r="J2262" s="238">
        <f t="shared" si="1270"/>
        <v>0</v>
      </c>
      <c r="K2262" s="239">
        <f t="shared" si="1250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1">B2225</f>
        <v>0</v>
      </c>
      <c r="C2263" s="292">
        <f t="shared" si="1271"/>
        <v>0</v>
      </c>
      <c r="D2263" s="293">
        <f t="shared" si="1271"/>
        <v>0</v>
      </c>
      <c r="E2263" s="294">
        <f t="shared" si="1271"/>
        <v>0</v>
      </c>
      <c r="F2263" s="235"/>
      <c r="G2263" s="236"/>
      <c r="H2263" s="237">
        <f t="shared" ref="H2263:J2263" si="1272">H2225</f>
        <v>0</v>
      </c>
      <c r="I2263" s="238">
        <f t="shared" si="1272"/>
        <v>0</v>
      </c>
      <c r="J2263" s="238">
        <f t="shared" si="1272"/>
        <v>0</v>
      </c>
      <c r="K2263" s="239">
        <f t="shared" si="1250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3">B2226</f>
        <v>0</v>
      </c>
      <c r="C2264" s="292">
        <f t="shared" si="1273"/>
        <v>0</v>
      </c>
      <c r="D2264" s="293">
        <f t="shared" si="1273"/>
        <v>0</v>
      </c>
      <c r="E2264" s="294">
        <f t="shared" si="1273"/>
        <v>0</v>
      </c>
      <c r="F2264" s="235"/>
      <c r="G2264" s="236"/>
      <c r="H2264" s="237">
        <f t="shared" ref="H2264:J2264" si="1274">H2226</f>
        <v>0</v>
      </c>
      <c r="I2264" s="238">
        <f t="shared" si="1274"/>
        <v>0</v>
      </c>
      <c r="J2264" s="238">
        <f t="shared" si="1274"/>
        <v>0</v>
      </c>
      <c r="K2264" s="239">
        <f t="shared" si="1250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5">B2227</f>
        <v>0</v>
      </c>
      <c r="C2265" s="292">
        <f t="shared" si="1275"/>
        <v>0</v>
      </c>
      <c r="D2265" s="293">
        <f t="shared" si="1275"/>
        <v>0</v>
      </c>
      <c r="E2265" s="294">
        <f t="shared" si="1275"/>
        <v>0</v>
      </c>
      <c r="F2265" s="235"/>
      <c r="G2265" s="236"/>
      <c r="H2265" s="237">
        <f t="shared" ref="H2265:J2265" si="1276">H2227</f>
        <v>0</v>
      </c>
      <c r="I2265" s="238">
        <f t="shared" si="1276"/>
        <v>0</v>
      </c>
      <c r="J2265" s="238">
        <f t="shared" si="1276"/>
        <v>0</v>
      </c>
      <c r="K2265" s="239">
        <f t="shared" si="1250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7">B2228</f>
        <v>0</v>
      </c>
      <c r="C2266" s="292">
        <f t="shared" si="1277"/>
        <v>0</v>
      </c>
      <c r="D2266" s="293">
        <f t="shared" si="1277"/>
        <v>0</v>
      </c>
      <c r="E2266" s="294">
        <f t="shared" si="1277"/>
        <v>0</v>
      </c>
      <c r="F2266" s="235"/>
      <c r="G2266" s="236"/>
      <c r="H2266" s="237">
        <f t="shared" ref="H2266:J2266" si="1278">H2228</f>
        <v>0</v>
      </c>
      <c r="I2266" s="238">
        <f t="shared" si="1278"/>
        <v>0</v>
      </c>
      <c r="J2266" s="238">
        <f t="shared" si="1278"/>
        <v>0</v>
      </c>
      <c r="K2266" s="239">
        <f t="shared" si="1250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9">B2229</f>
        <v>0</v>
      </c>
      <c r="C2267" s="292">
        <f t="shared" si="1279"/>
        <v>0</v>
      </c>
      <c r="D2267" s="293">
        <f t="shared" si="1279"/>
        <v>0</v>
      </c>
      <c r="E2267" s="295">
        <f t="shared" si="1279"/>
        <v>0</v>
      </c>
      <c r="F2267" s="235"/>
      <c r="G2267" s="236"/>
      <c r="H2267" s="237">
        <f t="shared" ref="H2267:J2267" si="1280">H2229</f>
        <v>0</v>
      </c>
      <c r="I2267" s="238">
        <f t="shared" si="1280"/>
        <v>0</v>
      </c>
      <c r="J2267" s="238">
        <f t="shared" si="1280"/>
        <v>0</v>
      </c>
      <c r="K2267" s="239">
        <f t="shared" si="1250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9"/>
      <c r="K2269" s="308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5">
        <f>SUM(K2252:K2267)</f>
        <v>6373320</v>
      </c>
      <c r="K2270" s="306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7"/>
      <c r="K2271" s="307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8"/>
      <c r="K2273" s="308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9">
        <f>((J2270/1.11)+(K2272/1.11))*11%</f>
        <v>631590.27027027018</v>
      </c>
      <c r="K2274" s="310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8"/>
      <c r="K2275" s="308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6373320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11" t="str">
        <f>J2240</f>
        <v>RISMA / CONDRO</v>
      </c>
      <c r="K2278" s="312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11">
        <f>J2241</f>
        <v>0</v>
      </c>
      <c r="K2279" s="312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23090021</v>
      </c>
      <c r="G2282" s="11" t="s">
        <v>2</v>
      </c>
      <c r="H2282" s="358" t="s">
        <v>44</v>
      </c>
      <c r="I2282" s="358"/>
      <c r="J2282" s="358"/>
      <c r="K2282" s="3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2" t="s">
        <v>3</v>
      </c>
      <c r="G2283" s="17"/>
      <c r="H2283" s="360"/>
      <c r="I2283" s="360"/>
      <c r="J2283" s="360"/>
      <c r="K2283" s="3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3">
        <v>45195</v>
      </c>
      <c r="E2284" s="364"/>
      <c r="F2284" s="362"/>
      <c r="G2284" s="18"/>
      <c r="H2284" s="365" t="s">
        <v>45</v>
      </c>
      <c r="I2284" s="365"/>
      <c r="J2284" s="365"/>
      <c r="K2284" s="36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2"/>
      <c r="G2285" s="18"/>
      <c r="H2285" s="367" t="s">
        <v>46</v>
      </c>
      <c r="I2285" s="367"/>
      <c r="J2285" s="367"/>
      <c r="K2285" s="36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154</v>
      </c>
      <c r="E2286" s="9"/>
      <c r="F2286" s="21"/>
      <c r="G2286" s="22"/>
      <c r="H2286" s="369"/>
      <c r="I2286" s="369"/>
      <c r="J2286" s="369"/>
      <c r="K2286" s="37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432</v>
      </c>
      <c r="C2290" s="46" t="s">
        <v>52</v>
      </c>
      <c r="D2290" s="93">
        <v>3</v>
      </c>
      <c r="E2290" s="110" t="s">
        <v>155</v>
      </c>
      <c r="F2290" s="48"/>
      <c r="G2290" s="49"/>
      <c r="H2290" s="50">
        <v>10600</v>
      </c>
      <c r="I2290" s="51">
        <v>0.125</v>
      </c>
      <c r="J2290" s="51"/>
      <c r="K2290" s="52">
        <f t="shared" ref="K2290:K2305" si="1281">(B2290*H2290-((B2290*H2290)*I2290))-((B2290*H2290-((B2290*H2290)*I2290))*J2290)</f>
        <v>4006800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1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1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1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1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1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1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1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1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1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1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1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1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1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1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1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5"/>
      <c r="K2307" s="34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7">
        <f>SUM(K2290:K2305)</f>
        <v>4006800</v>
      </c>
      <c r="K2308" s="34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9"/>
      <c r="K2309" s="34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6"/>
      <c r="K2311" s="34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0">
        <f>((J2308/1.11)+(K2310/1.11))*11%</f>
        <v>397070.27027027024</v>
      </c>
      <c r="K2312" s="35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6"/>
      <c r="K2313" s="34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4006800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52" t="s">
        <v>133</v>
      </c>
      <c r="K2316" s="353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52"/>
      <c r="K2317" s="353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23090021</v>
      </c>
      <c r="F2320" s="123"/>
      <c r="G2320" s="124" t="s">
        <v>2</v>
      </c>
      <c r="H2320" s="354" t="str">
        <f>H2282</f>
        <v>LILY JULIAWATI</v>
      </c>
      <c r="I2320" s="354"/>
      <c r="J2320" s="354"/>
      <c r="K2320" s="355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30" t="s">
        <v>3</v>
      </c>
      <c r="G2321" s="130"/>
      <c r="H2321" s="356"/>
      <c r="I2321" s="356"/>
      <c r="J2321" s="356"/>
      <c r="K2321" s="357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31">
        <f>D2284</f>
        <v>45195</v>
      </c>
      <c r="E2322" s="332"/>
      <c r="F2322" s="330"/>
      <c r="G2322" s="131"/>
      <c r="H2322" s="333" t="str">
        <f>H2284</f>
        <v>(REJO AGUNG)</v>
      </c>
      <c r="I2322" s="333"/>
      <c r="J2322" s="333"/>
      <c r="K2322" s="334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30"/>
      <c r="G2323" s="131"/>
      <c r="H2323" s="335" t="str">
        <f>H2285</f>
        <v>JOMBANG</v>
      </c>
      <c r="I2323" s="335"/>
      <c r="J2323" s="335"/>
      <c r="K2323" s="336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3787</v>
      </c>
      <c r="E2324" s="122"/>
      <c r="F2324" s="133"/>
      <c r="G2324" s="134"/>
      <c r="H2324" s="337"/>
      <c r="I2324" s="337"/>
      <c r="J2324" s="337"/>
      <c r="K2324" s="338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2">B2290</f>
        <v>432</v>
      </c>
      <c r="C2328" s="287" t="str">
        <f t="shared" si="1282"/>
        <v>PCS</v>
      </c>
      <c r="D2328" s="288">
        <f t="shared" si="1282"/>
        <v>3</v>
      </c>
      <c r="E2328" s="289" t="str">
        <f t="shared" si="1282"/>
        <v>PENSIL WARNA JOYKO CP-12PB (PANJANG)</v>
      </c>
      <c r="F2328" s="158"/>
      <c r="G2328" s="159"/>
      <c r="H2328" s="160">
        <f t="shared" ref="H2328:J2328" si="1283">H2290</f>
        <v>10600</v>
      </c>
      <c r="I2328" s="161">
        <f t="shared" si="1283"/>
        <v>0.125</v>
      </c>
      <c r="J2328" s="161">
        <f t="shared" si="1283"/>
        <v>0</v>
      </c>
      <c r="K2328" s="162">
        <f t="shared" ref="K2328:K2343" si="1284">(B2328*H2328-((B2328*H2328)*I2328))-((B2328*H2328-((B2328*H2328)*I2328))*J2328)</f>
        <v>4006800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5">B2291</f>
        <v>0</v>
      </c>
      <c r="C2329" s="287">
        <f t="shared" si="1285"/>
        <v>0</v>
      </c>
      <c r="D2329" s="288">
        <f t="shared" si="1285"/>
        <v>0</v>
      </c>
      <c r="E2329" s="289">
        <f t="shared" si="1285"/>
        <v>0</v>
      </c>
      <c r="F2329" s="158"/>
      <c r="G2329" s="159"/>
      <c r="H2329" s="160">
        <f t="shared" ref="H2329:J2329" si="1286">H2291</f>
        <v>0</v>
      </c>
      <c r="I2329" s="161">
        <f t="shared" si="1286"/>
        <v>0</v>
      </c>
      <c r="J2329" s="161">
        <f t="shared" si="1286"/>
        <v>0</v>
      </c>
      <c r="K2329" s="162">
        <f t="shared" si="1284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7">B2292</f>
        <v>0</v>
      </c>
      <c r="C2330" s="287">
        <f t="shared" si="1287"/>
        <v>0</v>
      </c>
      <c r="D2330" s="288">
        <f t="shared" si="1287"/>
        <v>0</v>
      </c>
      <c r="E2330" s="289">
        <f t="shared" si="1287"/>
        <v>0</v>
      </c>
      <c r="F2330" s="158"/>
      <c r="G2330" s="159"/>
      <c r="H2330" s="160">
        <f t="shared" ref="H2330:J2330" si="1288">H2292</f>
        <v>0</v>
      </c>
      <c r="I2330" s="161">
        <f t="shared" si="1288"/>
        <v>0</v>
      </c>
      <c r="J2330" s="161">
        <f t="shared" si="1288"/>
        <v>0</v>
      </c>
      <c r="K2330" s="162">
        <f t="shared" si="1284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9">B2293</f>
        <v>0</v>
      </c>
      <c r="C2331" s="287">
        <f t="shared" si="1289"/>
        <v>0</v>
      </c>
      <c r="D2331" s="288">
        <f t="shared" si="1289"/>
        <v>0</v>
      </c>
      <c r="E2331" s="289">
        <f t="shared" si="1289"/>
        <v>0</v>
      </c>
      <c r="F2331" s="158"/>
      <c r="G2331" s="159"/>
      <c r="H2331" s="160">
        <f t="shared" ref="H2331:J2331" si="1290">H2293</f>
        <v>0</v>
      </c>
      <c r="I2331" s="161">
        <f t="shared" si="1290"/>
        <v>0</v>
      </c>
      <c r="J2331" s="161">
        <f t="shared" si="1290"/>
        <v>0</v>
      </c>
      <c r="K2331" s="162">
        <f t="shared" si="1284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1">B2294</f>
        <v>0</v>
      </c>
      <c r="C2332" s="287">
        <f t="shared" si="1291"/>
        <v>0</v>
      </c>
      <c r="D2332" s="288">
        <f t="shared" si="1291"/>
        <v>0</v>
      </c>
      <c r="E2332" s="289">
        <f t="shared" si="1291"/>
        <v>0</v>
      </c>
      <c r="F2332" s="158"/>
      <c r="G2332" s="159"/>
      <c r="H2332" s="160">
        <f t="shared" ref="H2332:J2332" si="1292">H2294</f>
        <v>0</v>
      </c>
      <c r="I2332" s="161">
        <f t="shared" si="1292"/>
        <v>0</v>
      </c>
      <c r="J2332" s="161">
        <f t="shared" si="1292"/>
        <v>0</v>
      </c>
      <c r="K2332" s="162">
        <f t="shared" si="1284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3">B2295</f>
        <v>0</v>
      </c>
      <c r="C2333" s="287">
        <f t="shared" si="1293"/>
        <v>0</v>
      </c>
      <c r="D2333" s="288">
        <f t="shared" si="1293"/>
        <v>0</v>
      </c>
      <c r="E2333" s="289">
        <f t="shared" si="1293"/>
        <v>0</v>
      </c>
      <c r="F2333" s="158"/>
      <c r="G2333" s="159"/>
      <c r="H2333" s="160">
        <f t="shared" ref="H2333:J2333" si="1294">H2295</f>
        <v>0</v>
      </c>
      <c r="I2333" s="161">
        <f t="shared" si="1294"/>
        <v>0</v>
      </c>
      <c r="J2333" s="161">
        <f t="shared" si="1294"/>
        <v>0</v>
      </c>
      <c r="K2333" s="162">
        <f t="shared" si="1284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5">B2296</f>
        <v>0</v>
      </c>
      <c r="C2334" s="287">
        <f t="shared" si="1295"/>
        <v>0</v>
      </c>
      <c r="D2334" s="288">
        <f t="shared" si="1295"/>
        <v>0</v>
      </c>
      <c r="E2334" s="289">
        <f t="shared" si="1295"/>
        <v>0</v>
      </c>
      <c r="F2334" s="158"/>
      <c r="G2334" s="159"/>
      <c r="H2334" s="160">
        <f t="shared" ref="H2334:J2334" si="1296">H2296</f>
        <v>0</v>
      </c>
      <c r="I2334" s="161">
        <f t="shared" si="1296"/>
        <v>0</v>
      </c>
      <c r="J2334" s="161">
        <f t="shared" si="1296"/>
        <v>0</v>
      </c>
      <c r="K2334" s="162">
        <f t="shared" si="1284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7">B2297</f>
        <v>0</v>
      </c>
      <c r="C2335" s="287">
        <f t="shared" si="1297"/>
        <v>0</v>
      </c>
      <c r="D2335" s="288">
        <f t="shared" si="1297"/>
        <v>0</v>
      </c>
      <c r="E2335" s="290">
        <f t="shared" si="1297"/>
        <v>0</v>
      </c>
      <c r="F2335" s="158"/>
      <c r="G2335" s="159"/>
      <c r="H2335" s="160">
        <f t="shared" ref="H2335:J2335" si="1298">H2297</f>
        <v>0</v>
      </c>
      <c r="I2335" s="161">
        <f t="shared" si="1298"/>
        <v>0</v>
      </c>
      <c r="J2335" s="161">
        <f t="shared" si="1298"/>
        <v>0</v>
      </c>
      <c r="K2335" s="162">
        <f t="shared" si="1284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9">B2298</f>
        <v>0</v>
      </c>
      <c r="C2336" s="287">
        <f t="shared" si="1299"/>
        <v>0</v>
      </c>
      <c r="D2336" s="288">
        <f t="shared" si="1299"/>
        <v>0</v>
      </c>
      <c r="E2336" s="289">
        <f t="shared" si="1299"/>
        <v>0</v>
      </c>
      <c r="F2336" s="158"/>
      <c r="G2336" s="159"/>
      <c r="H2336" s="160">
        <f t="shared" ref="H2336:J2336" si="1300">H2298</f>
        <v>0</v>
      </c>
      <c r="I2336" s="161">
        <f t="shared" si="1300"/>
        <v>0</v>
      </c>
      <c r="J2336" s="161">
        <f t="shared" si="1300"/>
        <v>0</v>
      </c>
      <c r="K2336" s="162">
        <f t="shared" si="1284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1">B2299</f>
        <v>0</v>
      </c>
      <c r="C2337" s="287">
        <f t="shared" si="1301"/>
        <v>0</v>
      </c>
      <c r="D2337" s="288">
        <f t="shared" si="1301"/>
        <v>0</v>
      </c>
      <c r="E2337" s="289">
        <f t="shared" si="1301"/>
        <v>0</v>
      </c>
      <c r="F2337" s="158"/>
      <c r="G2337" s="159"/>
      <c r="H2337" s="160">
        <f t="shared" ref="H2337:J2337" si="1302">H2299</f>
        <v>0</v>
      </c>
      <c r="I2337" s="161">
        <f t="shared" si="1302"/>
        <v>0</v>
      </c>
      <c r="J2337" s="161">
        <f t="shared" si="1302"/>
        <v>0</v>
      </c>
      <c r="K2337" s="162">
        <f t="shared" si="1284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3">B2300</f>
        <v>0</v>
      </c>
      <c r="C2338" s="287">
        <f t="shared" si="1303"/>
        <v>0</v>
      </c>
      <c r="D2338" s="288">
        <f t="shared" si="1303"/>
        <v>0</v>
      </c>
      <c r="E2338" s="289">
        <f t="shared" si="1303"/>
        <v>0</v>
      </c>
      <c r="F2338" s="158"/>
      <c r="G2338" s="159"/>
      <c r="H2338" s="160">
        <f t="shared" ref="H2338:J2338" si="1304">H2300</f>
        <v>0</v>
      </c>
      <c r="I2338" s="161">
        <f t="shared" si="1304"/>
        <v>0</v>
      </c>
      <c r="J2338" s="161">
        <f t="shared" si="1304"/>
        <v>0</v>
      </c>
      <c r="K2338" s="162">
        <f t="shared" si="1284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5">B2301</f>
        <v>0</v>
      </c>
      <c r="C2339" s="287">
        <f t="shared" si="1305"/>
        <v>0</v>
      </c>
      <c r="D2339" s="288">
        <f t="shared" si="1305"/>
        <v>0</v>
      </c>
      <c r="E2339" s="289">
        <f t="shared" si="1305"/>
        <v>0</v>
      </c>
      <c r="F2339" s="158"/>
      <c r="G2339" s="159"/>
      <c r="H2339" s="160">
        <f t="shared" ref="H2339:J2339" si="1306">H2301</f>
        <v>0</v>
      </c>
      <c r="I2339" s="161">
        <f t="shared" si="1306"/>
        <v>0</v>
      </c>
      <c r="J2339" s="161">
        <f t="shared" si="1306"/>
        <v>0</v>
      </c>
      <c r="K2339" s="162">
        <f t="shared" si="1284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7">B2302</f>
        <v>0</v>
      </c>
      <c r="C2340" s="287">
        <f t="shared" si="1307"/>
        <v>0</v>
      </c>
      <c r="D2340" s="288">
        <f t="shared" si="1307"/>
        <v>0</v>
      </c>
      <c r="E2340" s="289">
        <f t="shared" si="1307"/>
        <v>0</v>
      </c>
      <c r="F2340" s="158"/>
      <c r="G2340" s="159"/>
      <c r="H2340" s="160">
        <f t="shared" ref="H2340:J2340" si="1308">H2302</f>
        <v>0</v>
      </c>
      <c r="I2340" s="161">
        <f t="shared" si="1308"/>
        <v>0</v>
      </c>
      <c r="J2340" s="161">
        <f t="shared" si="1308"/>
        <v>0</v>
      </c>
      <c r="K2340" s="162">
        <f t="shared" si="1284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9">B2303</f>
        <v>0</v>
      </c>
      <c r="C2341" s="287">
        <f t="shared" si="1309"/>
        <v>0</v>
      </c>
      <c r="D2341" s="288">
        <f t="shared" si="1309"/>
        <v>0</v>
      </c>
      <c r="E2341" s="289">
        <f t="shared" si="1309"/>
        <v>0</v>
      </c>
      <c r="F2341" s="158"/>
      <c r="G2341" s="159"/>
      <c r="H2341" s="160">
        <f t="shared" ref="H2341:J2341" si="1310">H2303</f>
        <v>0</v>
      </c>
      <c r="I2341" s="161">
        <f t="shared" si="1310"/>
        <v>0</v>
      </c>
      <c r="J2341" s="161">
        <f t="shared" si="1310"/>
        <v>0</v>
      </c>
      <c r="K2341" s="162">
        <f t="shared" si="1284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1">B2304</f>
        <v>0</v>
      </c>
      <c r="C2342" s="287">
        <f t="shared" si="1311"/>
        <v>0</v>
      </c>
      <c r="D2342" s="288">
        <f t="shared" si="1311"/>
        <v>0</v>
      </c>
      <c r="E2342" s="289">
        <f t="shared" si="1311"/>
        <v>0</v>
      </c>
      <c r="F2342" s="158"/>
      <c r="G2342" s="159"/>
      <c r="H2342" s="160">
        <f t="shared" ref="H2342:J2342" si="1312">H2304</f>
        <v>0</v>
      </c>
      <c r="I2342" s="161">
        <f t="shared" si="1312"/>
        <v>0</v>
      </c>
      <c r="J2342" s="161">
        <f t="shared" si="1312"/>
        <v>0</v>
      </c>
      <c r="K2342" s="162">
        <f t="shared" si="1284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3">B2305</f>
        <v>0</v>
      </c>
      <c r="C2343" s="287">
        <f t="shared" si="1313"/>
        <v>0</v>
      </c>
      <c r="D2343" s="288">
        <f t="shared" si="1313"/>
        <v>0</v>
      </c>
      <c r="E2343" s="290">
        <f t="shared" si="1313"/>
        <v>0</v>
      </c>
      <c r="F2343" s="158"/>
      <c r="G2343" s="159"/>
      <c r="H2343" s="160">
        <f t="shared" ref="H2343:J2343" si="1314">H2305</f>
        <v>0</v>
      </c>
      <c r="I2343" s="161">
        <f t="shared" si="1314"/>
        <v>0</v>
      </c>
      <c r="J2343" s="161">
        <f t="shared" si="1314"/>
        <v>0</v>
      </c>
      <c r="K2343" s="162">
        <f t="shared" si="1284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9"/>
      <c r="K2345" s="313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40">
        <f>SUM(K2328:K2343)</f>
        <v>4006800</v>
      </c>
      <c r="K2346" s="341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42"/>
      <c r="K2347" s="342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13"/>
      <c r="K2349" s="313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43">
        <f>((J2346/1.11)+(K2348/1.11))*11%</f>
        <v>397070.27027027024</v>
      </c>
      <c r="K2350" s="344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13"/>
      <c r="K2351" s="313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4006800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14" t="str">
        <f>J2316</f>
        <v>RISMA / CONDRO</v>
      </c>
      <c r="K2354" s="315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14">
        <f>J2317</f>
        <v>0</v>
      </c>
      <c r="K2355" s="315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23090021</v>
      </c>
      <c r="F2358" s="200"/>
      <c r="G2358" s="201" t="s">
        <v>2</v>
      </c>
      <c r="H2358" s="316" t="str">
        <f>H2320</f>
        <v>LILY JULIAWATI</v>
      </c>
      <c r="I2358" s="316"/>
      <c r="J2358" s="316"/>
      <c r="K2358" s="317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20" t="s">
        <v>3</v>
      </c>
      <c r="G2359" s="207"/>
      <c r="H2359" s="318"/>
      <c r="I2359" s="318"/>
      <c r="J2359" s="318"/>
      <c r="K2359" s="319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21">
        <f>D2322</f>
        <v>45195</v>
      </c>
      <c r="E2360" s="322"/>
      <c r="F2360" s="320"/>
      <c r="G2360" s="208"/>
      <c r="H2360" s="323" t="str">
        <f>H2322</f>
        <v>(REJO AGUNG)</v>
      </c>
      <c r="I2360" s="323"/>
      <c r="J2360" s="323"/>
      <c r="K2360" s="324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20"/>
      <c r="G2361" s="208"/>
      <c r="H2361" s="325" t="str">
        <f>H2323</f>
        <v>JOMBANG</v>
      </c>
      <c r="I2361" s="325"/>
      <c r="J2361" s="325"/>
      <c r="K2361" s="326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3787</v>
      </c>
      <c r="E2362" s="199"/>
      <c r="F2362" s="210"/>
      <c r="G2362" s="211"/>
      <c r="H2362" s="327"/>
      <c r="I2362" s="327"/>
      <c r="J2362" s="327"/>
      <c r="K2362" s="328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5">B2328</f>
        <v>432</v>
      </c>
      <c r="C2366" s="292" t="str">
        <f t="shared" si="1315"/>
        <v>PCS</v>
      </c>
      <c r="D2366" s="293">
        <f t="shared" si="1315"/>
        <v>3</v>
      </c>
      <c r="E2366" s="294" t="str">
        <f t="shared" si="1315"/>
        <v>PENSIL WARNA JOYKO CP-12PB (PANJANG)</v>
      </c>
      <c r="F2366" s="235"/>
      <c r="G2366" s="236"/>
      <c r="H2366" s="237">
        <f t="shared" ref="H2366:J2366" si="1316">H2328</f>
        <v>10600</v>
      </c>
      <c r="I2366" s="238">
        <f t="shared" si="1316"/>
        <v>0.125</v>
      </c>
      <c r="J2366" s="238">
        <f t="shared" si="1316"/>
        <v>0</v>
      </c>
      <c r="K2366" s="239">
        <f t="shared" ref="K2366:K2381" si="1317">(B2366*H2366-((B2366*H2366)*I2366))-((B2366*H2366-((B2366*H2366)*I2366))*J2366)</f>
        <v>4006800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8">B2329</f>
        <v>0</v>
      </c>
      <c r="C2367" s="292">
        <f t="shared" si="1318"/>
        <v>0</v>
      </c>
      <c r="D2367" s="293">
        <f t="shared" si="1318"/>
        <v>0</v>
      </c>
      <c r="E2367" s="294">
        <f t="shared" si="1318"/>
        <v>0</v>
      </c>
      <c r="F2367" s="235"/>
      <c r="G2367" s="236"/>
      <c r="H2367" s="237">
        <f t="shared" ref="H2367:J2367" si="1319">H2329</f>
        <v>0</v>
      </c>
      <c r="I2367" s="238">
        <f t="shared" si="1319"/>
        <v>0</v>
      </c>
      <c r="J2367" s="238">
        <f t="shared" si="1319"/>
        <v>0</v>
      </c>
      <c r="K2367" s="239">
        <f t="shared" si="1317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20">B2330</f>
        <v>0</v>
      </c>
      <c r="C2368" s="292">
        <f t="shared" si="1320"/>
        <v>0</v>
      </c>
      <c r="D2368" s="293">
        <f t="shared" si="1320"/>
        <v>0</v>
      </c>
      <c r="E2368" s="294">
        <f t="shared" si="1320"/>
        <v>0</v>
      </c>
      <c r="F2368" s="235"/>
      <c r="G2368" s="236"/>
      <c r="H2368" s="237">
        <f t="shared" ref="H2368:J2368" si="1321">H2330</f>
        <v>0</v>
      </c>
      <c r="I2368" s="238">
        <f t="shared" si="1321"/>
        <v>0</v>
      </c>
      <c r="J2368" s="238">
        <f t="shared" si="1321"/>
        <v>0</v>
      </c>
      <c r="K2368" s="239">
        <f t="shared" si="1317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2">B2331</f>
        <v>0</v>
      </c>
      <c r="C2369" s="292">
        <f t="shared" si="1322"/>
        <v>0</v>
      </c>
      <c r="D2369" s="293">
        <f t="shared" si="1322"/>
        <v>0</v>
      </c>
      <c r="E2369" s="294">
        <f t="shared" si="1322"/>
        <v>0</v>
      </c>
      <c r="F2369" s="235"/>
      <c r="G2369" s="236"/>
      <c r="H2369" s="237">
        <f t="shared" ref="H2369:J2369" si="1323">H2331</f>
        <v>0</v>
      </c>
      <c r="I2369" s="238">
        <f t="shared" si="1323"/>
        <v>0</v>
      </c>
      <c r="J2369" s="238">
        <f t="shared" si="1323"/>
        <v>0</v>
      </c>
      <c r="K2369" s="239">
        <f t="shared" si="1317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4">B2332</f>
        <v>0</v>
      </c>
      <c r="C2370" s="292">
        <f t="shared" si="1324"/>
        <v>0</v>
      </c>
      <c r="D2370" s="293">
        <f t="shared" si="1324"/>
        <v>0</v>
      </c>
      <c r="E2370" s="294">
        <f t="shared" si="1324"/>
        <v>0</v>
      </c>
      <c r="F2370" s="235"/>
      <c r="G2370" s="236"/>
      <c r="H2370" s="237">
        <f t="shared" ref="H2370:J2370" si="1325">H2332</f>
        <v>0</v>
      </c>
      <c r="I2370" s="238">
        <f t="shared" si="1325"/>
        <v>0</v>
      </c>
      <c r="J2370" s="238">
        <f t="shared" si="1325"/>
        <v>0</v>
      </c>
      <c r="K2370" s="239">
        <f t="shared" si="1317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6">B2333</f>
        <v>0</v>
      </c>
      <c r="C2371" s="292">
        <f t="shared" si="1326"/>
        <v>0</v>
      </c>
      <c r="D2371" s="293">
        <f t="shared" si="1326"/>
        <v>0</v>
      </c>
      <c r="E2371" s="294">
        <f t="shared" si="1326"/>
        <v>0</v>
      </c>
      <c r="F2371" s="235"/>
      <c r="G2371" s="236"/>
      <c r="H2371" s="237">
        <f t="shared" ref="H2371:J2371" si="1327">H2333</f>
        <v>0</v>
      </c>
      <c r="I2371" s="238">
        <f t="shared" si="1327"/>
        <v>0</v>
      </c>
      <c r="J2371" s="238">
        <f t="shared" si="1327"/>
        <v>0</v>
      </c>
      <c r="K2371" s="239">
        <f t="shared" si="1317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8">B2334</f>
        <v>0</v>
      </c>
      <c r="C2372" s="292">
        <f t="shared" si="1328"/>
        <v>0</v>
      </c>
      <c r="D2372" s="293">
        <f t="shared" si="1328"/>
        <v>0</v>
      </c>
      <c r="E2372" s="294">
        <f t="shared" si="1328"/>
        <v>0</v>
      </c>
      <c r="F2372" s="235"/>
      <c r="G2372" s="236"/>
      <c r="H2372" s="237">
        <f t="shared" ref="H2372:J2372" si="1329">H2334</f>
        <v>0</v>
      </c>
      <c r="I2372" s="238">
        <f t="shared" si="1329"/>
        <v>0</v>
      </c>
      <c r="J2372" s="238">
        <f t="shared" si="1329"/>
        <v>0</v>
      </c>
      <c r="K2372" s="239">
        <f t="shared" si="1317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30">B2335</f>
        <v>0</v>
      </c>
      <c r="C2373" s="292">
        <f t="shared" si="1330"/>
        <v>0</v>
      </c>
      <c r="D2373" s="293">
        <f t="shared" si="1330"/>
        <v>0</v>
      </c>
      <c r="E2373" s="295">
        <f t="shared" si="1330"/>
        <v>0</v>
      </c>
      <c r="F2373" s="235"/>
      <c r="G2373" s="236"/>
      <c r="H2373" s="237">
        <f t="shared" ref="H2373:J2373" si="1331">H2335</f>
        <v>0</v>
      </c>
      <c r="I2373" s="238">
        <f t="shared" si="1331"/>
        <v>0</v>
      </c>
      <c r="J2373" s="238">
        <f t="shared" si="1331"/>
        <v>0</v>
      </c>
      <c r="K2373" s="239">
        <f t="shared" si="1317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2">B2336</f>
        <v>0</v>
      </c>
      <c r="C2374" s="292">
        <f t="shared" si="1332"/>
        <v>0</v>
      </c>
      <c r="D2374" s="293">
        <f t="shared" si="1332"/>
        <v>0</v>
      </c>
      <c r="E2374" s="294">
        <f t="shared" si="1332"/>
        <v>0</v>
      </c>
      <c r="F2374" s="235"/>
      <c r="G2374" s="236"/>
      <c r="H2374" s="237">
        <f t="shared" ref="H2374:J2374" si="1333">H2336</f>
        <v>0</v>
      </c>
      <c r="I2374" s="238">
        <f t="shared" si="1333"/>
        <v>0</v>
      </c>
      <c r="J2374" s="238">
        <f t="shared" si="1333"/>
        <v>0</v>
      </c>
      <c r="K2374" s="239">
        <f t="shared" si="1317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4">B2337</f>
        <v>0</v>
      </c>
      <c r="C2375" s="292">
        <f t="shared" si="1334"/>
        <v>0</v>
      </c>
      <c r="D2375" s="293">
        <f t="shared" si="1334"/>
        <v>0</v>
      </c>
      <c r="E2375" s="294">
        <f t="shared" si="1334"/>
        <v>0</v>
      </c>
      <c r="F2375" s="235"/>
      <c r="G2375" s="236"/>
      <c r="H2375" s="237">
        <f t="shared" ref="H2375:J2375" si="1335">H2337</f>
        <v>0</v>
      </c>
      <c r="I2375" s="238">
        <f t="shared" si="1335"/>
        <v>0</v>
      </c>
      <c r="J2375" s="238">
        <f t="shared" si="1335"/>
        <v>0</v>
      </c>
      <c r="K2375" s="239">
        <f t="shared" si="1317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6">B2338</f>
        <v>0</v>
      </c>
      <c r="C2376" s="292">
        <f t="shared" si="1336"/>
        <v>0</v>
      </c>
      <c r="D2376" s="293">
        <f t="shared" si="1336"/>
        <v>0</v>
      </c>
      <c r="E2376" s="294">
        <f t="shared" si="1336"/>
        <v>0</v>
      </c>
      <c r="F2376" s="235"/>
      <c r="G2376" s="236"/>
      <c r="H2376" s="237">
        <f t="shared" ref="H2376:J2376" si="1337">H2338</f>
        <v>0</v>
      </c>
      <c r="I2376" s="238">
        <f t="shared" si="1337"/>
        <v>0</v>
      </c>
      <c r="J2376" s="238">
        <f t="shared" si="1337"/>
        <v>0</v>
      </c>
      <c r="K2376" s="239">
        <f t="shared" si="1317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8">B2339</f>
        <v>0</v>
      </c>
      <c r="C2377" s="292">
        <f t="shared" si="1338"/>
        <v>0</v>
      </c>
      <c r="D2377" s="293">
        <f t="shared" si="1338"/>
        <v>0</v>
      </c>
      <c r="E2377" s="294">
        <f t="shared" si="1338"/>
        <v>0</v>
      </c>
      <c r="F2377" s="235"/>
      <c r="G2377" s="236"/>
      <c r="H2377" s="237">
        <f t="shared" ref="H2377:J2377" si="1339">H2339</f>
        <v>0</v>
      </c>
      <c r="I2377" s="238">
        <f t="shared" si="1339"/>
        <v>0</v>
      </c>
      <c r="J2377" s="238">
        <f t="shared" si="1339"/>
        <v>0</v>
      </c>
      <c r="K2377" s="239">
        <f t="shared" si="1317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40">B2340</f>
        <v>0</v>
      </c>
      <c r="C2378" s="292">
        <f t="shared" si="1340"/>
        <v>0</v>
      </c>
      <c r="D2378" s="293">
        <f t="shared" si="1340"/>
        <v>0</v>
      </c>
      <c r="E2378" s="294">
        <f t="shared" si="1340"/>
        <v>0</v>
      </c>
      <c r="F2378" s="235"/>
      <c r="G2378" s="236"/>
      <c r="H2378" s="237">
        <f t="shared" ref="H2378:J2378" si="1341">H2340</f>
        <v>0</v>
      </c>
      <c r="I2378" s="238">
        <f t="shared" si="1341"/>
        <v>0</v>
      </c>
      <c r="J2378" s="238">
        <f t="shared" si="1341"/>
        <v>0</v>
      </c>
      <c r="K2378" s="239">
        <f t="shared" si="1317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2">B2341</f>
        <v>0</v>
      </c>
      <c r="C2379" s="292">
        <f t="shared" si="1342"/>
        <v>0</v>
      </c>
      <c r="D2379" s="293">
        <f t="shared" si="1342"/>
        <v>0</v>
      </c>
      <c r="E2379" s="294">
        <f t="shared" si="1342"/>
        <v>0</v>
      </c>
      <c r="F2379" s="235"/>
      <c r="G2379" s="236"/>
      <c r="H2379" s="237">
        <f t="shared" ref="H2379:J2379" si="1343">H2341</f>
        <v>0</v>
      </c>
      <c r="I2379" s="238">
        <f t="shared" si="1343"/>
        <v>0</v>
      </c>
      <c r="J2379" s="238">
        <f t="shared" si="1343"/>
        <v>0</v>
      </c>
      <c r="K2379" s="239">
        <f t="shared" si="1317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4">B2342</f>
        <v>0</v>
      </c>
      <c r="C2380" s="292">
        <f t="shared" si="1344"/>
        <v>0</v>
      </c>
      <c r="D2380" s="293">
        <f t="shared" si="1344"/>
        <v>0</v>
      </c>
      <c r="E2380" s="294">
        <f t="shared" si="1344"/>
        <v>0</v>
      </c>
      <c r="F2380" s="235"/>
      <c r="G2380" s="236"/>
      <c r="H2380" s="237">
        <f t="shared" ref="H2380:J2380" si="1345">H2342</f>
        <v>0</v>
      </c>
      <c r="I2380" s="238">
        <f t="shared" si="1345"/>
        <v>0</v>
      </c>
      <c r="J2380" s="238">
        <f t="shared" si="1345"/>
        <v>0</v>
      </c>
      <c r="K2380" s="239">
        <f t="shared" si="1317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6">B2343</f>
        <v>0</v>
      </c>
      <c r="C2381" s="292">
        <f t="shared" si="1346"/>
        <v>0</v>
      </c>
      <c r="D2381" s="293">
        <f t="shared" si="1346"/>
        <v>0</v>
      </c>
      <c r="E2381" s="295">
        <f t="shared" si="1346"/>
        <v>0</v>
      </c>
      <c r="F2381" s="235"/>
      <c r="G2381" s="236"/>
      <c r="H2381" s="237">
        <f t="shared" ref="H2381:J2381" si="1347">H2343</f>
        <v>0</v>
      </c>
      <c r="I2381" s="238">
        <f t="shared" si="1347"/>
        <v>0</v>
      </c>
      <c r="J2381" s="238">
        <f t="shared" si="1347"/>
        <v>0</v>
      </c>
      <c r="K2381" s="239">
        <f t="shared" si="1317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9"/>
      <c r="K2383" s="308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5">
        <f>SUM(K2366:K2381)</f>
        <v>4006800</v>
      </c>
      <c r="K2384" s="306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7"/>
      <c r="K2385" s="307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8"/>
      <c r="K2387" s="308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9">
        <f>((J2384/1.11)+(K2386/1.11))*11%</f>
        <v>397070.27027027024</v>
      </c>
      <c r="K2388" s="310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8"/>
      <c r="K2389" s="308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4006800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11" t="str">
        <f>J2354</f>
        <v>RISMA / CONDRO</v>
      </c>
      <c r="K2392" s="312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11">
        <f>J2355</f>
        <v>0</v>
      </c>
      <c r="K2393" s="312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23090022</v>
      </c>
      <c r="G2396" s="11" t="s">
        <v>2</v>
      </c>
      <c r="H2396" s="358" t="s">
        <v>156</v>
      </c>
      <c r="I2396" s="358"/>
      <c r="J2396" s="358"/>
      <c r="K2396" s="3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2" t="s">
        <v>3</v>
      </c>
      <c r="G2397" s="17"/>
      <c r="H2397" s="360"/>
      <c r="I2397" s="360"/>
      <c r="J2397" s="360"/>
      <c r="K2397" s="3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3">
        <v>45195</v>
      </c>
      <c r="E2398" s="364"/>
      <c r="F2398" s="362"/>
      <c r="G2398" s="18"/>
      <c r="H2398" s="365" t="s">
        <v>32</v>
      </c>
      <c r="I2398" s="365"/>
      <c r="J2398" s="365"/>
      <c r="K2398" s="36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2"/>
      <c r="G2399" s="18"/>
      <c r="H2399" s="367" t="s">
        <v>157</v>
      </c>
      <c r="I2399" s="367"/>
      <c r="J2399" s="367"/>
      <c r="K2399" s="36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158</v>
      </c>
      <c r="E2400" s="9"/>
      <c r="F2400" s="21"/>
      <c r="G2400" s="22"/>
      <c r="H2400" s="369"/>
      <c r="I2400" s="369"/>
      <c r="J2400" s="369"/>
      <c r="K2400" s="37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3</v>
      </c>
      <c r="C2404" s="46" t="s">
        <v>41</v>
      </c>
      <c r="D2404" s="93" t="s">
        <v>32</v>
      </c>
      <c r="E2404" s="110" t="s">
        <v>159</v>
      </c>
      <c r="F2404" s="48"/>
      <c r="G2404" s="49"/>
      <c r="H2404" s="50">
        <v>24600</v>
      </c>
      <c r="I2404" s="51">
        <v>0.1</v>
      </c>
      <c r="J2404" s="51"/>
      <c r="K2404" s="52">
        <f t="shared" ref="K2404:K2419" si="1348">(B2404*H2404-((B2404*H2404)*I2404))-((B2404*H2404-((B2404*H2404)*I2404))*J2404)</f>
        <v>66420</v>
      </c>
      <c r="L2404" s="36"/>
    </row>
    <row r="2405" spans="1:12" s="10" customFormat="1" ht="14.1" customHeight="1" x14ac:dyDescent="0.25">
      <c r="A2405" s="45">
        <v>2</v>
      </c>
      <c r="B2405" s="46">
        <v>6</v>
      </c>
      <c r="C2405" s="46" t="s">
        <v>41</v>
      </c>
      <c r="D2405" s="93" t="s">
        <v>32</v>
      </c>
      <c r="E2405" s="110" t="s">
        <v>160</v>
      </c>
      <c r="F2405" s="48"/>
      <c r="G2405" s="49"/>
      <c r="H2405" s="50">
        <v>13200</v>
      </c>
      <c r="I2405" s="51">
        <v>0.1</v>
      </c>
      <c r="J2405" s="51"/>
      <c r="K2405" s="52">
        <f t="shared" si="1348"/>
        <v>71280</v>
      </c>
      <c r="L2405" s="36"/>
    </row>
    <row r="2406" spans="1:12" s="10" customFormat="1" ht="14.1" customHeight="1" x14ac:dyDescent="0.25">
      <c r="A2406" s="45">
        <v>3</v>
      </c>
      <c r="B2406" s="46">
        <v>2</v>
      </c>
      <c r="C2406" s="46" t="s">
        <v>135</v>
      </c>
      <c r="D2406" s="93" t="s">
        <v>32</v>
      </c>
      <c r="E2406" s="110" t="s">
        <v>161</v>
      </c>
      <c r="F2406" s="48"/>
      <c r="G2406" s="49"/>
      <c r="H2406" s="50">
        <v>31800</v>
      </c>
      <c r="I2406" s="51">
        <v>0.1</v>
      </c>
      <c r="J2406" s="51"/>
      <c r="K2406" s="52">
        <f t="shared" si="1348"/>
        <v>57240</v>
      </c>
      <c r="L2406" s="36"/>
    </row>
    <row r="2407" spans="1:12" s="10" customFormat="1" ht="14.1" customHeight="1" x14ac:dyDescent="0.25">
      <c r="A2407" s="45">
        <v>4</v>
      </c>
      <c r="B2407" s="46">
        <v>2</v>
      </c>
      <c r="C2407" s="46" t="s">
        <v>135</v>
      </c>
      <c r="D2407" s="93" t="s">
        <v>162</v>
      </c>
      <c r="E2407" s="110" t="s">
        <v>163</v>
      </c>
      <c r="F2407" s="48"/>
      <c r="G2407" s="49"/>
      <c r="H2407" s="50">
        <v>49200</v>
      </c>
      <c r="I2407" s="51">
        <v>0.1</v>
      </c>
      <c r="J2407" s="51"/>
      <c r="K2407" s="52">
        <f t="shared" si="1348"/>
        <v>88560</v>
      </c>
      <c r="L2407" s="36"/>
    </row>
    <row r="2408" spans="1:12" s="10" customFormat="1" ht="14.1" customHeight="1" x14ac:dyDescent="0.25">
      <c r="A2408" s="45">
        <v>5</v>
      </c>
      <c r="B2408" s="46">
        <v>2</v>
      </c>
      <c r="C2408" s="46" t="s">
        <v>135</v>
      </c>
      <c r="D2408" s="93" t="s">
        <v>32</v>
      </c>
      <c r="E2408" s="110" t="s">
        <v>164</v>
      </c>
      <c r="F2408" s="48"/>
      <c r="G2408" s="49"/>
      <c r="H2408" s="50">
        <v>120000</v>
      </c>
      <c r="I2408" s="51">
        <v>0.1</v>
      </c>
      <c r="J2408" s="51"/>
      <c r="K2408" s="52">
        <f t="shared" si="1348"/>
        <v>216000</v>
      </c>
      <c r="L2408" s="36"/>
    </row>
    <row r="2409" spans="1:12" s="10" customFormat="1" ht="14.1" customHeight="1" x14ac:dyDescent="0.25">
      <c r="A2409" s="45">
        <v>6</v>
      </c>
      <c r="B2409" s="46">
        <v>3</v>
      </c>
      <c r="C2409" s="46" t="s">
        <v>41</v>
      </c>
      <c r="D2409" s="93" t="s">
        <v>32</v>
      </c>
      <c r="E2409" s="110" t="s">
        <v>126</v>
      </c>
      <c r="F2409" s="48"/>
      <c r="G2409" s="49"/>
      <c r="H2409" s="50">
        <v>19800</v>
      </c>
      <c r="I2409" s="51">
        <v>0.1</v>
      </c>
      <c r="J2409" s="51"/>
      <c r="K2409" s="52">
        <f t="shared" si="1348"/>
        <v>53460</v>
      </c>
      <c r="L2409" s="36"/>
    </row>
    <row r="2410" spans="1:12" s="10" customFormat="1" ht="14.1" customHeight="1" x14ac:dyDescent="0.25">
      <c r="A2410" s="45">
        <v>7</v>
      </c>
      <c r="B2410" s="46">
        <v>3</v>
      </c>
      <c r="C2410" s="46" t="s">
        <v>41</v>
      </c>
      <c r="D2410" s="93" t="s">
        <v>32</v>
      </c>
      <c r="E2410" s="110" t="s">
        <v>165</v>
      </c>
      <c r="F2410" s="48"/>
      <c r="G2410" s="49"/>
      <c r="H2410" s="50">
        <v>25200</v>
      </c>
      <c r="I2410" s="51">
        <v>0.1</v>
      </c>
      <c r="J2410" s="51"/>
      <c r="K2410" s="52">
        <f t="shared" si="1348"/>
        <v>68040</v>
      </c>
      <c r="L2410" s="36"/>
    </row>
    <row r="2411" spans="1:12" s="10" customFormat="1" ht="14.1" customHeight="1" x14ac:dyDescent="0.25">
      <c r="A2411" s="45">
        <v>8</v>
      </c>
      <c r="B2411" s="46">
        <v>2</v>
      </c>
      <c r="C2411" s="46" t="s">
        <v>82</v>
      </c>
      <c r="D2411" s="93" t="s">
        <v>32</v>
      </c>
      <c r="E2411" s="110" t="s">
        <v>113</v>
      </c>
      <c r="F2411" s="48"/>
      <c r="G2411" s="49"/>
      <c r="H2411" s="50">
        <v>28300</v>
      </c>
      <c r="I2411" s="51">
        <v>0.1</v>
      </c>
      <c r="J2411" s="51"/>
      <c r="K2411" s="52">
        <f t="shared" si="1348"/>
        <v>50940</v>
      </c>
      <c r="L2411" s="36"/>
    </row>
    <row r="2412" spans="1:12" s="10" customFormat="1" ht="14.1" customHeight="1" x14ac:dyDescent="0.25">
      <c r="A2412" s="45">
        <v>9</v>
      </c>
      <c r="B2412" s="46">
        <v>2</v>
      </c>
      <c r="C2412" s="46" t="s">
        <v>82</v>
      </c>
      <c r="D2412" s="93" t="s">
        <v>32</v>
      </c>
      <c r="E2412" s="110" t="s">
        <v>166</v>
      </c>
      <c r="F2412" s="48"/>
      <c r="G2412" s="49"/>
      <c r="H2412" s="50">
        <v>28300</v>
      </c>
      <c r="I2412" s="51">
        <v>0.1</v>
      </c>
      <c r="J2412" s="51"/>
      <c r="K2412" s="52">
        <f t="shared" si="1348"/>
        <v>50940</v>
      </c>
      <c r="L2412" s="36"/>
    </row>
    <row r="2413" spans="1:12" s="10" customFormat="1" ht="14.1" customHeight="1" x14ac:dyDescent="0.25">
      <c r="A2413" s="45">
        <v>10</v>
      </c>
      <c r="B2413" s="46">
        <v>18</v>
      </c>
      <c r="C2413" s="46" t="s">
        <v>34</v>
      </c>
      <c r="D2413" s="93" t="s">
        <v>32</v>
      </c>
      <c r="E2413" s="110" t="s">
        <v>167</v>
      </c>
      <c r="F2413" s="48"/>
      <c r="G2413" s="49"/>
      <c r="H2413" s="50">
        <v>4400</v>
      </c>
      <c r="I2413" s="51">
        <v>0.1</v>
      </c>
      <c r="J2413" s="51"/>
      <c r="K2413" s="52">
        <f t="shared" si="1348"/>
        <v>71280</v>
      </c>
      <c r="L2413" s="36"/>
    </row>
    <row r="2414" spans="1:12" s="10" customFormat="1" ht="14.1" customHeight="1" x14ac:dyDescent="0.25">
      <c r="A2414" s="45">
        <v>11</v>
      </c>
      <c r="B2414" s="46">
        <v>25</v>
      </c>
      <c r="C2414" s="46" t="s">
        <v>34</v>
      </c>
      <c r="D2414" s="93" t="s">
        <v>32</v>
      </c>
      <c r="E2414" s="110" t="s">
        <v>168</v>
      </c>
      <c r="F2414" s="48"/>
      <c r="G2414" s="49"/>
      <c r="H2414" s="50">
        <v>8350</v>
      </c>
      <c r="I2414" s="51">
        <v>0.1</v>
      </c>
      <c r="J2414" s="51"/>
      <c r="K2414" s="52">
        <f t="shared" si="1348"/>
        <v>187875</v>
      </c>
      <c r="L2414" s="36"/>
    </row>
    <row r="2415" spans="1:12" s="10" customFormat="1" ht="14.1" customHeight="1" x14ac:dyDescent="0.25">
      <c r="A2415" s="45">
        <v>12</v>
      </c>
      <c r="B2415" s="46">
        <v>10</v>
      </c>
      <c r="C2415" s="46" t="s">
        <v>52</v>
      </c>
      <c r="D2415" s="93" t="s">
        <v>32</v>
      </c>
      <c r="E2415" s="110" t="s">
        <v>169</v>
      </c>
      <c r="F2415" s="48"/>
      <c r="G2415" s="49"/>
      <c r="H2415" s="50">
        <v>9500</v>
      </c>
      <c r="I2415" s="51"/>
      <c r="J2415" s="51"/>
      <c r="K2415" s="52">
        <f t="shared" si="1348"/>
        <v>95000</v>
      </c>
      <c r="L2415" s="36"/>
    </row>
    <row r="2416" spans="1:12" s="10" customFormat="1" ht="14.1" customHeight="1" x14ac:dyDescent="0.25">
      <c r="A2416" s="45">
        <v>13</v>
      </c>
      <c r="B2416" s="46">
        <v>72</v>
      </c>
      <c r="C2416" s="46" t="s">
        <v>116</v>
      </c>
      <c r="D2416" s="93">
        <v>1</v>
      </c>
      <c r="E2416" s="110" t="s">
        <v>170</v>
      </c>
      <c r="F2416" s="48"/>
      <c r="G2416" s="49"/>
      <c r="H2416" s="50">
        <v>10000</v>
      </c>
      <c r="I2416" s="51">
        <v>0.1</v>
      </c>
      <c r="J2416" s="51"/>
      <c r="K2416" s="52">
        <f t="shared" si="1348"/>
        <v>648000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8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8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8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5"/>
      <c r="K2421" s="34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7">
        <f>SUM(K2404:K2419)</f>
        <v>1725035</v>
      </c>
      <c r="K2422" s="34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9"/>
      <c r="K2423" s="34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6"/>
      <c r="K2425" s="34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0">
        <f>((J2422/1.11)+(K2424/1.11))*11%</f>
        <v>170949.41441441441</v>
      </c>
      <c r="K2426" s="35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6"/>
      <c r="K2427" s="34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1725035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52" t="s">
        <v>133</v>
      </c>
      <c r="K2430" s="353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52"/>
      <c r="K2431" s="353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23090022</v>
      </c>
      <c r="F2434" s="123"/>
      <c r="G2434" s="124" t="s">
        <v>2</v>
      </c>
      <c r="H2434" s="354" t="str">
        <f>H2396</f>
        <v>CV SINAR CAHAYA NIRMALA</v>
      </c>
      <c r="I2434" s="354"/>
      <c r="J2434" s="354"/>
      <c r="K2434" s="355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30" t="s">
        <v>3</v>
      </c>
      <c r="G2435" s="130"/>
      <c r="H2435" s="356"/>
      <c r="I2435" s="356"/>
      <c r="J2435" s="356"/>
      <c r="K2435" s="357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31">
        <f>D2398</f>
        <v>45195</v>
      </c>
      <c r="E2436" s="332"/>
      <c r="F2436" s="330"/>
      <c r="G2436" s="131"/>
      <c r="H2436" s="333" t="str">
        <f>H2398</f>
        <v/>
      </c>
      <c r="I2436" s="333"/>
      <c r="J2436" s="333"/>
      <c r="K2436" s="334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30"/>
      <c r="G2437" s="131"/>
      <c r="H2437" s="335" t="str">
        <f>H2399</f>
        <v>BREBES</v>
      </c>
      <c r="I2437" s="335"/>
      <c r="J2437" s="335"/>
      <c r="K2437" s="336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3828</v>
      </c>
      <c r="E2438" s="122"/>
      <c r="F2438" s="133"/>
      <c r="G2438" s="134"/>
      <c r="H2438" s="337"/>
      <c r="I2438" s="337"/>
      <c r="J2438" s="337"/>
      <c r="K2438" s="338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9">B2404</f>
        <v>3</v>
      </c>
      <c r="C2442" s="287" t="str">
        <f t="shared" si="1349"/>
        <v>LSN</v>
      </c>
      <c r="D2442" s="288" t="str">
        <f t="shared" si="1349"/>
        <v/>
      </c>
      <c r="E2442" s="289" t="str">
        <f t="shared" si="1349"/>
        <v>GEL PEN JOYKO GP-243 WHIZ GEL</v>
      </c>
      <c r="F2442" s="158"/>
      <c r="G2442" s="159"/>
      <c r="H2442" s="160">
        <f t="shared" ref="H2442:J2442" si="1350">H2404</f>
        <v>24600</v>
      </c>
      <c r="I2442" s="161">
        <f t="shared" si="1350"/>
        <v>0.1</v>
      </c>
      <c r="J2442" s="161">
        <f t="shared" si="1350"/>
        <v>0</v>
      </c>
      <c r="K2442" s="162">
        <f t="shared" ref="K2442:K2457" si="1351">(B2442*H2442-((B2442*H2442)*I2442))-((B2442*H2442-((B2442*H2442)*I2442))*J2442)</f>
        <v>66420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2">B2405</f>
        <v>6</v>
      </c>
      <c r="C2443" s="287" t="str">
        <f t="shared" si="1352"/>
        <v>LSN</v>
      </c>
      <c r="D2443" s="288" t="str">
        <f t="shared" si="1352"/>
        <v/>
      </c>
      <c r="E2443" s="289" t="str">
        <f t="shared" si="1352"/>
        <v>BALLPEN JOYKO BP-349-12 VOKUS TRANS</v>
      </c>
      <c r="F2443" s="158"/>
      <c r="G2443" s="159"/>
      <c r="H2443" s="160">
        <f t="shared" ref="H2443:J2443" si="1353">H2405</f>
        <v>13200</v>
      </c>
      <c r="I2443" s="161">
        <f t="shared" si="1353"/>
        <v>0.1</v>
      </c>
      <c r="J2443" s="161">
        <f t="shared" si="1353"/>
        <v>0</v>
      </c>
      <c r="K2443" s="162">
        <f t="shared" si="1351"/>
        <v>71280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4">B2406</f>
        <v>2</v>
      </c>
      <c r="C2444" s="287" t="str">
        <f t="shared" si="1354"/>
        <v>GRS</v>
      </c>
      <c r="D2444" s="288" t="str">
        <f t="shared" si="1354"/>
        <v/>
      </c>
      <c r="E2444" s="289" t="str">
        <f t="shared" si="1354"/>
        <v>BINDER CLIP KENKO NO. 107</v>
      </c>
      <c r="F2444" s="158"/>
      <c r="G2444" s="159"/>
      <c r="H2444" s="160">
        <f t="shared" ref="H2444:J2444" si="1355">H2406</f>
        <v>31800</v>
      </c>
      <c r="I2444" s="161">
        <f t="shared" si="1355"/>
        <v>0.1</v>
      </c>
      <c r="J2444" s="161">
        <f t="shared" si="1355"/>
        <v>0</v>
      </c>
      <c r="K2444" s="162">
        <f t="shared" si="1351"/>
        <v>57240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6">B2407</f>
        <v>2</v>
      </c>
      <c r="C2445" s="287" t="str">
        <f t="shared" si="1356"/>
        <v>GRS</v>
      </c>
      <c r="D2445" s="288" t="str">
        <f t="shared" si="1356"/>
        <v xml:space="preserve"> </v>
      </c>
      <c r="E2445" s="289" t="str">
        <f t="shared" si="1356"/>
        <v>BINDER CLIP KENKO NO. 111</v>
      </c>
      <c r="F2445" s="158"/>
      <c r="G2445" s="159"/>
      <c r="H2445" s="160">
        <f t="shared" ref="H2445:J2445" si="1357">H2407</f>
        <v>49200</v>
      </c>
      <c r="I2445" s="161">
        <f t="shared" si="1357"/>
        <v>0.1</v>
      </c>
      <c r="J2445" s="161">
        <f t="shared" si="1357"/>
        <v>0</v>
      </c>
      <c r="K2445" s="162">
        <f t="shared" si="1351"/>
        <v>88560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8">B2408</f>
        <v>2</v>
      </c>
      <c r="C2446" s="287" t="str">
        <f t="shared" si="1358"/>
        <v>GRS</v>
      </c>
      <c r="D2446" s="288" t="str">
        <f t="shared" si="1358"/>
        <v/>
      </c>
      <c r="E2446" s="289" t="str">
        <f t="shared" si="1358"/>
        <v>BINDER CLIP KENKO NO. 200</v>
      </c>
      <c r="F2446" s="158"/>
      <c r="G2446" s="159"/>
      <c r="H2446" s="160">
        <f t="shared" ref="H2446:J2446" si="1359">H2408</f>
        <v>120000</v>
      </c>
      <c r="I2446" s="161">
        <f t="shared" si="1359"/>
        <v>0.1</v>
      </c>
      <c r="J2446" s="161">
        <f t="shared" si="1359"/>
        <v>0</v>
      </c>
      <c r="K2446" s="162">
        <f t="shared" si="1351"/>
        <v>216000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60">B2409</f>
        <v>3</v>
      </c>
      <c r="C2447" s="287" t="str">
        <f t="shared" si="1360"/>
        <v>LSN</v>
      </c>
      <c r="D2447" s="288" t="str">
        <f t="shared" si="1360"/>
        <v/>
      </c>
      <c r="E2447" s="289" t="str">
        <f t="shared" si="1360"/>
        <v>LEM CAIR 35 ML KENKO LG-35</v>
      </c>
      <c r="F2447" s="158"/>
      <c r="G2447" s="159"/>
      <c r="H2447" s="160">
        <f t="shared" ref="H2447:J2447" si="1361">H2409</f>
        <v>19800</v>
      </c>
      <c r="I2447" s="161">
        <f t="shared" si="1361"/>
        <v>0.1</v>
      </c>
      <c r="J2447" s="161">
        <f t="shared" si="1361"/>
        <v>0</v>
      </c>
      <c r="K2447" s="162">
        <f t="shared" si="1351"/>
        <v>53460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2">B2410</f>
        <v>3</v>
      </c>
      <c r="C2448" s="287" t="str">
        <f t="shared" si="1362"/>
        <v>LSN</v>
      </c>
      <c r="D2448" s="288" t="str">
        <f t="shared" si="1362"/>
        <v/>
      </c>
      <c r="E2448" s="289" t="str">
        <f t="shared" si="1362"/>
        <v>LEM CAIR 50 ML KENKO LG-50</v>
      </c>
      <c r="F2448" s="158"/>
      <c r="G2448" s="159"/>
      <c r="H2448" s="160">
        <f t="shared" ref="H2448:J2448" si="1363">H2410</f>
        <v>25200</v>
      </c>
      <c r="I2448" s="161">
        <f t="shared" si="1363"/>
        <v>0.1</v>
      </c>
      <c r="J2448" s="161">
        <f t="shared" si="1363"/>
        <v>0</v>
      </c>
      <c r="K2448" s="162">
        <f t="shared" si="1351"/>
        <v>68040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4">B2411</f>
        <v>2</v>
      </c>
      <c r="C2449" s="287" t="str">
        <f t="shared" si="1364"/>
        <v>BOX</v>
      </c>
      <c r="D2449" s="288" t="str">
        <f t="shared" si="1364"/>
        <v/>
      </c>
      <c r="E2449" s="290" t="str">
        <f t="shared" si="1364"/>
        <v>STIP / PENGHAPUS JOYKO 526-B40BL HITAM</v>
      </c>
      <c r="F2449" s="158"/>
      <c r="G2449" s="159"/>
      <c r="H2449" s="160">
        <f t="shared" ref="H2449:J2449" si="1365">H2411</f>
        <v>28300</v>
      </c>
      <c r="I2449" s="161">
        <f t="shared" si="1365"/>
        <v>0.1</v>
      </c>
      <c r="J2449" s="161">
        <f t="shared" si="1365"/>
        <v>0</v>
      </c>
      <c r="K2449" s="162">
        <f t="shared" si="1351"/>
        <v>50940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6">B2412</f>
        <v>2</v>
      </c>
      <c r="C2450" s="287" t="str">
        <f t="shared" si="1366"/>
        <v>BOX</v>
      </c>
      <c r="D2450" s="288" t="str">
        <f t="shared" si="1366"/>
        <v/>
      </c>
      <c r="E2450" s="289" t="str">
        <f t="shared" si="1366"/>
        <v>STIP / PENGHAPUS JOYKO 526-B40P PUTIH</v>
      </c>
      <c r="F2450" s="158"/>
      <c r="G2450" s="159"/>
      <c r="H2450" s="160">
        <f t="shared" ref="H2450:J2450" si="1367">H2412</f>
        <v>28300</v>
      </c>
      <c r="I2450" s="161">
        <f t="shared" si="1367"/>
        <v>0.1</v>
      </c>
      <c r="J2450" s="161">
        <f t="shared" si="1367"/>
        <v>0</v>
      </c>
      <c r="K2450" s="162">
        <f t="shared" si="1351"/>
        <v>50940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8">B2413</f>
        <v>18</v>
      </c>
      <c r="C2451" s="287" t="str">
        <f t="shared" si="1368"/>
        <v>PAK</v>
      </c>
      <c r="D2451" s="288" t="str">
        <f t="shared" si="1368"/>
        <v/>
      </c>
      <c r="E2451" s="289" t="str">
        <f t="shared" si="1368"/>
        <v>LOOSE LEAF KENKO A5-LL 50-2070</v>
      </c>
      <c r="F2451" s="158"/>
      <c r="G2451" s="159"/>
      <c r="H2451" s="160">
        <f t="shared" ref="H2451:J2451" si="1369">H2413</f>
        <v>4400</v>
      </c>
      <c r="I2451" s="161">
        <f t="shared" si="1369"/>
        <v>0.1</v>
      </c>
      <c r="J2451" s="161">
        <f t="shared" si="1369"/>
        <v>0</v>
      </c>
      <c r="K2451" s="162">
        <f t="shared" si="1351"/>
        <v>71280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70">B2414</f>
        <v>25</v>
      </c>
      <c r="C2452" s="287" t="str">
        <f t="shared" si="1370"/>
        <v>PAK</v>
      </c>
      <c r="D2452" s="288" t="str">
        <f t="shared" si="1370"/>
        <v/>
      </c>
      <c r="E2452" s="289" t="str">
        <f t="shared" si="1370"/>
        <v>LOOSE LEAF KENKO A5-LL 100-2070</v>
      </c>
      <c r="F2452" s="158"/>
      <c r="G2452" s="159"/>
      <c r="H2452" s="160">
        <f t="shared" ref="H2452:J2452" si="1371">H2414</f>
        <v>8350</v>
      </c>
      <c r="I2452" s="161">
        <f t="shared" si="1371"/>
        <v>0.1</v>
      </c>
      <c r="J2452" s="161">
        <f t="shared" si="1371"/>
        <v>0</v>
      </c>
      <c r="K2452" s="162">
        <f t="shared" si="1351"/>
        <v>187875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2">B2415</f>
        <v>10</v>
      </c>
      <c r="C2453" s="287" t="str">
        <f t="shared" si="1372"/>
        <v>PCS</v>
      </c>
      <c r="D2453" s="288" t="str">
        <f t="shared" si="1372"/>
        <v/>
      </c>
      <c r="E2453" s="289" t="str">
        <f t="shared" si="1372"/>
        <v>BUKU KAS KWARTO</v>
      </c>
      <c r="F2453" s="158"/>
      <c r="G2453" s="159"/>
      <c r="H2453" s="160">
        <f t="shared" ref="H2453:J2453" si="1373">H2415</f>
        <v>9500</v>
      </c>
      <c r="I2453" s="161">
        <f t="shared" si="1373"/>
        <v>0</v>
      </c>
      <c r="J2453" s="161">
        <f t="shared" si="1373"/>
        <v>0</v>
      </c>
      <c r="K2453" s="162">
        <f t="shared" si="1351"/>
        <v>95000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4">B2416</f>
        <v>72</v>
      </c>
      <c r="C2454" s="287" t="str">
        <f t="shared" si="1374"/>
        <v>ROL</v>
      </c>
      <c r="D2454" s="288">
        <f t="shared" si="1374"/>
        <v>1</v>
      </c>
      <c r="E2454" s="289" t="str">
        <f t="shared" si="1374"/>
        <v>PLAKBAND BENING 80 M KENKO 48 MM RED CORE</v>
      </c>
      <c r="F2454" s="158"/>
      <c r="G2454" s="159"/>
      <c r="H2454" s="160">
        <f t="shared" ref="H2454:J2454" si="1375">H2416</f>
        <v>10000</v>
      </c>
      <c r="I2454" s="161">
        <f t="shared" si="1375"/>
        <v>0.1</v>
      </c>
      <c r="J2454" s="161">
        <f t="shared" si="1375"/>
        <v>0</v>
      </c>
      <c r="K2454" s="162">
        <f t="shared" si="1351"/>
        <v>648000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6">B2417</f>
        <v>0</v>
      </c>
      <c r="C2455" s="287">
        <f t="shared" si="1376"/>
        <v>0</v>
      </c>
      <c r="D2455" s="288">
        <f t="shared" si="1376"/>
        <v>0</v>
      </c>
      <c r="E2455" s="289">
        <f t="shared" si="1376"/>
        <v>0</v>
      </c>
      <c r="F2455" s="158"/>
      <c r="G2455" s="159"/>
      <c r="H2455" s="160">
        <f t="shared" ref="H2455:J2455" si="1377">H2417</f>
        <v>0</v>
      </c>
      <c r="I2455" s="161">
        <f t="shared" si="1377"/>
        <v>0</v>
      </c>
      <c r="J2455" s="161">
        <f t="shared" si="1377"/>
        <v>0</v>
      </c>
      <c r="K2455" s="162">
        <f t="shared" si="1351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8">B2418</f>
        <v>0</v>
      </c>
      <c r="C2456" s="287">
        <f t="shared" si="1378"/>
        <v>0</v>
      </c>
      <c r="D2456" s="288">
        <f t="shared" si="1378"/>
        <v>0</v>
      </c>
      <c r="E2456" s="289">
        <f t="shared" si="1378"/>
        <v>0</v>
      </c>
      <c r="F2456" s="158"/>
      <c r="G2456" s="159"/>
      <c r="H2456" s="160">
        <f t="shared" ref="H2456:J2456" si="1379">H2418</f>
        <v>0</v>
      </c>
      <c r="I2456" s="161">
        <f t="shared" si="1379"/>
        <v>0</v>
      </c>
      <c r="J2456" s="161">
        <f t="shared" si="1379"/>
        <v>0</v>
      </c>
      <c r="K2456" s="162">
        <f t="shared" si="1351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80">B2419</f>
        <v>0</v>
      </c>
      <c r="C2457" s="287">
        <f t="shared" si="1380"/>
        <v>0</v>
      </c>
      <c r="D2457" s="288">
        <f t="shared" si="1380"/>
        <v>0</v>
      </c>
      <c r="E2457" s="290">
        <f t="shared" si="1380"/>
        <v>0</v>
      </c>
      <c r="F2457" s="158"/>
      <c r="G2457" s="159"/>
      <c r="H2457" s="160">
        <f t="shared" ref="H2457:J2457" si="1381">H2419</f>
        <v>0</v>
      </c>
      <c r="I2457" s="161">
        <f t="shared" si="1381"/>
        <v>0</v>
      </c>
      <c r="J2457" s="161">
        <f t="shared" si="1381"/>
        <v>0</v>
      </c>
      <c r="K2457" s="162">
        <f t="shared" si="1351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9"/>
      <c r="K2459" s="313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40">
        <f>SUM(K2442:K2457)</f>
        <v>1725035</v>
      </c>
      <c r="K2460" s="341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42"/>
      <c r="K2461" s="342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13"/>
      <c r="K2463" s="313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43">
        <f>((J2460/1.11)+(K2462/1.11))*11%</f>
        <v>170949.41441441441</v>
      </c>
      <c r="K2464" s="344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13"/>
      <c r="K2465" s="313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1725035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14" t="str">
        <f>J2430</f>
        <v>RISMA / CONDRO</v>
      </c>
      <c r="K2468" s="315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14">
        <f>J2431</f>
        <v>0</v>
      </c>
      <c r="K2469" s="315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23090022</v>
      </c>
      <c r="F2472" s="200"/>
      <c r="G2472" s="201" t="s">
        <v>2</v>
      </c>
      <c r="H2472" s="316" t="str">
        <f>H2434</f>
        <v>CV SINAR CAHAYA NIRMALA</v>
      </c>
      <c r="I2472" s="316"/>
      <c r="J2472" s="316"/>
      <c r="K2472" s="317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20" t="s">
        <v>3</v>
      </c>
      <c r="G2473" s="207"/>
      <c r="H2473" s="318"/>
      <c r="I2473" s="318"/>
      <c r="J2473" s="318"/>
      <c r="K2473" s="319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21">
        <f>D2436</f>
        <v>45195</v>
      </c>
      <c r="E2474" s="322"/>
      <c r="F2474" s="320"/>
      <c r="G2474" s="208"/>
      <c r="H2474" s="323" t="str">
        <f>H2436</f>
        <v/>
      </c>
      <c r="I2474" s="323"/>
      <c r="J2474" s="323"/>
      <c r="K2474" s="324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20"/>
      <c r="G2475" s="208"/>
      <c r="H2475" s="325" t="str">
        <f>H2437</f>
        <v>BREBES</v>
      </c>
      <c r="I2475" s="325"/>
      <c r="J2475" s="325"/>
      <c r="K2475" s="326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3828</v>
      </c>
      <c r="E2476" s="199"/>
      <c r="F2476" s="210"/>
      <c r="G2476" s="211"/>
      <c r="H2476" s="327"/>
      <c r="I2476" s="327"/>
      <c r="J2476" s="327"/>
      <c r="K2476" s="328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2">B2442</f>
        <v>3</v>
      </c>
      <c r="C2480" s="292" t="str">
        <f t="shared" si="1382"/>
        <v>LSN</v>
      </c>
      <c r="D2480" s="293" t="str">
        <f t="shared" si="1382"/>
        <v/>
      </c>
      <c r="E2480" s="294" t="str">
        <f t="shared" si="1382"/>
        <v>GEL PEN JOYKO GP-243 WHIZ GEL</v>
      </c>
      <c r="F2480" s="235"/>
      <c r="G2480" s="236"/>
      <c r="H2480" s="237">
        <f t="shared" ref="H2480:J2480" si="1383">H2442</f>
        <v>24600</v>
      </c>
      <c r="I2480" s="238">
        <f t="shared" si="1383"/>
        <v>0.1</v>
      </c>
      <c r="J2480" s="238">
        <f t="shared" si="1383"/>
        <v>0</v>
      </c>
      <c r="K2480" s="239">
        <f t="shared" ref="K2480:K2495" si="1384">(B2480*H2480-((B2480*H2480)*I2480))-((B2480*H2480-((B2480*H2480)*I2480))*J2480)</f>
        <v>66420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5">B2443</f>
        <v>6</v>
      </c>
      <c r="C2481" s="292" t="str">
        <f t="shared" si="1385"/>
        <v>LSN</v>
      </c>
      <c r="D2481" s="293" t="str">
        <f t="shared" si="1385"/>
        <v/>
      </c>
      <c r="E2481" s="294" t="str">
        <f t="shared" si="1385"/>
        <v>BALLPEN JOYKO BP-349-12 VOKUS TRANS</v>
      </c>
      <c r="F2481" s="235"/>
      <c r="G2481" s="236"/>
      <c r="H2481" s="237">
        <f t="shared" ref="H2481:J2481" si="1386">H2443</f>
        <v>13200</v>
      </c>
      <c r="I2481" s="238">
        <f t="shared" si="1386"/>
        <v>0.1</v>
      </c>
      <c r="J2481" s="238">
        <f t="shared" si="1386"/>
        <v>0</v>
      </c>
      <c r="K2481" s="239">
        <f t="shared" si="1384"/>
        <v>71280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7">B2444</f>
        <v>2</v>
      </c>
      <c r="C2482" s="292" t="str">
        <f t="shared" si="1387"/>
        <v>GRS</v>
      </c>
      <c r="D2482" s="293" t="str">
        <f t="shared" si="1387"/>
        <v/>
      </c>
      <c r="E2482" s="294" t="str">
        <f t="shared" si="1387"/>
        <v>BINDER CLIP KENKO NO. 107</v>
      </c>
      <c r="F2482" s="235"/>
      <c r="G2482" s="236"/>
      <c r="H2482" s="237">
        <f t="shared" ref="H2482:J2482" si="1388">H2444</f>
        <v>31800</v>
      </c>
      <c r="I2482" s="238">
        <f t="shared" si="1388"/>
        <v>0.1</v>
      </c>
      <c r="J2482" s="238">
        <f t="shared" si="1388"/>
        <v>0</v>
      </c>
      <c r="K2482" s="239">
        <f t="shared" si="1384"/>
        <v>57240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9">B2445</f>
        <v>2</v>
      </c>
      <c r="C2483" s="292" t="str">
        <f t="shared" si="1389"/>
        <v>GRS</v>
      </c>
      <c r="D2483" s="293" t="str">
        <f t="shared" si="1389"/>
        <v xml:space="preserve"> </v>
      </c>
      <c r="E2483" s="294" t="str">
        <f t="shared" si="1389"/>
        <v>BINDER CLIP KENKO NO. 111</v>
      </c>
      <c r="F2483" s="235"/>
      <c r="G2483" s="236"/>
      <c r="H2483" s="237">
        <f t="shared" ref="H2483:J2483" si="1390">H2445</f>
        <v>49200</v>
      </c>
      <c r="I2483" s="238">
        <f t="shared" si="1390"/>
        <v>0.1</v>
      </c>
      <c r="J2483" s="238">
        <f t="shared" si="1390"/>
        <v>0</v>
      </c>
      <c r="K2483" s="239">
        <f t="shared" si="1384"/>
        <v>88560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1">B2446</f>
        <v>2</v>
      </c>
      <c r="C2484" s="292" t="str">
        <f t="shared" si="1391"/>
        <v>GRS</v>
      </c>
      <c r="D2484" s="293" t="str">
        <f t="shared" si="1391"/>
        <v/>
      </c>
      <c r="E2484" s="294" t="str">
        <f t="shared" si="1391"/>
        <v>BINDER CLIP KENKO NO. 200</v>
      </c>
      <c r="F2484" s="235"/>
      <c r="G2484" s="236"/>
      <c r="H2484" s="237">
        <f t="shared" ref="H2484:J2484" si="1392">H2446</f>
        <v>120000</v>
      </c>
      <c r="I2484" s="238">
        <f t="shared" si="1392"/>
        <v>0.1</v>
      </c>
      <c r="J2484" s="238">
        <f t="shared" si="1392"/>
        <v>0</v>
      </c>
      <c r="K2484" s="239">
        <f t="shared" si="1384"/>
        <v>216000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3">B2447</f>
        <v>3</v>
      </c>
      <c r="C2485" s="292" t="str">
        <f t="shared" si="1393"/>
        <v>LSN</v>
      </c>
      <c r="D2485" s="293" t="str">
        <f t="shared" si="1393"/>
        <v/>
      </c>
      <c r="E2485" s="294" t="str">
        <f t="shared" si="1393"/>
        <v>LEM CAIR 35 ML KENKO LG-35</v>
      </c>
      <c r="F2485" s="235"/>
      <c r="G2485" s="236"/>
      <c r="H2485" s="237">
        <f t="shared" ref="H2485:J2485" si="1394">H2447</f>
        <v>19800</v>
      </c>
      <c r="I2485" s="238">
        <f t="shared" si="1394"/>
        <v>0.1</v>
      </c>
      <c r="J2485" s="238">
        <f t="shared" si="1394"/>
        <v>0</v>
      </c>
      <c r="K2485" s="239">
        <f t="shared" si="1384"/>
        <v>53460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5">B2448</f>
        <v>3</v>
      </c>
      <c r="C2486" s="292" t="str">
        <f t="shared" si="1395"/>
        <v>LSN</v>
      </c>
      <c r="D2486" s="293" t="str">
        <f t="shared" si="1395"/>
        <v/>
      </c>
      <c r="E2486" s="294" t="str">
        <f t="shared" si="1395"/>
        <v>LEM CAIR 50 ML KENKO LG-50</v>
      </c>
      <c r="F2486" s="235"/>
      <c r="G2486" s="236"/>
      <c r="H2486" s="237">
        <f t="shared" ref="H2486:J2486" si="1396">H2448</f>
        <v>25200</v>
      </c>
      <c r="I2486" s="238">
        <f t="shared" si="1396"/>
        <v>0.1</v>
      </c>
      <c r="J2486" s="238">
        <f t="shared" si="1396"/>
        <v>0</v>
      </c>
      <c r="K2486" s="239">
        <f t="shared" si="1384"/>
        <v>68040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7">B2449</f>
        <v>2</v>
      </c>
      <c r="C2487" s="292" t="str">
        <f t="shared" si="1397"/>
        <v>BOX</v>
      </c>
      <c r="D2487" s="293" t="str">
        <f t="shared" si="1397"/>
        <v/>
      </c>
      <c r="E2487" s="295" t="str">
        <f t="shared" si="1397"/>
        <v>STIP / PENGHAPUS JOYKO 526-B40BL HITAM</v>
      </c>
      <c r="F2487" s="235"/>
      <c r="G2487" s="236"/>
      <c r="H2487" s="237">
        <f t="shared" ref="H2487:J2487" si="1398">H2449</f>
        <v>28300</v>
      </c>
      <c r="I2487" s="238">
        <f t="shared" si="1398"/>
        <v>0.1</v>
      </c>
      <c r="J2487" s="238">
        <f t="shared" si="1398"/>
        <v>0</v>
      </c>
      <c r="K2487" s="239">
        <f t="shared" si="1384"/>
        <v>50940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9">B2450</f>
        <v>2</v>
      </c>
      <c r="C2488" s="292" t="str">
        <f t="shared" si="1399"/>
        <v>BOX</v>
      </c>
      <c r="D2488" s="293" t="str">
        <f t="shared" si="1399"/>
        <v/>
      </c>
      <c r="E2488" s="294" t="str">
        <f t="shared" si="1399"/>
        <v>STIP / PENGHAPUS JOYKO 526-B40P PUTIH</v>
      </c>
      <c r="F2488" s="235"/>
      <c r="G2488" s="236"/>
      <c r="H2488" s="237">
        <f t="shared" ref="H2488:J2488" si="1400">H2450</f>
        <v>28300</v>
      </c>
      <c r="I2488" s="238">
        <f t="shared" si="1400"/>
        <v>0.1</v>
      </c>
      <c r="J2488" s="238">
        <f t="shared" si="1400"/>
        <v>0</v>
      </c>
      <c r="K2488" s="239">
        <f t="shared" si="1384"/>
        <v>50940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1">B2451</f>
        <v>18</v>
      </c>
      <c r="C2489" s="292" t="str">
        <f t="shared" si="1401"/>
        <v>PAK</v>
      </c>
      <c r="D2489" s="293" t="str">
        <f t="shared" si="1401"/>
        <v/>
      </c>
      <c r="E2489" s="294" t="str">
        <f t="shared" si="1401"/>
        <v>LOOSE LEAF KENKO A5-LL 50-2070</v>
      </c>
      <c r="F2489" s="235"/>
      <c r="G2489" s="236"/>
      <c r="H2489" s="237">
        <f t="shared" ref="H2489:J2489" si="1402">H2451</f>
        <v>4400</v>
      </c>
      <c r="I2489" s="238">
        <f t="shared" si="1402"/>
        <v>0.1</v>
      </c>
      <c r="J2489" s="238">
        <f t="shared" si="1402"/>
        <v>0</v>
      </c>
      <c r="K2489" s="239">
        <f t="shared" si="1384"/>
        <v>71280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3">B2452</f>
        <v>25</v>
      </c>
      <c r="C2490" s="292" t="str">
        <f t="shared" si="1403"/>
        <v>PAK</v>
      </c>
      <c r="D2490" s="293" t="str">
        <f t="shared" si="1403"/>
        <v/>
      </c>
      <c r="E2490" s="294" t="str">
        <f t="shared" si="1403"/>
        <v>LOOSE LEAF KENKO A5-LL 100-2070</v>
      </c>
      <c r="F2490" s="235"/>
      <c r="G2490" s="236"/>
      <c r="H2490" s="237">
        <f t="shared" ref="H2490:J2490" si="1404">H2452</f>
        <v>8350</v>
      </c>
      <c r="I2490" s="238">
        <f t="shared" si="1404"/>
        <v>0.1</v>
      </c>
      <c r="J2490" s="238">
        <f t="shared" si="1404"/>
        <v>0</v>
      </c>
      <c r="K2490" s="239">
        <f t="shared" si="1384"/>
        <v>187875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5">B2453</f>
        <v>10</v>
      </c>
      <c r="C2491" s="292" t="str">
        <f t="shared" si="1405"/>
        <v>PCS</v>
      </c>
      <c r="D2491" s="293" t="str">
        <f t="shared" si="1405"/>
        <v/>
      </c>
      <c r="E2491" s="294" t="str">
        <f t="shared" si="1405"/>
        <v>BUKU KAS KWARTO</v>
      </c>
      <c r="F2491" s="235"/>
      <c r="G2491" s="236"/>
      <c r="H2491" s="237">
        <f t="shared" ref="H2491:J2491" si="1406">H2453</f>
        <v>9500</v>
      </c>
      <c r="I2491" s="238">
        <f t="shared" si="1406"/>
        <v>0</v>
      </c>
      <c r="J2491" s="238">
        <f t="shared" si="1406"/>
        <v>0</v>
      </c>
      <c r="K2491" s="239">
        <f t="shared" si="1384"/>
        <v>95000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7">B2454</f>
        <v>72</v>
      </c>
      <c r="C2492" s="292" t="str">
        <f t="shared" si="1407"/>
        <v>ROL</v>
      </c>
      <c r="D2492" s="293">
        <f t="shared" si="1407"/>
        <v>1</v>
      </c>
      <c r="E2492" s="294" t="str">
        <f t="shared" si="1407"/>
        <v>PLAKBAND BENING 80 M KENKO 48 MM RED CORE</v>
      </c>
      <c r="F2492" s="235"/>
      <c r="G2492" s="236"/>
      <c r="H2492" s="237">
        <f t="shared" ref="H2492:J2492" si="1408">H2454</f>
        <v>10000</v>
      </c>
      <c r="I2492" s="238">
        <f t="shared" si="1408"/>
        <v>0.1</v>
      </c>
      <c r="J2492" s="238">
        <f t="shared" si="1408"/>
        <v>0</v>
      </c>
      <c r="K2492" s="239">
        <f t="shared" si="1384"/>
        <v>648000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9">B2455</f>
        <v>0</v>
      </c>
      <c r="C2493" s="292">
        <f t="shared" si="1409"/>
        <v>0</v>
      </c>
      <c r="D2493" s="293">
        <f t="shared" si="1409"/>
        <v>0</v>
      </c>
      <c r="E2493" s="294">
        <f t="shared" si="1409"/>
        <v>0</v>
      </c>
      <c r="F2493" s="235"/>
      <c r="G2493" s="236"/>
      <c r="H2493" s="237">
        <f t="shared" ref="H2493:J2493" si="1410">H2455</f>
        <v>0</v>
      </c>
      <c r="I2493" s="238">
        <f t="shared" si="1410"/>
        <v>0</v>
      </c>
      <c r="J2493" s="238">
        <f t="shared" si="1410"/>
        <v>0</v>
      </c>
      <c r="K2493" s="239">
        <f t="shared" si="1384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1">B2456</f>
        <v>0</v>
      </c>
      <c r="C2494" s="292">
        <f t="shared" si="1411"/>
        <v>0</v>
      </c>
      <c r="D2494" s="293">
        <f t="shared" si="1411"/>
        <v>0</v>
      </c>
      <c r="E2494" s="294">
        <f t="shared" si="1411"/>
        <v>0</v>
      </c>
      <c r="F2494" s="235"/>
      <c r="G2494" s="236"/>
      <c r="H2494" s="237">
        <f t="shared" ref="H2494:J2494" si="1412">H2456</f>
        <v>0</v>
      </c>
      <c r="I2494" s="238">
        <f t="shared" si="1412"/>
        <v>0</v>
      </c>
      <c r="J2494" s="238">
        <f t="shared" si="1412"/>
        <v>0</v>
      </c>
      <c r="K2494" s="239">
        <f t="shared" si="1384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3">B2457</f>
        <v>0</v>
      </c>
      <c r="C2495" s="292">
        <f t="shared" si="1413"/>
        <v>0</v>
      </c>
      <c r="D2495" s="293">
        <f t="shared" si="1413"/>
        <v>0</v>
      </c>
      <c r="E2495" s="295">
        <f t="shared" si="1413"/>
        <v>0</v>
      </c>
      <c r="F2495" s="235"/>
      <c r="G2495" s="236"/>
      <c r="H2495" s="237">
        <f t="shared" ref="H2495:J2495" si="1414">H2457</f>
        <v>0</v>
      </c>
      <c r="I2495" s="238">
        <f t="shared" si="1414"/>
        <v>0</v>
      </c>
      <c r="J2495" s="238">
        <f t="shared" si="1414"/>
        <v>0</v>
      </c>
      <c r="K2495" s="239">
        <f t="shared" si="1384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9"/>
      <c r="K2497" s="308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5">
        <f>SUM(K2480:K2495)</f>
        <v>1725035</v>
      </c>
      <c r="K2498" s="306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7"/>
      <c r="K2499" s="307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8"/>
      <c r="K2501" s="308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9">
        <f>((J2498/1.11)+(K2500/1.11))*11%</f>
        <v>170949.41441441441</v>
      </c>
      <c r="K2502" s="310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8"/>
      <c r="K2503" s="308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1725035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11" t="str">
        <f>J2468</f>
        <v>RISMA / CONDRO</v>
      </c>
      <c r="K2506" s="312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11">
        <f>J2469</f>
        <v>0</v>
      </c>
      <c r="K2507" s="312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23090023</v>
      </c>
      <c r="G2510" s="11" t="s">
        <v>2</v>
      </c>
      <c r="H2510" s="358" t="s">
        <v>59</v>
      </c>
      <c r="I2510" s="358"/>
      <c r="J2510" s="358"/>
      <c r="K2510" s="3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2" t="s">
        <v>3</v>
      </c>
      <c r="G2511" s="17"/>
      <c r="H2511" s="360"/>
      <c r="I2511" s="360"/>
      <c r="J2511" s="360"/>
      <c r="K2511" s="3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3">
        <v>45196</v>
      </c>
      <c r="E2512" s="364"/>
      <c r="F2512" s="362"/>
      <c r="G2512" s="18"/>
      <c r="H2512" s="365" t="s">
        <v>60</v>
      </c>
      <c r="I2512" s="365"/>
      <c r="J2512" s="365"/>
      <c r="K2512" s="36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2"/>
      <c r="G2513" s="18"/>
      <c r="H2513" s="367" t="s">
        <v>61</v>
      </c>
      <c r="I2513" s="367"/>
      <c r="J2513" s="367"/>
      <c r="K2513" s="36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171</v>
      </c>
      <c r="E2514" s="9"/>
      <c r="F2514" s="21"/>
      <c r="G2514" s="22"/>
      <c r="H2514" s="369"/>
      <c r="I2514" s="369"/>
      <c r="J2514" s="369"/>
      <c r="K2514" s="37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50</v>
      </c>
      <c r="C2518" s="46" t="s">
        <v>52</v>
      </c>
      <c r="D2518" s="93" t="s">
        <v>32</v>
      </c>
      <c r="E2518" s="110" t="s">
        <v>172</v>
      </c>
      <c r="F2518" s="48"/>
      <c r="G2518" s="49"/>
      <c r="H2518" s="50">
        <v>3050</v>
      </c>
      <c r="I2518" s="51">
        <v>0.14000000000000001</v>
      </c>
      <c r="J2518" s="51"/>
      <c r="K2518" s="52">
        <f t="shared" ref="K2518:K2533" si="1415">(B2518*H2518-((B2518*H2518)*I2518))-((B2518*H2518-((B2518*H2518)*I2518))*J2518)</f>
        <v>131150</v>
      </c>
      <c r="L2518" s="36"/>
    </row>
    <row r="2519" spans="1:12" s="10" customFormat="1" ht="14.1" customHeight="1" x14ac:dyDescent="0.25">
      <c r="A2519" s="45">
        <v>2</v>
      </c>
      <c r="B2519" s="46">
        <v>120</v>
      </c>
      <c r="C2519" s="46" t="s">
        <v>52</v>
      </c>
      <c r="D2519" s="93" t="s">
        <v>32</v>
      </c>
      <c r="E2519" s="110" t="s">
        <v>173</v>
      </c>
      <c r="F2519" s="48"/>
      <c r="G2519" s="49"/>
      <c r="H2519" s="50">
        <v>3050</v>
      </c>
      <c r="I2519" s="51">
        <v>0.14000000000000001</v>
      </c>
      <c r="J2519" s="51"/>
      <c r="K2519" s="52">
        <f t="shared" si="1415"/>
        <v>314760</v>
      </c>
      <c r="L2519" s="36"/>
    </row>
    <row r="2520" spans="1:12" s="10" customFormat="1" ht="14.1" customHeight="1" x14ac:dyDescent="0.25">
      <c r="A2520" s="45">
        <v>3</v>
      </c>
      <c r="B2520" s="46">
        <v>120</v>
      </c>
      <c r="C2520" s="46" t="s">
        <v>52</v>
      </c>
      <c r="D2520" s="93" t="s">
        <v>32</v>
      </c>
      <c r="E2520" s="110" t="s">
        <v>174</v>
      </c>
      <c r="F2520" s="48"/>
      <c r="G2520" s="49"/>
      <c r="H2520" s="50">
        <v>3050</v>
      </c>
      <c r="I2520" s="51">
        <v>0.14000000000000001</v>
      </c>
      <c r="J2520" s="51"/>
      <c r="K2520" s="52">
        <f t="shared" si="1415"/>
        <v>314760</v>
      </c>
      <c r="L2520" s="36"/>
    </row>
    <row r="2521" spans="1:12" s="10" customFormat="1" ht="14.1" customHeight="1" x14ac:dyDescent="0.25">
      <c r="A2521" s="45">
        <v>4</v>
      </c>
      <c r="B2521" s="46">
        <v>120</v>
      </c>
      <c r="C2521" s="46" t="s">
        <v>52</v>
      </c>
      <c r="D2521" s="93" t="s">
        <v>32</v>
      </c>
      <c r="E2521" s="110" t="s">
        <v>175</v>
      </c>
      <c r="F2521" s="48"/>
      <c r="G2521" s="49"/>
      <c r="H2521" s="50">
        <v>3050</v>
      </c>
      <c r="I2521" s="51">
        <v>0.14000000000000001</v>
      </c>
      <c r="J2521" s="51"/>
      <c r="K2521" s="52">
        <f t="shared" si="1415"/>
        <v>314760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5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5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5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5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5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5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5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5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5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5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5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5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5"/>
      <c r="K2535" s="34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7">
        <f>SUM(K2518:K2533)</f>
        <v>1075430</v>
      </c>
      <c r="K2536" s="34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9"/>
      <c r="K2537" s="34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6"/>
      <c r="K2539" s="34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0">
        <f>((J2536/1.11)+(K2538/1.11))*11%</f>
        <v>106574.14414414413</v>
      </c>
      <c r="K2540" s="35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6"/>
      <c r="K2541" s="34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1075430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52" t="s">
        <v>43</v>
      </c>
      <c r="K2544" s="353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52"/>
      <c r="K2545" s="353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23090023</v>
      </c>
      <c r="F2548" s="123"/>
      <c r="G2548" s="124" t="s">
        <v>2</v>
      </c>
      <c r="H2548" s="354" t="str">
        <f>H2510</f>
        <v>HARNOYO</v>
      </c>
      <c r="I2548" s="354"/>
      <c r="J2548" s="354"/>
      <c r="K2548" s="355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30" t="s">
        <v>3</v>
      </c>
      <c r="G2549" s="130"/>
      <c r="H2549" s="356"/>
      <c r="I2549" s="356"/>
      <c r="J2549" s="356"/>
      <c r="K2549" s="357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31">
        <f>D2512</f>
        <v>45196</v>
      </c>
      <c r="E2550" s="332"/>
      <c r="F2550" s="330"/>
      <c r="G2550" s="131"/>
      <c r="H2550" s="333" t="str">
        <f>H2512</f>
        <v>(BENDAN)</v>
      </c>
      <c r="I2550" s="333"/>
      <c r="J2550" s="333"/>
      <c r="K2550" s="334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30"/>
      <c r="G2551" s="131"/>
      <c r="H2551" s="335" t="str">
        <f>H2513</f>
        <v>PEKALONGAN</v>
      </c>
      <c r="I2551" s="335"/>
      <c r="J2551" s="335"/>
      <c r="K2551" s="336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3791</v>
      </c>
      <c r="E2552" s="122"/>
      <c r="F2552" s="133"/>
      <c r="G2552" s="134"/>
      <c r="H2552" s="337"/>
      <c r="I2552" s="337"/>
      <c r="J2552" s="337"/>
      <c r="K2552" s="338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6">B2518</f>
        <v>50</v>
      </c>
      <c r="C2556" s="287" t="str">
        <f t="shared" si="1416"/>
        <v>PCS</v>
      </c>
      <c r="D2556" s="288" t="str">
        <f t="shared" si="1416"/>
        <v/>
      </c>
      <c r="E2556" s="289" t="str">
        <f t="shared" si="1416"/>
        <v>HIGHLIGHTER / STABILO KENKO HL-100 UNGU</v>
      </c>
      <c r="F2556" s="158"/>
      <c r="G2556" s="159"/>
      <c r="H2556" s="160">
        <f t="shared" ref="H2556:J2556" si="1417">H2518</f>
        <v>3050</v>
      </c>
      <c r="I2556" s="161">
        <f t="shared" si="1417"/>
        <v>0.14000000000000001</v>
      </c>
      <c r="J2556" s="161">
        <f t="shared" si="1417"/>
        <v>0</v>
      </c>
      <c r="K2556" s="162">
        <f t="shared" ref="K2556:K2571" si="1418">(B2556*H2556-((B2556*H2556)*I2556))-((B2556*H2556-((B2556*H2556)*I2556))*J2556)</f>
        <v>131150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9">B2519</f>
        <v>120</v>
      </c>
      <c r="C2557" s="287" t="str">
        <f t="shared" si="1419"/>
        <v>PCS</v>
      </c>
      <c r="D2557" s="288" t="str">
        <f t="shared" si="1419"/>
        <v/>
      </c>
      <c r="E2557" s="289" t="str">
        <f t="shared" si="1419"/>
        <v>HIGHLIGHTER / STABILO KENKO HL-100 HIJAU</v>
      </c>
      <c r="F2557" s="158"/>
      <c r="G2557" s="159"/>
      <c r="H2557" s="160">
        <f t="shared" ref="H2557:J2557" si="1420">H2519</f>
        <v>3050</v>
      </c>
      <c r="I2557" s="161">
        <f t="shared" si="1420"/>
        <v>0.14000000000000001</v>
      </c>
      <c r="J2557" s="161">
        <f t="shared" si="1420"/>
        <v>0</v>
      </c>
      <c r="K2557" s="162">
        <f t="shared" si="1418"/>
        <v>314760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1">B2520</f>
        <v>120</v>
      </c>
      <c r="C2558" s="287" t="str">
        <f t="shared" si="1421"/>
        <v>PCS</v>
      </c>
      <c r="D2558" s="288" t="str">
        <f t="shared" si="1421"/>
        <v/>
      </c>
      <c r="E2558" s="289" t="str">
        <f t="shared" si="1421"/>
        <v>HIGHLIGHTER / STABILO KENKO HL-100 KUNING</v>
      </c>
      <c r="F2558" s="158"/>
      <c r="G2558" s="159"/>
      <c r="H2558" s="160">
        <f t="shared" ref="H2558:J2558" si="1422">H2520</f>
        <v>3050</v>
      </c>
      <c r="I2558" s="161">
        <f t="shared" si="1422"/>
        <v>0.14000000000000001</v>
      </c>
      <c r="J2558" s="161">
        <f t="shared" si="1422"/>
        <v>0</v>
      </c>
      <c r="K2558" s="162">
        <f t="shared" si="1418"/>
        <v>314760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3">B2521</f>
        <v>120</v>
      </c>
      <c r="C2559" s="287" t="str">
        <f t="shared" si="1423"/>
        <v>PCS</v>
      </c>
      <c r="D2559" s="288" t="str">
        <f t="shared" si="1423"/>
        <v/>
      </c>
      <c r="E2559" s="289" t="str">
        <f t="shared" si="1423"/>
        <v>HIGHLIGHTER / STABILO KENKO HL-100 PINK</v>
      </c>
      <c r="F2559" s="158"/>
      <c r="G2559" s="159"/>
      <c r="H2559" s="160">
        <f t="shared" ref="H2559:J2559" si="1424">H2521</f>
        <v>3050</v>
      </c>
      <c r="I2559" s="161">
        <f t="shared" si="1424"/>
        <v>0.14000000000000001</v>
      </c>
      <c r="J2559" s="161">
        <f t="shared" si="1424"/>
        <v>0</v>
      </c>
      <c r="K2559" s="162">
        <f t="shared" si="1418"/>
        <v>314760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5">B2522</f>
        <v>0</v>
      </c>
      <c r="C2560" s="287">
        <f t="shared" si="1425"/>
        <v>0</v>
      </c>
      <c r="D2560" s="288">
        <f t="shared" si="1425"/>
        <v>0</v>
      </c>
      <c r="E2560" s="289">
        <f t="shared" si="1425"/>
        <v>0</v>
      </c>
      <c r="F2560" s="158"/>
      <c r="G2560" s="159"/>
      <c r="H2560" s="160">
        <f t="shared" ref="H2560:J2560" si="1426">H2522</f>
        <v>0</v>
      </c>
      <c r="I2560" s="161">
        <f t="shared" si="1426"/>
        <v>0</v>
      </c>
      <c r="J2560" s="161">
        <f t="shared" si="1426"/>
        <v>0</v>
      </c>
      <c r="K2560" s="162">
        <f t="shared" si="1418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7">B2523</f>
        <v>0</v>
      </c>
      <c r="C2561" s="287">
        <f t="shared" si="1427"/>
        <v>0</v>
      </c>
      <c r="D2561" s="288">
        <f t="shared" si="1427"/>
        <v>0</v>
      </c>
      <c r="E2561" s="289">
        <f t="shared" si="1427"/>
        <v>0</v>
      </c>
      <c r="F2561" s="158"/>
      <c r="G2561" s="159"/>
      <c r="H2561" s="160">
        <f t="shared" ref="H2561:J2561" si="1428">H2523</f>
        <v>0</v>
      </c>
      <c r="I2561" s="161">
        <f t="shared" si="1428"/>
        <v>0</v>
      </c>
      <c r="J2561" s="161">
        <f t="shared" si="1428"/>
        <v>0</v>
      </c>
      <c r="K2561" s="162">
        <f t="shared" si="1418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9">B2524</f>
        <v>0</v>
      </c>
      <c r="C2562" s="287">
        <f t="shared" si="1429"/>
        <v>0</v>
      </c>
      <c r="D2562" s="288">
        <f t="shared" si="1429"/>
        <v>0</v>
      </c>
      <c r="E2562" s="289">
        <f t="shared" si="1429"/>
        <v>0</v>
      </c>
      <c r="F2562" s="158"/>
      <c r="G2562" s="159"/>
      <c r="H2562" s="160">
        <f t="shared" ref="H2562:J2562" si="1430">H2524</f>
        <v>0</v>
      </c>
      <c r="I2562" s="161">
        <f t="shared" si="1430"/>
        <v>0</v>
      </c>
      <c r="J2562" s="161">
        <f t="shared" si="1430"/>
        <v>0</v>
      </c>
      <c r="K2562" s="162">
        <f t="shared" si="1418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1">B2525</f>
        <v>0</v>
      </c>
      <c r="C2563" s="287">
        <f t="shared" si="1431"/>
        <v>0</v>
      </c>
      <c r="D2563" s="288">
        <f t="shared" si="1431"/>
        <v>0</v>
      </c>
      <c r="E2563" s="290">
        <f t="shared" si="1431"/>
        <v>0</v>
      </c>
      <c r="F2563" s="158"/>
      <c r="G2563" s="159"/>
      <c r="H2563" s="160">
        <f t="shared" ref="H2563:J2563" si="1432">H2525</f>
        <v>0</v>
      </c>
      <c r="I2563" s="161">
        <f t="shared" si="1432"/>
        <v>0</v>
      </c>
      <c r="J2563" s="161">
        <f t="shared" si="1432"/>
        <v>0</v>
      </c>
      <c r="K2563" s="162">
        <f t="shared" si="1418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3">B2526</f>
        <v>0</v>
      </c>
      <c r="C2564" s="287">
        <f t="shared" si="1433"/>
        <v>0</v>
      </c>
      <c r="D2564" s="288">
        <f t="shared" si="1433"/>
        <v>0</v>
      </c>
      <c r="E2564" s="289">
        <f t="shared" si="1433"/>
        <v>0</v>
      </c>
      <c r="F2564" s="158"/>
      <c r="G2564" s="159"/>
      <c r="H2564" s="160">
        <f t="shared" ref="H2564:J2564" si="1434">H2526</f>
        <v>0</v>
      </c>
      <c r="I2564" s="161">
        <f t="shared" si="1434"/>
        <v>0</v>
      </c>
      <c r="J2564" s="161">
        <f t="shared" si="1434"/>
        <v>0</v>
      </c>
      <c r="K2564" s="162">
        <f t="shared" si="1418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5">B2527</f>
        <v>0</v>
      </c>
      <c r="C2565" s="287">
        <f t="shared" si="1435"/>
        <v>0</v>
      </c>
      <c r="D2565" s="288">
        <f t="shared" si="1435"/>
        <v>0</v>
      </c>
      <c r="E2565" s="289">
        <f t="shared" si="1435"/>
        <v>0</v>
      </c>
      <c r="F2565" s="158"/>
      <c r="G2565" s="159"/>
      <c r="H2565" s="160">
        <f t="shared" ref="H2565:J2565" si="1436">H2527</f>
        <v>0</v>
      </c>
      <c r="I2565" s="161">
        <f t="shared" si="1436"/>
        <v>0</v>
      </c>
      <c r="J2565" s="161">
        <f t="shared" si="1436"/>
        <v>0</v>
      </c>
      <c r="K2565" s="162">
        <f t="shared" si="1418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7">B2528</f>
        <v>0</v>
      </c>
      <c r="C2566" s="287">
        <f t="shared" si="1437"/>
        <v>0</v>
      </c>
      <c r="D2566" s="288">
        <f t="shared" si="1437"/>
        <v>0</v>
      </c>
      <c r="E2566" s="289">
        <f t="shared" si="1437"/>
        <v>0</v>
      </c>
      <c r="F2566" s="158"/>
      <c r="G2566" s="159"/>
      <c r="H2566" s="160">
        <f t="shared" ref="H2566:J2566" si="1438">H2528</f>
        <v>0</v>
      </c>
      <c r="I2566" s="161">
        <f t="shared" si="1438"/>
        <v>0</v>
      </c>
      <c r="J2566" s="161">
        <f t="shared" si="1438"/>
        <v>0</v>
      </c>
      <c r="K2566" s="162">
        <f t="shared" si="1418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9">B2529</f>
        <v>0</v>
      </c>
      <c r="C2567" s="287">
        <f t="shared" si="1439"/>
        <v>0</v>
      </c>
      <c r="D2567" s="288">
        <f t="shared" si="1439"/>
        <v>0</v>
      </c>
      <c r="E2567" s="289">
        <f t="shared" si="1439"/>
        <v>0</v>
      </c>
      <c r="F2567" s="158"/>
      <c r="G2567" s="159"/>
      <c r="H2567" s="160">
        <f t="shared" ref="H2567:J2567" si="1440">H2529</f>
        <v>0</v>
      </c>
      <c r="I2567" s="161">
        <f t="shared" si="1440"/>
        <v>0</v>
      </c>
      <c r="J2567" s="161">
        <f t="shared" si="1440"/>
        <v>0</v>
      </c>
      <c r="K2567" s="162">
        <f t="shared" si="1418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1">B2530</f>
        <v>0</v>
      </c>
      <c r="C2568" s="287">
        <f t="shared" si="1441"/>
        <v>0</v>
      </c>
      <c r="D2568" s="288">
        <f t="shared" si="1441"/>
        <v>0</v>
      </c>
      <c r="E2568" s="289">
        <f t="shared" si="1441"/>
        <v>0</v>
      </c>
      <c r="F2568" s="158"/>
      <c r="G2568" s="159"/>
      <c r="H2568" s="160">
        <f t="shared" ref="H2568:J2568" si="1442">H2530</f>
        <v>0</v>
      </c>
      <c r="I2568" s="161">
        <f t="shared" si="1442"/>
        <v>0</v>
      </c>
      <c r="J2568" s="161">
        <f t="shared" si="1442"/>
        <v>0</v>
      </c>
      <c r="K2568" s="162">
        <f t="shared" si="1418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3">B2531</f>
        <v>0</v>
      </c>
      <c r="C2569" s="287">
        <f t="shared" si="1443"/>
        <v>0</v>
      </c>
      <c r="D2569" s="288">
        <f t="shared" si="1443"/>
        <v>0</v>
      </c>
      <c r="E2569" s="289">
        <f t="shared" si="1443"/>
        <v>0</v>
      </c>
      <c r="F2569" s="158"/>
      <c r="G2569" s="159"/>
      <c r="H2569" s="160">
        <f t="shared" ref="H2569:J2569" si="1444">H2531</f>
        <v>0</v>
      </c>
      <c r="I2569" s="161">
        <f t="shared" si="1444"/>
        <v>0</v>
      </c>
      <c r="J2569" s="161">
        <f t="shared" si="1444"/>
        <v>0</v>
      </c>
      <c r="K2569" s="162">
        <f t="shared" si="1418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5">B2532</f>
        <v>0</v>
      </c>
      <c r="C2570" s="287">
        <f t="shared" si="1445"/>
        <v>0</v>
      </c>
      <c r="D2570" s="288">
        <f t="shared" si="1445"/>
        <v>0</v>
      </c>
      <c r="E2570" s="289">
        <f t="shared" si="1445"/>
        <v>0</v>
      </c>
      <c r="F2570" s="158"/>
      <c r="G2570" s="159"/>
      <c r="H2570" s="160">
        <f t="shared" ref="H2570:J2570" si="1446">H2532</f>
        <v>0</v>
      </c>
      <c r="I2570" s="161">
        <f t="shared" si="1446"/>
        <v>0</v>
      </c>
      <c r="J2570" s="161">
        <f t="shared" si="1446"/>
        <v>0</v>
      </c>
      <c r="K2570" s="162">
        <f t="shared" si="1418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7">B2533</f>
        <v>0</v>
      </c>
      <c r="C2571" s="287">
        <f t="shared" si="1447"/>
        <v>0</v>
      </c>
      <c r="D2571" s="288">
        <f t="shared" si="1447"/>
        <v>0</v>
      </c>
      <c r="E2571" s="290">
        <f t="shared" si="1447"/>
        <v>0</v>
      </c>
      <c r="F2571" s="158"/>
      <c r="G2571" s="159"/>
      <c r="H2571" s="160">
        <f t="shared" ref="H2571:J2571" si="1448">H2533</f>
        <v>0</v>
      </c>
      <c r="I2571" s="161">
        <f t="shared" si="1448"/>
        <v>0</v>
      </c>
      <c r="J2571" s="161">
        <f t="shared" si="1448"/>
        <v>0</v>
      </c>
      <c r="K2571" s="162">
        <f t="shared" si="1418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9"/>
      <c r="K2573" s="313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40">
        <f>SUM(K2556:K2571)</f>
        <v>1075430</v>
      </c>
      <c r="K2574" s="341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42"/>
      <c r="K2575" s="342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13"/>
      <c r="K2577" s="313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43">
        <f>((J2574/1.11)+(K2576/1.11))*11%</f>
        <v>106574.14414414413</v>
      </c>
      <c r="K2578" s="344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13"/>
      <c r="K2579" s="313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1075430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14" t="str">
        <f>J2544</f>
        <v>NOVI / CONDRO</v>
      </c>
      <c r="K2582" s="315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14">
        <f>J2545</f>
        <v>0</v>
      </c>
      <c r="K2583" s="315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23090023</v>
      </c>
      <c r="F2586" s="200"/>
      <c r="G2586" s="201" t="s">
        <v>2</v>
      </c>
      <c r="H2586" s="316" t="str">
        <f>H2548</f>
        <v>HARNOYO</v>
      </c>
      <c r="I2586" s="316"/>
      <c r="J2586" s="316"/>
      <c r="K2586" s="317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20" t="s">
        <v>3</v>
      </c>
      <c r="G2587" s="207"/>
      <c r="H2587" s="318"/>
      <c r="I2587" s="318"/>
      <c r="J2587" s="318"/>
      <c r="K2587" s="319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21">
        <f>D2550</f>
        <v>45196</v>
      </c>
      <c r="E2588" s="322"/>
      <c r="F2588" s="320"/>
      <c r="G2588" s="208"/>
      <c r="H2588" s="323" t="str">
        <f>H2550</f>
        <v>(BENDAN)</v>
      </c>
      <c r="I2588" s="323"/>
      <c r="J2588" s="323"/>
      <c r="K2588" s="324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20"/>
      <c r="G2589" s="208"/>
      <c r="H2589" s="325" t="str">
        <f>H2551</f>
        <v>PEKALONGAN</v>
      </c>
      <c r="I2589" s="325"/>
      <c r="J2589" s="325"/>
      <c r="K2589" s="326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3791</v>
      </c>
      <c r="E2590" s="199"/>
      <c r="F2590" s="210"/>
      <c r="G2590" s="211"/>
      <c r="H2590" s="327"/>
      <c r="I2590" s="327"/>
      <c r="J2590" s="327"/>
      <c r="K2590" s="328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9">B2556</f>
        <v>50</v>
      </c>
      <c r="C2594" s="292" t="str">
        <f t="shared" si="1449"/>
        <v>PCS</v>
      </c>
      <c r="D2594" s="293" t="str">
        <f t="shared" si="1449"/>
        <v/>
      </c>
      <c r="E2594" s="294" t="str">
        <f t="shared" si="1449"/>
        <v>HIGHLIGHTER / STABILO KENKO HL-100 UNGU</v>
      </c>
      <c r="F2594" s="235"/>
      <c r="G2594" s="236"/>
      <c r="H2594" s="237">
        <f t="shared" ref="H2594:J2594" si="1450">H2556</f>
        <v>3050</v>
      </c>
      <c r="I2594" s="238">
        <f t="shared" si="1450"/>
        <v>0.14000000000000001</v>
      </c>
      <c r="J2594" s="238">
        <f t="shared" si="1450"/>
        <v>0</v>
      </c>
      <c r="K2594" s="239">
        <f t="shared" ref="K2594:K2609" si="1451">(B2594*H2594-((B2594*H2594)*I2594))-((B2594*H2594-((B2594*H2594)*I2594))*J2594)</f>
        <v>131150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2">B2557</f>
        <v>120</v>
      </c>
      <c r="C2595" s="292" t="str">
        <f t="shared" si="1452"/>
        <v>PCS</v>
      </c>
      <c r="D2595" s="293" t="str">
        <f t="shared" si="1452"/>
        <v/>
      </c>
      <c r="E2595" s="294" t="str">
        <f t="shared" si="1452"/>
        <v>HIGHLIGHTER / STABILO KENKO HL-100 HIJAU</v>
      </c>
      <c r="F2595" s="235"/>
      <c r="G2595" s="236"/>
      <c r="H2595" s="237">
        <f t="shared" ref="H2595:J2595" si="1453">H2557</f>
        <v>3050</v>
      </c>
      <c r="I2595" s="238">
        <f t="shared" si="1453"/>
        <v>0.14000000000000001</v>
      </c>
      <c r="J2595" s="238">
        <f t="shared" si="1453"/>
        <v>0</v>
      </c>
      <c r="K2595" s="239">
        <f t="shared" si="1451"/>
        <v>314760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4">B2558</f>
        <v>120</v>
      </c>
      <c r="C2596" s="292" t="str">
        <f t="shared" si="1454"/>
        <v>PCS</v>
      </c>
      <c r="D2596" s="293" t="str">
        <f t="shared" si="1454"/>
        <v/>
      </c>
      <c r="E2596" s="294" t="str">
        <f t="shared" si="1454"/>
        <v>HIGHLIGHTER / STABILO KENKO HL-100 KUNING</v>
      </c>
      <c r="F2596" s="235"/>
      <c r="G2596" s="236"/>
      <c r="H2596" s="237">
        <f t="shared" ref="H2596:J2596" si="1455">H2558</f>
        <v>3050</v>
      </c>
      <c r="I2596" s="238">
        <f t="shared" si="1455"/>
        <v>0.14000000000000001</v>
      </c>
      <c r="J2596" s="238">
        <f t="shared" si="1455"/>
        <v>0</v>
      </c>
      <c r="K2596" s="239">
        <f t="shared" si="1451"/>
        <v>314760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6">B2559</f>
        <v>120</v>
      </c>
      <c r="C2597" s="292" t="str">
        <f t="shared" si="1456"/>
        <v>PCS</v>
      </c>
      <c r="D2597" s="293" t="str">
        <f t="shared" si="1456"/>
        <v/>
      </c>
      <c r="E2597" s="294" t="str">
        <f t="shared" si="1456"/>
        <v>HIGHLIGHTER / STABILO KENKO HL-100 PINK</v>
      </c>
      <c r="F2597" s="235"/>
      <c r="G2597" s="236"/>
      <c r="H2597" s="237">
        <f t="shared" ref="H2597:J2597" si="1457">H2559</f>
        <v>3050</v>
      </c>
      <c r="I2597" s="238">
        <f t="shared" si="1457"/>
        <v>0.14000000000000001</v>
      </c>
      <c r="J2597" s="238">
        <f t="shared" si="1457"/>
        <v>0</v>
      </c>
      <c r="K2597" s="239">
        <f t="shared" si="1451"/>
        <v>314760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8">B2560</f>
        <v>0</v>
      </c>
      <c r="C2598" s="292">
        <f t="shared" si="1458"/>
        <v>0</v>
      </c>
      <c r="D2598" s="293">
        <f t="shared" si="1458"/>
        <v>0</v>
      </c>
      <c r="E2598" s="294">
        <f t="shared" si="1458"/>
        <v>0</v>
      </c>
      <c r="F2598" s="235"/>
      <c r="G2598" s="236"/>
      <c r="H2598" s="237">
        <f t="shared" ref="H2598:J2598" si="1459">H2560</f>
        <v>0</v>
      </c>
      <c r="I2598" s="238">
        <f t="shared" si="1459"/>
        <v>0</v>
      </c>
      <c r="J2598" s="238">
        <f t="shared" si="1459"/>
        <v>0</v>
      </c>
      <c r="K2598" s="239">
        <f t="shared" si="1451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60">B2561</f>
        <v>0</v>
      </c>
      <c r="C2599" s="292">
        <f t="shared" si="1460"/>
        <v>0</v>
      </c>
      <c r="D2599" s="293">
        <f t="shared" si="1460"/>
        <v>0</v>
      </c>
      <c r="E2599" s="294">
        <f t="shared" si="1460"/>
        <v>0</v>
      </c>
      <c r="F2599" s="235"/>
      <c r="G2599" s="236"/>
      <c r="H2599" s="237">
        <f t="shared" ref="H2599:J2599" si="1461">H2561</f>
        <v>0</v>
      </c>
      <c r="I2599" s="238">
        <f t="shared" si="1461"/>
        <v>0</v>
      </c>
      <c r="J2599" s="238">
        <f t="shared" si="1461"/>
        <v>0</v>
      </c>
      <c r="K2599" s="239">
        <f t="shared" si="1451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2">B2562</f>
        <v>0</v>
      </c>
      <c r="C2600" s="292">
        <f t="shared" si="1462"/>
        <v>0</v>
      </c>
      <c r="D2600" s="293">
        <f t="shared" si="1462"/>
        <v>0</v>
      </c>
      <c r="E2600" s="294">
        <f t="shared" si="1462"/>
        <v>0</v>
      </c>
      <c r="F2600" s="235"/>
      <c r="G2600" s="236"/>
      <c r="H2600" s="237">
        <f t="shared" ref="H2600:J2600" si="1463">H2562</f>
        <v>0</v>
      </c>
      <c r="I2600" s="238">
        <f t="shared" si="1463"/>
        <v>0</v>
      </c>
      <c r="J2600" s="238">
        <f t="shared" si="1463"/>
        <v>0</v>
      </c>
      <c r="K2600" s="239">
        <f t="shared" si="1451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4">B2563</f>
        <v>0</v>
      </c>
      <c r="C2601" s="292">
        <f t="shared" si="1464"/>
        <v>0</v>
      </c>
      <c r="D2601" s="293">
        <f t="shared" si="1464"/>
        <v>0</v>
      </c>
      <c r="E2601" s="295">
        <f t="shared" si="1464"/>
        <v>0</v>
      </c>
      <c r="F2601" s="235"/>
      <c r="G2601" s="236"/>
      <c r="H2601" s="237">
        <f t="shared" ref="H2601:J2601" si="1465">H2563</f>
        <v>0</v>
      </c>
      <c r="I2601" s="238">
        <f t="shared" si="1465"/>
        <v>0</v>
      </c>
      <c r="J2601" s="238">
        <f t="shared" si="1465"/>
        <v>0</v>
      </c>
      <c r="K2601" s="239">
        <f t="shared" si="1451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6">B2564</f>
        <v>0</v>
      </c>
      <c r="C2602" s="292">
        <f t="shared" si="1466"/>
        <v>0</v>
      </c>
      <c r="D2602" s="293">
        <f t="shared" si="1466"/>
        <v>0</v>
      </c>
      <c r="E2602" s="294">
        <f t="shared" si="1466"/>
        <v>0</v>
      </c>
      <c r="F2602" s="235"/>
      <c r="G2602" s="236"/>
      <c r="H2602" s="237">
        <f t="shared" ref="H2602:J2602" si="1467">H2564</f>
        <v>0</v>
      </c>
      <c r="I2602" s="238">
        <f t="shared" si="1467"/>
        <v>0</v>
      </c>
      <c r="J2602" s="238">
        <f t="shared" si="1467"/>
        <v>0</v>
      </c>
      <c r="K2602" s="239">
        <f t="shared" si="1451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8">B2565</f>
        <v>0</v>
      </c>
      <c r="C2603" s="292">
        <f t="shared" si="1468"/>
        <v>0</v>
      </c>
      <c r="D2603" s="293">
        <f t="shared" si="1468"/>
        <v>0</v>
      </c>
      <c r="E2603" s="294">
        <f t="shared" si="1468"/>
        <v>0</v>
      </c>
      <c r="F2603" s="235"/>
      <c r="G2603" s="236"/>
      <c r="H2603" s="237">
        <f t="shared" ref="H2603:J2603" si="1469">H2565</f>
        <v>0</v>
      </c>
      <c r="I2603" s="238">
        <f t="shared" si="1469"/>
        <v>0</v>
      </c>
      <c r="J2603" s="238">
        <f t="shared" si="1469"/>
        <v>0</v>
      </c>
      <c r="K2603" s="239">
        <f t="shared" si="1451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70">B2566</f>
        <v>0</v>
      </c>
      <c r="C2604" s="292">
        <f t="shared" si="1470"/>
        <v>0</v>
      </c>
      <c r="D2604" s="293">
        <f t="shared" si="1470"/>
        <v>0</v>
      </c>
      <c r="E2604" s="294">
        <f t="shared" si="1470"/>
        <v>0</v>
      </c>
      <c r="F2604" s="235"/>
      <c r="G2604" s="236"/>
      <c r="H2604" s="237">
        <f t="shared" ref="H2604:J2604" si="1471">H2566</f>
        <v>0</v>
      </c>
      <c r="I2604" s="238">
        <f t="shared" si="1471"/>
        <v>0</v>
      </c>
      <c r="J2604" s="238">
        <f t="shared" si="1471"/>
        <v>0</v>
      </c>
      <c r="K2604" s="239">
        <f t="shared" si="1451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2">B2567</f>
        <v>0</v>
      </c>
      <c r="C2605" s="292">
        <f t="shared" si="1472"/>
        <v>0</v>
      </c>
      <c r="D2605" s="293">
        <f t="shared" si="1472"/>
        <v>0</v>
      </c>
      <c r="E2605" s="294">
        <f t="shared" si="1472"/>
        <v>0</v>
      </c>
      <c r="F2605" s="235"/>
      <c r="G2605" s="236"/>
      <c r="H2605" s="237">
        <f t="shared" ref="H2605:J2605" si="1473">H2567</f>
        <v>0</v>
      </c>
      <c r="I2605" s="238">
        <f t="shared" si="1473"/>
        <v>0</v>
      </c>
      <c r="J2605" s="238">
        <f t="shared" si="1473"/>
        <v>0</v>
      </c>
      <c r="K2605" s="239">
        <f t="shared" si="1451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4">B2568</f>
        <v>0</v>
      </c>
      <c r="C2606" s="292">
        <f t="shared" si="1474"/>
        <v>0</v>
      </c>
      <c r="D2606" s="293">
        <f t="shared" si="1474"/>
        <v>0</v>
      </c>
      <c r="E2606" s="294">
        <f t="shared" si="1474"/>
        <v>0</v>
      </c>
      <c r="F2606" s="235"/>
      <c r="G2606" s="236"/>
      <c r="H2606" s="237">
        <f t="shared" ref="H2606:J2606" si="1475">H2568</f>
        <v>0</v>
      </c>
      <c r="I2606" s="238">
        <f t="shared" si="1475"/>
        <v>0</v>
      </c>
      <c r="J2606" s="238">
        <f t="shared" si="1475"/>
        <v>0</v>
      </c>
      <c r="K2606" s="239">
        <f t="shared" si="1451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6">B2569</f>
        <v>0</v>
      </c>
      <c r="C2607" s="292">
        <f t="shared" si="1476"/>
        <v>0</v>
      </c>
      <c r="D2607" s="293">
        <f t="shared" si="1476"/>
        <v>0</v>
      </c>
      <c r="E2607" s="294">
        <f t="shared" si="1476"/>
        <v>0</v>
      </c>
      <c r="F2607" s="235"/>
      <c r="G2607" s="236"/>
      <c r="H2607" s="237">
        <f t="shared" ref="H2607:J2607" si="1477">H2569</f>
        <v>0</v>
      </c>
      <c r="I2607" s="238">
        <f t="shared" si="1477"/>
        <v>0</v>
      </c>
      <c r="J2607" s="238">
        <f t="shared" si="1477"/>
        <v>0</v>
      </c>
      <c r="K2607" s="239">
        <f t="shared" si="1451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8">B2570</f>
        <v>0</v>
      </c>
      <c r="C2608" s="292">
        <f t="shared" si="1478"/>
        <v>0</v>
      </c>
      <c r="D2608" s="293">
        <f t="shared" si="1478"/>
        <v>0</v>
      </c>
      <c r="E2608" s="294">
        <f t="shared" si="1478"/>
        <v>0</v>
      </c>
      <c r="F2608" s="235"/>
      <c r="G2608" s="236"/>
      <c r="H2608" s="237">
        <f t="shared" ref="H2608:J2608" si="1479">H2570</f>
        <v>0</v>
      </c>
      <c r="I2608" s="238">
        <f t="shared" si="1479"/>
        <v>0</v>
      </c>
      <c r="J2608" s="238">
        <f t="shared" si="1479"/>
        <v>0</v>
      </c>
      <c r="K2608" s="239">
        <f t="shared" si="1451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80">B2571</f>
        <v>0</v>
      </c>
      <c r="C2609" s="292">
        <f t="shared" si="1480"/>
        <v>0</v>
      </c>
      <c r="D2609" s="293">
        <f t="shared" si="1480"/>
        <v>0</v>
      </c>
      <c r="E2609" s="295">
        <f t="shared" si="1480"/>
        <v>0</v>
      </c>
      <c r="F2609" s="235"/>
      <c r="G2609" s="236"/>
      <c r="H2609" s="237">
        <f t="shared" ref="H2609:J2609" si="1481">H2571</f>
        <v>0</v>
      </c>
      <c r="I2609" s="238">
        <f t="shared" si="1481"/>
        <v>0</v>
      </c>
      <c r="J2609" s="238">
        <f t="shared" si="1481"/>
        <v>0</v>
      </c>
      <c r="K2609" s="239">
        <f t="shared" si="1451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9"/>
      <c r="K2611" s="308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5">
        <f>SUM(K2594:K2609)</f>
        <v>1075430</v>
      </c>
      <c r="K2612" s="306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7"/>
      <c r="K2613" s="307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8"/>
      <c r="K2615" s="308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9">
        <f>((J2612/1.11)+(K2614/1.11))*11%</f>
        <v>106574.14414414413</v>
      </c>
      <c r="K2616" s="310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8"/>
      <c r="K2617" s="308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1075430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11" t="str">
        <f>J2582</f>
        <v>NOVI / CONDRO</v>
      </c>
      <c r="K2620" s="312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11">
        <f>J2583</f>
        <v>0</v>
      </c>
      <c r="K2621" s="312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23090024</v>
      </c>
      <c r="G2624" s="11" t="s">
        <v>2</v>
      </c>
      <c r="H2624" s="358" t="s">
        <v>176</v>
      </c>
      <c r="I2624" s="358"/>
      <c r="J2624" s="358"/>
      <c r="K2624" s="3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2" t="s">
        <v>3</v>
      </c>
      <c r="G2625" s="17"/>
      <c r="H2625" s="360"/>
      <c r="I2625" s="360"/>
      <c r="J2625" s="360"/>
      <c r="K2625" s="3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3">
        <v>45196</v>
      </c>
      <c r="E2626" s="364"/>
      <c r="F2626" s="362"/>
      <c r="G2626" s="18"/>
      <c r="H2626" s="365" t="s">
        <v>32</v>
      </c>
      <c r="I2626" s="365"/>
      <c r="J2626" s="365"/>
      <c r="K2626" s="36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2"/>
      <c r="G2627" s="18"/>
      <c r="H2627" s="367" t="s">
        <v>121</v>
      </c>
      <c r="I2627" s="367"/>
      <c r="J2627" s="367"/>
      <c r="K2627" s="36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177</v>
      </c>
      <c r="E2628" s="9"/>
      <c r="F2628" s="21"/>
      <c r="G2628" s="22"/>
      <c r="H2628" s="369"/>
      <c r="I2628" s="369"/>
      <c r="J2628" s="369"/>
      <c r="K2628" s="37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6</v>
      </c>
      <c r="C2632" s="46" t="s">
        <v>41</v>
      </c>
      <c r="D2632" s="93" t="s">
        <v>32</v>
      </c>
      <c r="E2632" s="110" t="s">
        <v>178</v>
      </c>
      <c r="F2632" s="48"/>
      <c r="G2632" s="49"/>
      <c r="H2632" s="50">
        <v>56400</v>
      </c>
      <c r="I2632" s="51">
        <v>0.1</v>
      </c>
      <c r="J2632" s="51"/>
      <c r="K2632" s="52">
        <f t="shared" ref="K2632:K2647" si="1482">(B2632*H2632-((B2632*H2632)*I2632))-((B2632*H2632-((B2632*H2632)*I2632))*J2632)</f>
        <v>304560</v>
      </c>
      <c r="L2632" s="36"/>
    </row>
    <row r="2633" spans="1:12" s="10" customFormat="1" ht="14.1" customHeight="1" x14ac:dyDescent="0.25">
      <c r="A2633" s="45">
        <v>2</v>
      </c>
      <c r="B2633" s="46">
        <v>24</v>
      </c>
      <c r="C2633" s="46" t="s">
        <v>41</v>
      </c>
      <c r="D2633" s="93" t="s">
        <v>32</v>
      </c>
      <c r="E2633" s="110" t="s">
        <v>179</v>
      </c>
      <c r="F2633" s="48"/>
      <c r="G2633" s="49"/>
      <c r="H2633" s="50">
        <v>28200</v>
      </c>
      <c r="I2633" s="51">
        <v>0.1</v>
      </c>
      <c r="J2633" s="51"/>
      <c r="K2633" s="52">
        <f t="shared" si="1482"/>
        <v>609120</v>
      </c>
      <c r="L2633" s="36"/>
    </row>
    <row r="2634" spans="1:12" s="10" customFormat="1" ht="14.1" customHeight="1" x14ac:dyDescent="0.25">
      <c r="A2634" s="45">
        <v>3</v>
      </c>
      <c r="B2634" s="46">
        <v>4</v>
      </c>
      <c r="C2634" s="46" t="s">
        <v>41</v>
      </c>
      <c r="D2634" s="93" t="s">
        <v>32</v>
      </c>
      <c r="E2634" s="110" t="s">
        <v>152</v>
      </c>
      <c r="F2634" s="48"/>
      <c r="G2634" s="49"/>
      <c r="H2634" s="50">
        <v>147600</v>
      </c>
      <c r="I2634" s="51">
        <v>0.1</v>
      </c>
      <c r="J2634" s="51"/>
      <c r="K2634" s="52">
        <f t="shared" si="1482"/>
        <v>531360</v>
      </c>
      <c r="L2634" s="36"/>
    </row>
    <row r="2635" spans="1:12" s="10" customFormat="1" ht="14.1" customHeight="1" x14ac:dyDescent="0.25">
      <c r="A2635" s="45">
        <v>4</v>
      </c>
      <c r="B2635" s="46">
        <v>24</v>
      </c>
      <c r="C2635" s="46" t="s">
        <v>41</v>
      </c>
      <c r="D2635" s="93" t="s">
        <v>32</v>
      </c>
      <c r="E2635" s="110" t="s">
        <v>180</v>
      </c>
      <c r="F2635" s="48"/>
      <c r="G2635" s="49"/>
      <c r="H2635" s="50">
        <v>39600</v>
      </c>
      <c r="I2635" s="51">
        <v>0.1</v>
      </c>
      <c r="J2635" s="51"/>
      <c r="K2635" s="52">
        <f t="shared" si="1482"/>
        <v>855360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2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2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2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2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2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2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2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2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2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2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2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2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5"/>
      <c r="K2649" s="34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7">
        <f>SUM(K2632:K2647)</f>
        <v>2300400</v>
      </c>
      <c r="K2650" s="34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9"/>
      <c r="K2651" s="34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6"/>
      <c r="K2653" s="34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0">
        <f>((J2650/1.11)+(K2652/1.11))*11%</f>
        <v>227967.56756756754</v>
      </c>
      <c r="K2654" s="35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6"/>
      <c r="K2655" s="34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2300400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52" t="s">
        <v>43</v>
      </c>
      <c r="K2658" s="353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52"/>
      <c r="K2659" s="353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23090024</v>
      </c>
      <c r="F2662" s="123"/>
      <c r="G2662" s="124" t="s">
        <v>2</v>
      </c>
      <c r="H2662" s="354" t="str">
        <f>H2624</f>
        <v>CV DWI JAYA</v>
      </c>
      <c r="I2662" s="354"/>
      <c r="J2662" s="354"/>
      <c r="K2662" s="355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30" t="s">
        <v>3</v>
      </c>
      <c r="G2663" s="130"/>
      <c r="H2663" s="356"/>
      <c r="I2663" s="356"/>
      <c r="J2663" s="356"/>
      <c r="K2663" s="357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31">
        <f>D2626</f>
        <v>45196</v>
      </c>
      <c r="E2664" s="332"/>
      <c r="F2664" s="330"/>
      <c r="G2664" s="131"/>
      <c r="H2664" s="333" t="str">
        <f>H2626</f>
        <v/>
      </c>
      <c r="I2664" s="333"/>
      <c r="J2664" s="333"/>
      <c r="K2664" s="334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30"/>
      <c r="G2665" s="131"/>
      <c r="H2665" s="335" t="str">
        <f>H2627</f>
        <v>YOGYAKARTA</v>
      </c>
      <c r="I2665" s="335"/>
      <c r="J2665" s="335"/>
      <c r="K2665" s="336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KO 3780</v>
      </c>
      <c r="E2666" s="122"/>
      <c r="F2666" s="133"/>
      <c r="G2666" s="134"/>
      <c r="H2666" s="337"/>
      <c r="I2666" s="337"/>
      <c r="J2666" s="337"/>
      <c r="K2666" s="338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3">B2632</f>
        <v>6</v>
      </c>
      <c r="C2670" s="287" t="str">
        <f t="shared" si="1483"/>
        <v>LSN</v>
      </c>
      <c r="D2670" s="288" t="str">
        <f t="shared" si="1483"/>
        <v/>
      </c>
      <c r="E2670" s="289" t="str">
        <f t="shared" si="1483"/>
        <v>GUNTING KENKO SC-828</v>
      </c>
      <c r="F2670" s="158"/>
      <c r="G2670" s="159"/>
      <c r="H2670" s="160">
        <f t="shared" ref="H2670:J2670" si="1484">H2632</f>
        <v>56400</v>
      </c>
      <c r="I2670" s="161">
        <f t="shared" si="1484"/>
        <v>0.1</v>
      </c>
      <c r="J2670" s="161">
        <f t="shared" si="1484"/>
        <v>0</v>
      </c>
      <c r="K2670" s="162">
        <f t="shared" ref="K2670:K2685" si="1485">(B2670*H2670-((B2670*H2670)*I2670))-((B2670*H2670-((B2670*H2670)*I2670))*J2670)</f>
        <v>304560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6">B2633</f>
        <v>24</v>
      </c>
      <c r="C2671" s="287" t="str">
        <f t="shared" si="1486"/>
        <v>LSN</v>
      </c>
      <c r="D2671" s="288" t="str">
        <f t="shared" si="1486"/>
        <v/>
      </c>
      <c r="E2671" s="289" t="str">
        <f t="shared" si="1486"/>
        <v>GEL PEN JOYKO GP-265 Q-GEL</v>
      </c>
      <c r="F2671" s="158"/>
      <c r="G2671" s="159"/>
      <c r="H2671" s="160">
        <f t="shared" ref="H2671:J2671" si="1487">H2633</f>
        <v>28200</v>
      </c>
      <c r="I2671" s="161">
        <f t="shared" si="1487"/>
        <v>0.1</v>
      </c>
      <c r="J2671" s="161">
        <f t="shared" si="1487"/>
        <v>0</v>
      </c>
      <c r="K2671" s="162">
        <f t="shared" si="1485"/>
        <v>609120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8">B2634</f>
        <v>4</v>
      </c>
      <c r="C2672" s="287" t="str">
        <f t="shared" si="1488"/>
        <v>LSN</v>
      </c>
      <c r="D2672" s="288" t="str">
        <f t="shared" si="1488"/>
        <v/>
      </c>
      <c r="E2672" s="289" t="str">
        <f t="shared" si="1488"/>
        <v>CUTTER 18 MM KENKO L-500 (BESAR)</v>
      </c>
      <c r="F2672" s="158"/>
      <c r="G2672" s="159"/>
      <c r="H2672" s="160">
        <f t="shared" ref="H2672:J2672" si="1489">H2634</f>
        <v>147600</v>
      </c>
      <c r="I2672" s="161">
        <f t="shared" si="1489"/>
        <v>0.1</v>
      </c>
      <c r="J2672" s="161">
        <f t="shared" si="1489"/>
        <v>0</v>
      </c>
      <c r="K2672" s="162">
        <f t="shared" si="1485"/>
        <v>531360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90">B2635</f>
        <v>24</v>
      </c>
      <c r="C2673" s="287" t="str">
        <f t="shared" si="1490"/>
        <v>LSN</v>
      </c>
      <c r="D2673" s="288" t="str">
        <f t="shared" si="1490"/>
        <v/>
      </c>
      <c r="E2673" s="289" t="str">
        <f t="shared" si="1490"/>
        <v>GEL PEN KENKO K-1 HITAM</v>
      </c>
      <c r="F2673" s="158"/>
      <c r="G2673" s="159"/>
      <c r="H2673" s="160">
        <f t="shared" ref="H2673:J2673" si="1491">H2635</f>
        <v>39600</v>
      </c>
      <c r="I2673" s="161">
        <f t="shared" si="1491"/>
        <v>0.1</v>
      </c>
      <c r="J2673" s="161">
        <f t="shared" si="1491"/>
        <v>0</v>
      </c>
      <c r="K2673" s="162">
        <f t="shared" si="1485"/>
        <v>855360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2">B2636</f>
        <v>0</v>
      </c>
      <c r="C2674" s="287">
        <f t="shared" si="1492"/>
        <v>0</v>
      </c>
      <c r="D2674" s="288">
        <f t="shared" si="1492"/>
        <v>0</v>
      </c>
      <c r="E2674" s="289">
        <f t="shared" si="1492"/>
        <v>0</v>
      </c>
      <c r="F2674" s="158"/>
      <c r="G2674" s="159"/>
      <c r="H2674" s="160">
        <f t="shared" ref="H2674:J2674" si="1493">H2636</f>
        <v>0</v>
      </c>
      <c r="I2674" s="161">
        <f t="shared" si="1493"/>
        <v>0</v>
      </c>
      <c r="J2674" s="161">
        <f t="shared" si="1493"/>
        <v>0</v>
      </c>
      <c r="K2674" s="162">
        <f t="shared" si="1485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4">B2637</f>
        <v>0</v>
      </c>
      <c r="C2675" s="287">
        <f t="shared" si="1494"/>
        <v>0</v>
      </c>
      <c r="D2675" s="288">
        <f t="shared" si="1494"/>
        <v>0</v>
      </c>
      <c r="E2675" s="289">
        <f t="shared" si="1494"/>
        <v>0</v>
      </c>
      <c r="F2675" s="158"/>
      <c r="G2675" s="159"/>
      <c r="H2675" s="160">
        <f t="shared" ref="H2675:J2675" si="1495">H2637</f>
        <v>0</v>
      </c>
      <c r="I2675" s="161">
        <f t="shared" si="1495"/>
        <v>0</v>
      </c>
      <c r="J2675" s="161">
        <f t="shared" si="1495"/>
        <v>0</v>
      </c>
      <c r="K2675" s="162">
        <f t="shared" si="1485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6">B2638</f>
        <v>0</v>
      </c>
      <c r="C2676" s="287">
        <f t="shared" si="1496"/>
        <v>0</v>
      </c>
      <c r="D2676" s="288">
        <f t="shared" si="1496"/>
        <v>0</v>
      </c>
      <c r="E2676" s="289">
        <f t="shared" si="1496"/>
        <v>0</v>
      </c>
      <c r="F2676" s="158"/>
      <c r="G2676" s="159"/>
      <c r="H2676" s="160">
        <f t="shared" ref="H2676:J2676" si="1497">H2638</f>
        <v>0</v>
      </c>
      <c r="I2676" s="161">
        <f t="shared" si="1497"/>
        <v>0</v>
      </c>
      <c r="J2676" s="161">
        <f t="shared" si="1497"/>
        <v>0</v>
      </c>
      <c r="K2676" s="162">
        <f t="shared" si="1485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8">B2639</f>
        <v>0</v>
      </c>
      <c r="C2677" s="287">
        <f t="shared" si="1498"/>
        <v>0</v>
      </c>
      <c r="D2677" s="288">
        <f t="shared" si="1498"/>
        <v>0</v>
      </c>
      <c r="E2677" s="290">
        <f t="shared" si="1498"/>
        <v>0</v>
      </c>
      <c r="F2677" s="158"/>
      <c r="G2677" s="159"/>
      <c r="H2677" s="160">
        <f t="shared" ref="H2677:J2677" si="1499">H2639</f>
        <v>0</v>
      </c>
      <c r="I2677" s="161">
        <f t="shared" si="1499"/>
        <v>0</v>
      </c>
      <c r="J2677" s="161">
        <f t="shared" si="1499"/>
        <v>0</v>
      </c>
      <c r="K2677" s="162">
        <f t="shared" si="1485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500">B2640</f>
        <v>0</v>
      </c>
      <c r="C2678" s="287">
        <f t="shared" si="1500"/>
        <v>0</v>
      </c>
      <c r="D2678" s="288">
        <f t="shared" si="1500"/>
        <v>0</v>
      </c>
      <c r="E2678" s="289">
        <f t="shared" si="1500"/>
        <v>0</v>
      </c>
      <c r="F2678" s="158"/>
      <c r="G2678" s="159"/>
      <c r="H2678" s="160">
        <f t="shared" ref="H2678:J2678" si="1501">H2640</f>
        <v>0</v>
      </c>
      <c r="I2678" s="161">
        <f t="shared" si="1501"/>
        <v>0</v>
      </c>
      <c r="J2678" s="161">
        <f t="shared" si="1501"/>
        <v>0</v>
      </c>
      <c r="K2678" s="162">
        <f t="shared" si="1485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2">B2641</f>
        <v>0</v>
      </c>
      <c r="C2679" s="287">
        <f t="shared" si="1502"/>
        <v>0</v>
      </c>
      <c r="D2679" s="288">
        <f t="shared" si="1502"/>
        <v>0</v>
      </c>
      <c r="E2679" s="289">
        <f t="shared" si="1502"/>
        <v>0</v>
      </c>
      <c r="F2679" s="158"/>
      <c r="G2679" s="159"/>
      <c r="H2679" s="160">
        <f t="shared" ref="H2679:J2679" si="1503">H2641</f>
        <v>0</v>
      </c>
      <c r="I2679" s="161">
        <f t="shared" si="1503"/>
        <v>0</v>
      </c>
      <c r="J2679" s="161">
        <f t="shared" si="1503"/>
        <v>0</v>
      </c>
      <c r="K2679" s="162">
        <f t="shared" si="1485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4">B2642</f>
        <v>0</v>
      </c>
      <c r="C2680" s="287">
        <f t="shared" si="1504"/>
        <v>0</v>
      </c>
      <c r="D2680" s="288">
        <f t="shared" si="1504"/>
        <v>0</v>
      </c>
      <c r="E2680" s="289">
        <f t="shared" si="1504"/>
        <v>0</v>
      </c>
      <c r="F2680" s="158"/>
      <c r="G2680" s="159"/>
      <c r="H2680" s="160">
        <f t="shared" ref="H2680:J2680" si="1505">H2642</f>
        <v>0</v>
      </c>
      <c r="I2680" s="161">
        <f t="shared" si="1505"/>
        <v>0</v>
      </c>
      <c r="J2680" s="161">
        <f t="shared" si="1505"/>
        <v>0</v>
      </c>
      <c r="K2680" s="162">
        <f t="shared" si="1485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6">B2643</f>
        <v>0</v>
      </c>
      <c r="C2681" s="287">
        <f t="shared" si="1506"/>
        <v>0</v>
      </c>
      <c r="D2681" s="288">
        <f t="shared" si="1506"/>
        <v>0</v>
      </c>
      <c r="E2681" s="289">
        <f t="shared" si="1506"/>
        <v>0</v>
      </c>
      <c r="F2681" s="158"/>
      <c r="G2681" s="159"/>
      <c r="H2681" s="160">
        <f t="shared" ref="H2681:J2681" si="1507">H2643</f>
        <v>0</v>
      </c>
      <c r="I2681" s="161">
        <f t="shared" si="1507"/>
        <v>0</v>
      </c>
      <c r="J2681" s="161">
        <f t="shared" si="1507"/>
        <v>0</v>
      </c>
      <c r="K2681" s="162">
        <f t="shared" si="1485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8">B2644</f>
        <v>0</v>
      </c>
      <c r="C2682" s="287">
        <f t="shared" si="1508"/>
        <v>0</v>
      </c>
      <c r="D2682" s="288">
        <f t="shared" si="1508"/>
        <v>0</v>
      </c>
      <c r="E2682" s="289">
        <f t="shared" si="1508"/>
        <v>0</v>
      </c>
      <c r="F2682" s="158"/>
      <c r="G2682" s="159"/>
      <c r="H2682" s="160">
        <f t="shared" ref="H2682:J2682" si="1509">H2644</f>
        <v>0</v>
      </c>
      <c r="I2682" s="161">
        <f t="shared" si="1509"/>
        <v>0</v>
      </c>
      <c r="J2682" s="161">
        <f t="shared" si="1509"/>
        <v>0</v>
      </c>
      <c r="K2682" s="162">
        <f t="shared" si="1485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10">B2645</f>
        <v>0</v>
      </c>
      <c r="C2683" s="287">
        <f t="shared" si="1510"/>
        <v>0</v>
      </c>
      <c r="D2683" s="288">
        <f t="shared" si="1510"/>
        <v>0</v>
      </c>
      <c r="E2683" s="289">
        <f t="shared" si="1510"/>
        <v>0</v>
      </c>
      <c r="F2683" s="158"/>
      <c r="G2683" s="159"/>
      <c r="H2683" s="160">
        <f t="shared" ref="H2683:J2683" si="1511">H2645</f>
        <v>0</v>
      </c>
      <c r="I2683" s="161">
        <f t="shared" si="1511"/>
        <v>0</v>
      </c>
      <c r="J2683" s="161">
        <f t="shared" si="1511"/>
        <v>0</v>
      </c>
      <c r="K2683" s="162">
        <f t="shared" si="1485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2">B2646</f>
        <v>0</v>
      </c>
      <c r="C2684" s="287">
        <f t="shared" si="1512"/>
        <v>0</v>
      </c>
      <c r="D2684" s="288">
        <f t="shared" si="1512"/>
        <v>0</v>
      </c>
      <c r="E2684" s="289">
        <f t="shared" si="1512"/>
        <v>0</v>
      </c>
      <c r="F2684" s="158"/>
      <c r="G2684" s="159"/>
      <c r="H2684" s="160">
        <f t="shared" ref="H2684:J2684" si="1513">H2646</f>
        <v>0</v>
      </c>
      <c r="I2684" s="161">
        <f t="shared" si="1513"/>
        <v>0</v>
      </c>
      <c r="J2684" s="161">
        <f t="shared" si="1513"/>
        <v>0</v>
      </c>
      <c r="K2684" s="162">
        <f t="shared" si="1485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4">B2647</f>
        <v>0</v>
      </c>
      <c r="C2685" s="287">
        <f t="shared" si="1514"/>
        <v>0</v>
      </c>
      <c r="D2685" s="288">
        <f t="shared" si="1514"/>
        <v>0</v>
      </c>
      <c r="E2685" s="290">
        <f t="shared" si="1514"/>
        <v>0</v>
      </c>
      <c r="F2685" s="158"/>
      <c r="G2685" s="159"/>
      <c r="H2685" s="160">
        <f t="shared" ref="H2685:J2685" si="1515">H2647</f>
        <v>0</v>
      </c>
      <c r="I2685" s="161">
        <f t="shared" si="1515"/>
        <v>0</v>
      </c>
      <c r="J2685" s="161">
        <f t="shared" si="1515"/>
        <v>0</v>
      </c>
      <c r="K2685" s="162">
        <f t="shared" si="1485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9"/>
      <c r="K2687" s="313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40">
        <f>SUM(K2670:K2685)</f>
        <v>2300400</v>
      </c>
      <c r="K2688" s="341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42"/>
      <c r="K2689" s="342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13"/>
      <c r="K2691" s="313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43">
        <f>((J2688/1.11)+(K2690/1.11))*11%</f>
        <v>227967.56756756754</v>
      </c>
      <c r="K2692" s="344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13"/>
      <c r="K2693" s="313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2300400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14" t="str">
        <f>J2658</f>
        <v>NOVI / CONDRO</v>
      </c>
      <c r="K2696" s="315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14">
        <f>J2659</f>
        <v>0</v>
      </c>
      <c r="K2697" s="315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23090024</v>
      </c>
      <c r="F2700" s="200"/>
      <c r="G2700" s="201" t="s">
        <v>2</v>
      </c>
      <c r="H2700" s="316" t="str">
        <f>H2662</f>
        <v>CV DWI JAYA</v>
      </c>
      <c r="I2700" s="316"/>
      <c r="J2700" s="316"/>
      <c r="K2700" s="317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20" t="s">
        <v>3</v>
      </c>
      <c r="G2701" s="207"/>
      <c r="H2701" s="318"/>
      <c r="I2701" s="318"/>
      <c r="J2701" s="318"/>
      <c r="K2701" s="319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21">
        <f>D2664</f>
        <v>45196</v>
      </c>
      <c r="E2702" s="322"/>
      <c r="F2702" s="320"/>
      <c r="G2702" s="208"/>
      <c r="H2702" s="323" t="str">
        <f>H2664</f>
        <v/>
      </c>
      <c r="I2702" s="323"/>
      <c r="J2702" s="323"/>
      <c r="K2702" s="324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20"/>
      <c r="G2703" s="208"/>
      <c r="H2703" s="325" t="str">
        <f>H2665</f>
        <v>YOGYAKARTA</v>
      </c>
      <c r="I2703" s="325"/>
      <c r="J2703" s="325"/>
      <c r="K2703" s="326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KO 3780</v>
      </c>
      <c r="E2704" s="199"/>
      <c r="F2704" s="210"/>
      <c r="G2704" s="211"/>
      <c r="H2704" s="327"/>
      <c r="I2704" s="327"/>
      <c r="J2704" s="327"/>
      <c r="K2704" s="328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6">B2670</f>
        <v>6</v>
      </c>
      <c r="C2708" s="292" t="str">
        <f t="shared" si="1516"/>
        <v>LSN</v>
      </c>
      <c r="D2708" s="293" t="str">
        <f t="shared" si="1516"/>
        <v/>
      </c>
      <c r="E2708" s="294" t="str">
        <f t="shared" si="1516"/>
        <v>GUNTING KENKO SC-828</v>
      </c>
      <c r="F2708" s="235"/>
      <c r="G2708" s="236"/>
      <c r="H2708" s="237">
        <f t="shared" ref="H2708:J2708" si="1517">H2670</f>
        <v>56400</v>
      </c>
      <c r="I2708" s="238">
        <f t="shared" si="1517"/>
        <v>0.1</v>
      </c>
      <c r="J2708" s="238">
        <f t="shared" si="1517"/>
        <v>0</v>
      </c>
      <c r="K2708" s="239">
        <f t="shared" ref="K2708:K2723" si="1518">(B2708*H2708-((B2708*H2708)*I2708))-((B2708*H2708-((B2708*H2708)*I2708))*J2708)</f>
        <v>304560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9">B2671</f>
        <v>24</v>
      </c>
      <c r="C2709" s="292" t="str">
        <f t="shared" si="1519"/>
        <v>LSN</v>
      </c>
      <c r="D2709" s="293" t="str">
        <f t="shared" si="1519"/>
        <v/>
      </c>
      <c r="E2709" s="294" t="str">
        <f t="shared" si="1519"/>
        <v>GEL PEN JOYKO GP-265 Q-GEL</v>
      </c>
      <c r="F2709" s="235"/>
      <c r="G2709" s="236"/>
      <c r="H2709" s="237">
        <f t="shared" ref="H2709:J2709" si="1520">H2671</f>
        <v>28200</v>
      </c>
      <c r="I2709" s="238">
        <f t="shared" si="1520"/>
        <v>0.1</v>
      </c>
      <c r="J2709" s="238">
        <f t="shared" si="1520"/>
        <v>0</v>
      </c>
      <c r="K2709" s="239">
        <f t="shared" si="1518"/>
        <v>609120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1">B2672</f>
        <v>4</v>
      </c>
      <c r="C2710" s="292" t="str">
        <f t="shared" si="1521"/>
        <v>LSN</v>
      </c>
      <c r="D2710" s="293" t="str">
        <f t="shared" si="1521"/>
        <v/>
      </c>
      <c r="E2710" s="294" t="str">
        <f t="shared" si="1521"/>
        <v>CUTTER 18 MM KENKO L-500 (BESAR)</v>
      </c>
      <c r="F2710" s="235"/>
      <c r="G2710" s="236"/>
      <c r="H2710" s="237">
        <f t="shared" ref="H2710:J2710" si="1522">H2672</f>
        <v>147600</v>
      </c>
      <c r="I2710" s="238">
        <f t="shared" si="1522"/>
        <v>0.1</v>
      </c>
      <c r="J2710" s="238">
        <f t="shared" si="1522"/>
        <v>0</v>
      </c>
      <c r="K2710" s="239">
        <f t="shared" si="1518"/>
        <v>531360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3">B2673</f>
        <v>24</v>
      </c>
      <c r="C2711" s="292" t="str">
        <f t="shared" si="1523"/>
        <v>LSN</v>
      </c>
      <c r="D2711" s="293" t="str">
        <f t="shared" si="1523"/>
        <v/>
      </c>
      <c r="E2711" s="294" t="str">
        <f t="shared" si="1523"/>
        <v>GEL PEN KENKO K-1 HITAM</v>
      </c>
      <c r="F2711" s="235"/>
      <c r="G2711" s="236"/>
      <c r="H2711" s="237">
        <f t="shared" ref="H2711:J2711" si="1524">H2673</f>
        <v>39600</v>
      </c>
      <c r="I2711" s="238">
        <f t="shared" si="1524"/>
        <v>0.1</v>
      </c>
      <c r="J2711" s="238">
        <f t="shared" si="1524"/>
        <v>0</v>
      </c>
      <c r="K2711" s="239">
        <f t="shared" si="1518"/>
        <v>855360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5">B2674</f>
        <v>0</v>
      </c>
      <c r="C2712" s="292">
        <f t="shared" si="1525"/>
        <v>0</v>
      </c>
      <c r="D2712" s="293">
        <f t="shared" si="1525"/>
        <v>0</v>
      </c>
      <c r="E2712" s="294">
        <f t="shared" si="1525"/>
        <v>0</v>
      </c>
      <c r="F2712" s="235"/>
      <c r="G2712" s="236"/>
      <c r="H2712" s="237">
        <f t="shared" ref="H2712:J2712" si="1526">H2674</f>
        <v>0</v>
      </c>
      <c r="I2712" s="238">
        <f t="shared" si="1526"/>
        <v>0</v>
      </c>
      <c r="J2712" s="238">
        <f t="shared" si="1526"/>
        <v>0</v>
      </c>
      <c r="K2712" s="239">
        <f t="shared" si="1518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7">B2675</f>
        <v>0</v>
      </c>
      <c r="C2713" s="292">
        <f t="shared" si="1527"/>
        <v>0</v>
      </c>
      <c r="D2713" s="293">
        <f t="shared" si="1527"/>
        <v>0</v>
      </c>
      <c r="E2713" s="294">
        <f t="shared" si="1527"/>
        <v>0</v>
      </c>
      <c r="F2713" s="235"/>
      <c r="G2713" s="236"/>
      <c r="H2713" s="237">
        <f t="shared" ref="H2713:J2713" si="1528">H2675</f>
        <v>0</v>
      </c>
      <c r="I2713" s="238">
        <f t="shared" si="1528"/>
        <v>0</v>
      </c>
      <c r="J2713" s="238">
        <f t="shared" si="1528"/>
        <v>0</v>
      </c>
      <c r="K2713" s="239">
        <f t="shared" si="1518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9">B2676</f>
        <v>0</v>
      </c>
      <c r="C2714" s="292">
        <f t="shared" si="1529"/>
        <v>0</v>
      </c>
      <c r="D2714" s="293">
        <f t="shared" si="1529"/>
        <v>0</v>
      </c>
      <c r="E2714" s="294">
        <f t="shared" si="1529"/>
        <v>0</v>
      </c>
      <c r="F2714" s="235"/>
      <c r="G2714" s="236"/>
      <c r="H2714" s="237">
        <f t="shared" ref="H2714:J2714" si="1530">H2676</f>
        <v>0</v>
      </c>
      <c r="I2714" s="238">
        <f t="shared" si="1530"/>
        <v>0</v>
      </c>
      <c r="J2714" s="238">
        <f t="shared" si="1530"/>
        <v>0</v>
      </c>
      <c r="K2714" s="239">
        <f t="shared" si="1518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1">B2677</f>
        <v>0</v>
      </c>
      <c r="C2715" s="292">
        <f t="shared" si="1531"/>
        <v>0</v>
      </c>
      <c r="D2715" s="293">
        <f t="shared" si="1531"/>
        <v>0</v>
      </c>
      <c r="E2715" s="295">
        <f t="shared" si="1531"/>
        <v>0</v>
      </c>
      <c r="F2715" s="235"/>
      <c r="G2715" s="236"/>
      <c r="H2715" s="237">
        <f t="shared" ref="H2715:J2715" si="1532">H2677</f>
        <v>0</v>
      </c>
      <c r="I2715" s="238">
        <f t="shared" si="1532"/>
        <v>0</v>
      </c>
      <c r="J2715" s="238">
        <f t="shared" si="1532"/>
        <v>0</v>
      </c>
      <c r="K2715" s="239">
        <f t="shared" si="1518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3">B2678</f>
        <v>0</v>
      </c>
      <c r="C2716" s="292">
        <f t="shared" si="1533"/>
        <v>0</v>
      </c>
      <c r="D2716" s="293">
        <f t="shared" si="1533"/>
        <v>0</v>
      </c>
      <c r="E2716" s="294">
        <f t="shared" si="1533"/>
        <v>0</v>
      </c>
      <c r="F2716" s="235"/>
      <c r="G2716" s="236"/>
      <c r="H2716" s="237">
        <f t="shared" ref="H2716:J2716" si="1534">H2678</f>
        <v>0</v>
      </c>
      <c r="I2716" s="238">
        <f t="shared" si="1534"/>
        <v>0</v>
      </c>
      <c r="J2716" s="238">
        <f t="shared" si="1534"/>
        <v>0</v>
      </c>
      <c r="K2716" s="239">
        <f t="shared" si="1518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5">B2679</f>
        <v>0</v>
      </c>
      <c r="C2717" s="292">
        <f t="shared" si="1535"/>
        <v>0</v>
      </c>
      <c r="D2717" s="293">
        <f t="shared" si="1535"/>
        <v>0</v>
      </c>
      <c r="E2717" s="294">
        <f t="shared" si="1535"/>
        <v>0</v>
      </c>
      <c r="F2717" s="235"/>
      <c r="G2717" s="236"/>
      <c r="H2717" s="237">
        <f t="shared" ref="H2717:J2717" si="1536">H2679</f>
        <v>0</v>
      </c>
      <c r="I2717" s="238">
        <f t="shared" si="1536"/>
        <v>0</v>
      </c>
      <c r="J2717" s="238">
        <f t="shared" si="1536"/>
        <v>0</v>
      </c>
      <c r="K2717" s="239">
        <f t="shared" si="1518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7">B2680</f>
        <v>0</v>
      </c>
      <c r="C2718" s="292">
        <f t="shared" si="1537"/>
        <v>0</v>
      </c>
      <c r="D2718" s="293">
        <f t="shared" si="1537"/>
        <v>0</v>
      </c>
      <c r="E2718" s="294">
        <f t="shared" si="1537"/>
        <v>0</v>
      </c>
      <c r="F2718" s="235"/>
      <c r="G2718" s="236"/>
      <c r="H2718" s="237">
        <f t="shared" ref="H2718:J2718" si="1538">H2680</f>
        <v>0</v>
      </c>
      <c r="I2718" s="238">
        <f t="shared" si="1538"/>
        <v>0</v>
      </c>
      <c r="J2718" s="238">
        <f t="shared" si="1538"/>
        <v>0</v>
      </c>
      <c r="K2718" s="239">
        <f t="shared" si="1518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9">B2681</f>
        <v>0</v>
      </c>
      <c r="C2719" s="292">
        <f t="shared" si="1539"/>
        <v>0</v>
      </c>
      <c r="D2719" s="293">
        <f t="shared" si="1539"/>
        <v>0</v>
      </c>
      <c r="E2719" s="294">
        <f t="shared" si="1539"/>
        <v>0</v>
      </c>
      <c r="F2719" s="235"/>
      <c r="G2719" s="236"/>
      <c r="H2719" s="237">
        <f t="shared" ref="H2719:J2719" si="1540">H2681</f>
        <v>0</v>
      </c>
      <c r="I2719" s="238">
        <f t="shared" si="1540"/>
        <v>0</v>
      </c>
      <c r="J2719" s="238">
        <f t="shared" si="1540"/>
        <v>0</v>
      </c>
      <c r="K2719" s="239">
        <f t="shared" si="1518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1">B2682</f>
        <v>0</v>
      </c>
      <c r="C2720" s="292">
        <f t="shared" si="1541"/>
        <v>0</v>
      </c>
      <c r="D2720" s="293">
        <f t="shared" si="1541"/>
        <v>0</v>
      </c>
      <c r="E2720" s="294">
        <f t="shared" si="1541"/>
        <v>0</v>
      </c>
      <c r="F2720" s="235"/>
      <c r="G2720" s="236"/>
      <c r="H2720" s="237">
        <f t="shared" ref="H2720:J2720" si="1542">H2682</f>
        <v>0</v>
      </c>
      <c r="I2720" s="238">
        <f t="shared" si="1542"/>
        <v>0</v>
      </c>
      <c r="J2720" s="238">
        <f t="shared" si="1542"/>
        <v>0</v>
      </c>
      <c r="K2720" s="239">
        <f t="shared" si="1518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3">B2683</f>
        <v>0</v>
      </c>
      <c r="C2721" s="292">
        <f t="shared" si="1543"/>
        <v>0</v>
      </c>
      <c r="D2721" s="293">
        <f t="shared" si="1543"/>
        <v>0</v>
      </c>
      <c r="E2721" s="294">
        <f t="shared" si="1543"/>
        <v>0</v>
      </c>
      <c r="F2721" s="235"/>
      <c r="G2721" s="236"/>
      <c r="H2721" s="237">
        <f t="shared" ref="H2721:J2721" si="1544">H2683</f>
        <v>0</v>
      </c>
      <c r="I2721" s="238">
        <f t="shared" si="1544"/>
        <v>0</v>
      </c>
      <c r="J2721" s="238">
        <f t="shared" si="1544"/>
        <v>0</v>
      </c>
      <c r="K2721" s="239">
        <f t="shared" si="1518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5">B2684</f>
        <v>0</v>
      </c>
      <c r="C2722" s="292">
        <f t="shared" si="1545"/>
        <v>0</v>
      </c>
      <c r="D2722" s="293">
        <f t="shared" si="1545"/>
        <v>0</v>
      </c>
      <c r="E2722" s="294">
        <f t="shared" si="1545"/>
        <v>0</v>
      </c>
      <c r="F2722" s="235"/>
      <c r="G2722" s="236"/>
      <c r="H2722" s="237">
        <f t="shared" ref="H2722:J2722" si="1546">H2684</f>
        <v>0</v>
      </c>
      <c r="I2722" s="238">
        <f t="shared" si="1546"/>
        <v>0</v>
      </c>
      <c r="J2722" s="238">
        <f t="shared" si="1546"/>
        <v>0</v>
      </c>
      <c r="K2722" s="239">
        <f t="shared" si="1518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7">B2685</f>
        <v>0</v>
      </c>
      <c r="C2723" s="292">
        <f t="shared" si="1547"/>
        <v>0</v>
      </c>
      <c r="D2723" s="293">
        <f t="shared" si="1547"/>
        <v>0</v>
      </c>
      <c r="E2723" s="295">
        <f t="shared" si="1547"/>
        <v>0</v>
      </c>
      <c r="F2723" s="235"/>
      <c r="G2723" s="236"/>
      <c r="H2723" s="237">
        <f t="shared" ref="H2723:J2723" si="1548">H2685</f>
        <v>0</v>
      </c>
      <c r="I2723" s="238">
        <f t="shared" si="1548"/>
        <v>0</v>
      </c>
      <c r="J2723" s="238">
        <f t="shared" si="1548"/>
        <v>0</v>
      </c>
      <c r="K2723" s="239">
        <f t="shared" si="1518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9"/>
      <c r="K2725" s="308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5">
        <f>SUM(K2708:K2723)</f>
        <v>2300400</v>
      </c>
      <c r="K2726" s="306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7"/>
      <c r="K2727" s="307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8"/>
      <c r="K2729" s="308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9">
        <f>((J2726/1.11)+(K2728/1.11))*11%</f>
        <v>227967.56756756754</v>
      </c>
      <c r="K2730" s="310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8"/>
      <c r="K2731" s="308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2300400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11" t="str">
        <f>J2696</f>
        <v>NOVI / CONDRO</v>
      </c>
      <c r="K2734" s="312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11">
        <f>J2697</f>
        <v>0</v>
      </c>
      <c r="K2735" s="312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v>23090012</v>
      </c>
      <c r="G2738" s="11" t="s">
        <v>2</v>
      </c>
      <c r="H2738" s="358" t="s">
        <v>64</v>
      </c>
      <c r="I2738" s="358"/>
      <c r="J2738" s="358"/>
      <c r="K2738" s="3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2" t="s">
        <v>3</v>
      </c>
      <c r="G2739" s="17"/>
      <c r="H2739" s="360"/>
      <c r="I2739" s="360"/>
      <c r="J2739" s="360"/>
      <c r="K2739" s="3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3">
        <v>45184</v>
      </c>
      <c r="E2740" s="364"/>
      <c r="F2740" s="362"/>
      <c r="G2740" s="18"/>
      <c r="H2740" s="365" t="s">
        <v>65</v>
      </c>
      <c r="I2740" s="365"/>
      <c r="J2740" s="365"/>
      <c r="K2740" s="36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2"/>
      <c r="G2741" s="18"/>
      <c r="H2741" s="367" t="s">
        <v>33</v>
      </c>
      <c r="I2741" s="367"/>
      <c r="J2741" s="367"/>
      <c r="K2741" s="36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181</v>
      </c>
      <c r="E2742" s="9"/>
      <c r="F2742" s="21"/>
      <c r="G2742" s="22"/>
      <c r="H2742" s="369"/>
      <c r="I2742" s="369"/>
      <c r="J2742" s="369"/>
      <c r="K2742" s="37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144</v>
      </c>
      <c r="C2746" s="46" t="s">
        <v>41</v>
      </c>
      <c r="D2746" s="93">
        <v>1</v>
      </c>
      <c r="E2746" s="110" t="s">
        <v>180</v>
      </c>
      <c r="F2746" s="48"/>
      <c r="G2746" s="49"/>
      <c r="H2746" s="50">
        <v>39600</v>
      </c>
      <c r="I2746" s="51">
        <v>0.13500000000000001</v>
      </c>
      <c r="J2746" s="51"/>
      <c r="K2746" s="52">
        <f t="shared" ref="K2746:K2761" si="1549">(B2746*H2746-((B2746*H2746)*I2746))-((B2746*H2746-((B2746*H2746)*I2746))*J2746)</f>
        <v>4932576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9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9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9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9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9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9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9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9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9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9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9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9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9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9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9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5"/>
      <c r="K2763" s="34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7">
        <f>SUM(K2746:K2761)</f>
        <v>4932576</v>
      </c>
      <c r="K2764" s="34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9"/>
      <c r="K2765" s="34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6"/>
      <c r="K2767" s="34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0">
        <f>((J2764/1.11)+(K2766/1.11))*11%</f>
        <v>488813.83783783775</v>
      </c>
      <c r="K2768" s="35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6"/>
      <c r="K2769" s="34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4932576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52" t="s">
        <v>43</v>
      </c>
      <c r="K2772" s="353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52"/>
      <c r="K2773" s="353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23090012</v>
      </c>
      <c r="F2776" s="123"/>
      <c r="G2776" s="124" t="s">
        <v>2</v>
      </c>
      <c r="H2776" s="354" t="str">
        <f>H2738</f>
        <v>CV PELITA JAYA</v>
      </c>
      <c r="I2776" s="354"/>
      <c r="J2776" s="354"/>
      <c r="K2776" s="355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30" t="s">
        <v>3</v>
      </c>
      <c r="G2777" s="130"/>
      <c r="H2777" s="356"/>
      <c r="I2777" s="356"/>
      <c r="J2777" s="356"/>
      <c r="K2777" s="357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31">
        <f>D2740</f>
        <v>45184</v>
      </c>
      <c r="E2778" s="332"/>
      <c r="F2778" s="330"/>
      <c r="G2778" s="131"/>
      <c r="H2778" s="333" t="str">
        <f>H2740</f>
        <v>(ANUGERAH SEJAHTERA)</v>
      </c>
      <c r="I2778" s="333"/>
      <c r="J2778" s="333"/>
      <c r="K2778" s="334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30"/>
      <c r="G2779" s="131"/>
      <c r="H2779" s="335" t="str">
        <f>H2741</f>
        <v>PURWOKERTO</v>
      </c>
      <c r="I2779" s="335"/>
      <c r="J2779" s="335"/>
      <c r="K2779" s="336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3801</v>
      </c>
      <c r="E2780" s="122"/>
      <c r="F2780" s="133"/>
      <c r="G2780" s="134"/>
      <c r="H2780" s="337"/>
      <c r="I2780" s="337"/>
      <c r="J2780" s="337"/>
      <c r="K2780" s="338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50">B2746</f>
        <v>144</v>
      </c>
      <c r="C2784" s="287" t="str">
        <f t="shared" si="1550"/>
        <v>LSN</v>
      </c>
      <c r="D2784" s="288">
        <f t="shared" si="1550"/>
        <v>1</v>
      </c>
      <c r="E2784" s="289" t="str">
        <f t="shared" si="1550"/>
        <v>GEL PEN KENKO K-1 HITAM</v>
      </c>
      <c r="F2784" s="158"/>
      <c r="G2784" s="159"/>
      <c r="H2784" s="160">
        <f t="shared" ref="H2784:J2784" si="1551">H2746</f>
        <v>39600</v>
      </c>
      <c r="I2784" s="161">
        <f t="shared" si="1551"/>
        <v>0.13500000000000001</v>
      </c>
      <c r="J2784" s="161">
        <f t="shared" si="1551"/>
        <v>0</v>
      </c>
      <c r="K2784" s="162">
        <f t="shared" ref="K2784:K2799" si="1552">(B2784*H2784-((B2784*H2784)*I2784))-((B2784*H2784-((B2784*H2784)*I2784))*J2784)</f>
        <v>4932576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3">B2747</f>
        <v>0</v>
      </c>
      <c r="C2785" s="287">
        <f t="shared" si="1553"/>
        <v>0</v>
      </c>
      <c r="D2785" s="288">
        <f t="shared" si="1553"/>
        <v>0</v>
      </c>
      <c r="E2785" s="289">
        <f t="shared" si="1553"/>
        <v>0</v>
      </c>
      <c r="F2785" s="158"/>
      <c r="G2785" s="159"/>
      <c r="H2785" s="160">
        <f t="shared" ref="H2785:J2785" si="1554">H2747</f>
        <v>0</v>
      </c>
      <c r="I2785" s="161">
        <f t="shared" si="1554"/>
        <v>0</v>
      </c>
      <c r="J2785" s="161">
        <f t="shared" si="1554"/>
        <v>0</v>
      </c>
      <c r="K2785" s="162">
        <f t="shared" si="1552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5">B2748</f>
        <v>0</v>
      </c>
      <c r="C2786" s="287">
        <f t="shared" si="1555"/>
        <v>0</v>
      </c>
      <c r="D2786" s="288">
        <f t="shared" si="1555"/>
        <v>0</v>
      </c>
      <c r="E2786" s="289">
        <f t="shared" si="1555"/>
        <v>0</v>
      </c>
      <c r="F2786" s="158"/>
      <c r="G2786" s="159"/>
      <c r="H2786" s="160">
        <f t="shared" ref="H2786:J2786" si="1556">H2748</f>
        <v>0</v>
      </c>
      <c r="I2786" s="161">
        <f t="shared" si="1556"/>
        <v>0</v>
      </c>
      <c r="J2786" s="161">
        <f t="shared" si="1556"/>
        <v>0</v>
      </c>
      <c r="K2786" s="162">
        <f t="shared" si="1552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7">B2749</f>
        <v>0</v>
      </c>
      <c r="C2787" s="287">
        <f t="shared" si="1557"/>
        <v>0</v>
      </c>
      <c r="D2787" s="288">
        <f t="shared" si="1557"/>
        <v>0</v>
      </c>
      <c r="E2787" s="289">
        <f t="shared" si="1557"/>
        <v>0</v>
      </c>
      <c r="F2787" s="158"/>
      <c r="G2787" s="159"/>
      <c r="H2787" s="160">
        <f t="shared" ref="H2787:J2787" si="1558">H2749</f>
        <v>0</v>
      </c>
      <c r="I2787" s="161">
        <f t="shared" si="1558"/>
        <v>0</v>
      </c>
      <c r="J2787" s="161">
        <f t="shared" si="1558"/>
        <v>0</v>
      </c>
      <c r="K2787" s="162">
        <f t="shared" si="1552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9">B2750</f>
        <v>0</v>
      </c>
      <c r="C2788" s="287">
        <f t="shared" si="1559"/>
        <v>0</v>
      </c>
      <c r="D2788" s="288">
        <f t="shared" si="1559"/>
        <v>0</v>
      </c>
      <c r="E2788" s="289">
        <f t="shared" si="1559"/>
        <v>0</v>
      </c>
      <c r="F2788" s="158"/>
      <c r="G2788" s="159"/>
      <c r="H2788" s="160">
        <f t="shared" ref="H2788:J2788" si="1560">H2750</f>
        <v>0</v>
      </c>
      <c r="I2788" s="161">
        <f t="shared" si="1560"/>
        <v>0</v>
      </c>
      <c r="J2788" s="161">
        <f t="shared" si="1560"/>
        <v>0</v>
      </c>
      <c r="K2788" s="162">
        <f t="shared" si="1552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1">B2751</f>
        <v>0</v>
      </c>
      <c r="C2789" s="287">
        <f t="shared" si="1561"/>
        <v>0</v>
      </c>
      <c r="D2789" s="288">
        <f t="shared" si="1561"/>
        <v>0</v>
      </c>
      <c r="E2789" s="289">
        <f t="shared" si="1561"/>
        <v>0</v>
      </c>
      <c r="F2789" s="158"/>
      <c r="G2789" s="159"/>
      <c r="H2789" s="160">
        <f t="shared" ref="H2789:J2789" si="1562">H2751</f>
        <v>0</v>
      </c>
      <c r="I2789" s="161">
        <f t="shared" si="1562"/>
        <v>0</v>
      </c>
      <c r="J2789" s="161">
        <f t="shared" si="1562"/>
        <v>0</v>
      </c>
      <c r="K2789" s="162">
        <f t="shared" si="1552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3">B2752</f>
        <v>0</v>
      </c>
      <c r="C2790" s="287">
        <f t="shared" si="1563"/>
        <v>0</v>
      </c>
      <c r="D2790" s="288">
        <f t="shared" si="1563"/>
        <v>0</v>
      </c>
      <c r="E2790" s="289">
        <f t="shared" si="1563"/>
        <v>0</v>
      </c>
      <c r="F2790" s="158"/>
      <c r="G2790" s="159"/>
      <c r="H2790" s="160">
        <f t="shared" ref="H2790:J2790" si="1564">H2752</f>
        <v>0</v>
      </c>
      <c r="I2790" s="161">
        <f t="shared" si="1564"/>
        <v>0</v>
      </c>
      <c r="J2790" s="161">
        <f t="shared" si="1564"/>
        <v>0</v>
      </c>
      <c r="K2790" s="162">
        <f t="shared" si="1552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5">B2753</f>
        <v>0</v>
      </c>
      <c r="C2791" s="287">
        <f t="shared" si="1565"/>
        <v>0</v>
      </c>
      <c r="D2791" s="288">
        <f t="shared" si="1565"/>
        <v>0</v>
      </c>
      <c r="E2791" s="290">
        <f t="shared" si="1565"/>
        <v>0</v>
      </c>
      <c r="F2791" s="158"/>
      <c r="G2791" s="159"/>
      <c r="H2791" s="160">
        <f t="shared" ref="H2791:J2791" si="1566">H2753</f>
        <v>0</v>
      </c>
      <c r="I2791" s="161">
        <f t="shared" si="1566"/>
        <v>0</v>
      </c>
      <c r="J2791" s="161">
        <f t="shared" si="1566"/>
        <v>0</v>
      </c>
      <c r="K2791" s="162">
        <f t="shared" si="1552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7">B2754</f>
        <v>0</v>
      </c>
      <c r="C2792" s="287">
        <f t="shared" si="1567"/>
        <v>0</v>
      </c>
      <c r="D2792" s="288">
        <f t="shared" si="1567"/>
        <v>0</v>
      </c>
      <c r="E2792" s="289">
        <f t="shared" si="1567"/>
        <v>0</v>
      </c>
      <c r="F2792" s="158"/>
      <c r="G2792" s="159"/>
      <c r="H2792" s="160">
        <f t="shared" ref="H2792:J2792" si="1568">H2754</f>
        <v>0</v>
      </c>
      <c r="I2792" s="161">
        <f t="shared" si="1568"/>
        <v>0</v>
      </c>
      <c r="J2792" s="161">
        <f t="shared" si="1568"/>
        <v>0</v>
      </c>
      <c r="K2792" s="162">
        <f t="shared" si="1552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9">B2755</f>
        <v>0</v>
      </c>
      <c r="C2793" s="287">
        <f t="shared" si="1569"/>
        <v>0</v>
      </c>
      <c r="D2793" s="288">
        <f t="shared" si="1569"/>
        <v>0</v>
      </c>
      <c r="E2793" s="289">
        <f t="shared" si="1569"/>
        <v>0</v>
      </c>
      <c r="F2793" s="158"/>
      <c r="G2793" s="159"/>
      <c r="H2793" s="160">
        <f t="shared" ref="H2793:J2793" si="1570">H2755</f>
        <v>0</v>
      </c>
      <c r="I2793" s="161">
        <f t="shared" si="1570"/>
        <v>0</v>
      </c>
      <c r="J2793" s="161">
        <f t="shared" si="1570"/>
        <v>0</v>
      </c>
      <c r="K2793" s="162">
        <f t="shared" si="1552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1">B2756</f>
        <v>0</v>
      </c>
      <c r="C2794" s="287">
        <f t="shared" si="1571"/>
        <v>0</v>
      </c>
      <c r="D2794" s="288">
        <f t="shared" si="1571"/>
        <v>0</v>
      </c>
      <c r="E2794" s="289">
        <f t="shared" si="1571"/>
        <v>0</v>
      </c>
      <c r="F2794" s="158"/>
      <c r="G2794" s="159"/>
      <c r="H2794" s="160">
        <f t="shared" ref="H2794:J2794" si="1572">H2756</f>
        <v>0</v>
      </c>
      <c r="I2794" s="161">
        <f t="shared" si="1572"/>
        <v>0</v>
      </c>
      <c r="J2794" s="161">
        <f t="shared" si="1572"/>
        <v>0</v>
      </c>
      <c r="K2794" s="162">
        <f t="shared" si="1552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3">B2757</f>
        <v>0</v>
      </c>
      <c r="C2795" s="287">
        <f t="shared" si="1573"/>
        <v>0</v>
      </c>
      <c r="D2795" s="288">
        <f t="shared" si="1573"/>
        <v>0</v>
      </c>
      <c r="E2795" s="289">
        <f t="shared" si="1573"/>
        <v>0</v>
      </c>
      <c r="F2795" s="158"/>
      <c r="G2795" s="159"/>
      <c r="H2795" s="160">
        <f t="shared" ref="H2795:J2795" si="1574">H2757</f>
        <v>0</v>
      </c>
      <c r="I2795" s="161">
        <f t="shared" si="1574"/>
        <v>0</v>
      </c>
      <c r="J2795" s="161">
        <f t="shared" si="1574"/>
        <v>0</v>
      </c>
      <c r="K2795" s="162">
        <f t="shared" si="1552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5">B2758</f>
        <v>0</v>
      </c>
      <c r="C2796" s="287">
        <f t="shared" si="1575"/>
        <v>0</v>
      </c>
      <c r="D2796" s="288">
        <f t="shared" si="1575"/>
        <v>0</v>
      </c>
      <c r="E2796" s="289">
        <f t="shared" si="1575"/>
        <v>0</v>
      </c>
      <c r="F2796" s="158"/>
      <c r="G2796" s="159"/>
      <c r="H2796" s="160">
        <f t="shared" ref="H2796:J2796" si="1576">H2758</f>
        <v>0</v>
      </c>
      <c r="I2796" s="161">
        <f t="shared" si="1576"/>
        <v>0</v>
      </c>
      <c r="J2796" s="161">
        <f t="shared" si="1576"/>
        <v>0</v>
      </c>
      <c r="K2796" s="162">
        <f t="shared" si="1552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7">B2759</f>
        <v>0</v>
      </c>
      <c r="C2797" s="287">
        <f t="shared" si="1577"/>
        <v>0</v>
      </c>
      <c r="D2797" s="288">
        <f t="shared" si="1577"/>
        <v>0</v>
      </c>
      <c r="E2797" s="289">
        <f t="shared" si="1577"/>
        <v>0</v>
      </c>
      <c r="F2797" s="158"/>
      <c r="G2797" s="159"/>
      <c r="H2797" s="160">
        <f t="shared" ref="H2797:J2797" si="1578">H2759</f>
        <v>0</v>
      </c>
      <c r="I2797" s="161">
        <f t="shared" si="1578"/>
        <v>0</v>
      </c>
      <c r="J2797" s="161">
        <f t="shared" si="1578"/>
        <v>0</v>
      </c>
      <c r="K2797" s="162">
        <f t="shared" si="1552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9">B2760</f>
        <v>0</v>
      </c>
      <c r="C2798" s="287">
        <f t="shared" si="1579"/>
        <v>0</v>
      </c>
      <c r="D2798" s="288">
        <f t="shared" si="1579"/>
        <v>0</v>
      </c>
      <c r="E2798" s="289">
        <f t="shared" si="1579"/>
        <v>0</v>
      </c>
      <c r="F2798" s="158"/>
      <c r="G2798" s="159"/>
      <c r="H2798" s="160">
        <f t="shared" ref="H2798:J2798" si="1580">H2760</f>
        <v>0</v>
      </c>
      <c r="I2798" s="161">
        <f t="shared" si="1580"/>
        <v>0</v>
      </c>
      <c r="J2798" s="161">
        <f t="shared" si="1580"/>
        <v>0</v>
      </c>
      <c r="K2798" s="162">
        <f t="shared" si="1552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1">B2761</f>
        <v>0</v>
      </c>
      <c r="C2799" s="287">
        <f t="shared" si="1581"/>
        <v>0</v>
      </c>
      <c r="D2799" s="288">
        <f t="shared" si="1581"/>
        <v>0</v>
      </c>
      <c r="E2799" s="290">
        <f t="shared" si="1581"/>
        <v>0</v>
      </c>
      <c r="F2799" s="158"/>
      <c r="G2799" s="159"/>
      <c r="H2799" s="160">
        <f t="shared" ref="H2799:J2799" si="1582">H2761</f>
        <v>0</v>
      </c>
      <c r="I2799" s="161">
        <f t="shared" si="1582"/>
        <v>0</v>
      </c>
      <c r="J2799" s="161">
        <f t="shared" si="1582"/>
        <v>0</v>
      </c>
      <c r="K2799" s="162">
        <f t="shared" si="1552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9"/>
      <c r="K2801" s="313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40">
        <f>SUM(K2784:K2799)</f>
        <v>4932576</v>
      </c>
      <c r="K2802" s="341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42"/>
      <c r="K2803" s="342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13"/>
      <c r="K2805" s="313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43">
        <f>((J2802/1.11)+(K2804/1.11))*11%</f>
        <v>488813.83783783775</v>
      </c>
      <c r="K2806" s="344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13"/>
      <c r="K2807" s="313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4932576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14" t="str">
        <f>J2772</f>
        <v>NOVI / CONDRO</v>
      </c>
      <c r="K2810" s="315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14">
        <f>J2773</f>
        <v>0</v>
      </c>
      <c r="K2811" s="315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23090012</v>
      </c>
      <c r="F2814" s="200"/>
      <c r="G2814" s="201" t="s">
        <v>2</v>
      </c>
      <c r="H2814" s="316" t="str">
        <f>H2776</f>
        <v>CV PELITA JAYA</v>
      </c>
      <c r="I2814" s="316"/>
      <c r="J2814" s="316"/>
      <c r="K2814" s="317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20" t="s">
        <v>3</v>
      </c>
      <c r="G2815" s="207"/>
      <c r="H2815" s="318"/>
      <c r="I2815" s="318"/>
      <c r="J2815" s="318"/>
      <c r="K2815" s="319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21">
        <f>D2778</f>
        <v>45184</v>
      </c>
      <c r="E2816" s="322"/>
      <c r="F2816" s="320"/>
      <c r="G2816" s="208"/>
      <c r="H2816" s="323" t="str">
        <f>H2778</f>
        <v>(ANUGERAH SEJAHTERA)</v>
      </c>
      <c r="I2816" s="323"/>
      <c r="J2816" s="323"/>
      <c r="K2816" s="324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20"/>
      <c r="G2817" s="208"/>
      <c r="H2817" s="325" t="str">
        <f>H2779</f>
        <v>PURWOKERTO</v>
      </c>
      <c r="I2817" s="325"/>
      <c r="J2817" s="325"/>
      <c r="K2817" s="326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3801</v>
      </c>
      <c r="E2818" s="199"/>
      <c r="F2818" s="210"/>
      <c r="G2818" s="211"/>
      <c r="H2818" s="327"/>
      <c r="I2818" s="327"/>
      <c r="J2818" s="327"/>
      <c r="K2818" s="328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3">B2784</f>
        <v>144</v>
      </c>
      <c r="C2822" s="292" t="str">
        <f t="shared" si="1583"/>
        <v>LSN</v>
      </c>
      <c r="D2822" s="293">
        <f t="shared" si="1583"/>
        <v>1</v>
      </c>
      <c r="E2822" s="294" t="str">
        <f t="shared" si="1583"/>
        <v>GEL PEN KENKO K-1 HITAM</v>
      </c>
      <c r="F2822" s="235"/>
      <c r="G2822" s="236"/>
      <c r="H2822" s="237">
        <f t="shared" ref="H2822:J2822" si="1584">H2784</f>
        <v>39600</v>
      </c>
      <c r="I2822" s="238">
        <f t="shared" si="1584"/>
        <v>0.13500000000000001</v>
      </c>
      <c r="J2822" s="238">
        <f t="shared" si="1584"/>
        <v>0</v>
      </c>
      <c r="K2822" s="239">
        <f t="shared" ref="K2822:K2837" si="1585">(B2822*H2822-((B2822*H2822)*I2822))-((B2822*H2822-((B2822*H2822)*I2822))*J2822)</f>
        <v>4932576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6">B2785</f>
        <v>0</v>
      </c>
      <c r="C2823" s="292">
        <f t="shared" si="1586"/>
        <v>0</v>
      </c>
      <c r="D2823" s="293">
        <f t="shared" si="1586"/>
        <v>0</v>
      </c>
      <c r="E2823" s="294">
        <f t="shared" si="1586"/>
        <v>0</v>
      </c>
      <c r="F2823" s="235"/>
      <c r="G2823" s="236"/>
      <c r="H2823" s="237">
        <f t="shared" ref="H2823:J2823" si="1587">H2785</f>
        <v>0</v>
      </c>
      <c r="I2823" s="238">
        <f t="shared" si="1587"/>
        <v>0</v>
      </c>
      <c r="J2823" s="238">
        <f t="shared" si="1587"/>
        <v>0</v>
      </c>
      <c r="K2823" s="239">
        <f t="shared" si="1585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8">B2786</f>
        <v>0</v>
      </c>
      <c r="C2824" s="292">
        <f t="shared" si="1588"/>
        <v>0</v>
      </c>
      <c r="D2824" s="293">
        <f t="shared" si="1588"/>
        <v>0</v>
      </c>
      <c r="E2824" s="294">
        <f t="shared" si="1588"/>
        <v>0</v>
      </c>
      <c r="F2824" s="235"/>
      <c r="G2824" s="236"/>
      <c r="H2824" s="237">
        <f t="shared" ref="H2824:J2824" si="1589">H2786</f>
        <v>0</v>
      </c>
      <c r="I2824" s="238">
        <f t="shared" si="1589"/>
        <v>0</v>
      </c>
      <c r="J2824" s="238">
        <f t="shared" si="1589"/>
        <v>0</v>
      </c>
      <c r="K2824" s="239">
        <f t="shared" si="1585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90">B2787</f>
        <v>0</v>
      </c>
      <c r="C2825" s="292">
        <f t="shared" si="1590"/>
        <v>0</v>
      </c>
      <c r="D2825" s="293">
        <f t="shared" si="1590"/>
        <v>0</v>
      </c>
      <c r="E2825" s="294">
        <f t="shared" si="1590"/>
        <v>0</v>
      </c>
      <c r="F2825" s="235"/>
      <c r="G2825" s="236"/>
      <c r="H2825" s="237">
        <f t="shared" ref="H2825:J2825" si="1591">H2787</f>
        <v>0</v>
      </c>
      <c r="I2825" s="238">
        <f t="shared" si="1591"/>
        <v>0</v>
      </c>
      <c r="J2825" s="238">
        <f t="shared" si="1591"/>
        <v>0</v>
      </c>
      <c r="K2825" s="239">
        <f t="shared" si="1585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2">B2788</f>
        <v>0</v>
      </c>
      <c r="C2826" s="292">
        <f t="shared" si="1592"/>
        <v>0</v>
      </c>
      <c r="D2826" s="293">
        <f t="shared" si="1592"/>
        <v>0</v>
      </c>
      <c r="E2826" s="294">
        <f t="shared" si="1592"/>
        <v>0</v>
      </c>
      <c r="F2826" s="235"/>
      <c r="G2826" s="236"/>
      <c r="H2826" s="237">
        <f t="shared" ref="H2826:J2826" si="1593">H2788</f>
        <v>0</v>
      </c>
      <c r="I2826" s="238">
        <f t="shared" si="1593"/>
        <v>0</v>
      </c>
      <c r="J2826" s="238">
        <f t="shared" si="1593"/>
        <v>0</v>
      </c>
      <c r="K2826" s="239">
        <f t="shared" si="1585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4">B2789</f>
        <v>0</v>
      </c>
      <c r="C2827" s="292">
        <f t="shared" si="1594"/>
        <v>0</v>
      </c>
      <c r="D2827" s="293">
        <f t="shared" si="1594"/>
        <v>0</v>
      </c>
      <c r="E2827" s="294">
        <f t="shared" si="1594"/>
        <v>0</v>
      </c>
      <c r="F2827" s="235"/>
      <c r="G2827" s="236"/>
      <c r="H2827" s="237">
        <f t="shared" ref="H2827:J2827" si="1595">H2789</f>
        <v>0</v>
      </c>
      <c r="I2827" s="238">
        <f t="shared" si="1595"/>
        <v>0</v>
      </c>
      <c r="J2827" s="238">
        <f t="shared" si="1595"/>
        <v>0</v>
      </c>
      <c r="K2827" s="239">
        <f t="shared" si="1585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6">B2790</f>
        <v>0</v>
      </c>
      <c r="C2828" s="292">
        <f t="shared" si="1596"/>
        <v>0</v>
      </c>
      <c r="D2828" s="293">
        <f t="shared" si="1596"/>
        <v>0</v>
      </c>
      <c r="E2828" s="294">
        <f t="shared" si="1596"/>
        <v>0</v>
      </c>
      <c r="F2828" s="235"/>
      <c r="G2828" s="236"/>
      <c r="H2828" s="237">
        <f t="shared" ref="H2828:J2828" si="1597">H2790</f>
        <v>0</v>
      </c>
      <c r="I2828" s="238">
        <f t="shared" si="1597"/>
        <v>0</v>
      </c>
      <c r="J2828" s="238">
        <f t="shared" si="1597"/>
        <v>0</v>
      </c>
      <c r="K2828" s="239">
        <f t="shared" si="1585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8">B2791</f>
        <v>0</v>
      </c>
      <c r="C2829" s="292">
        <f t="shared" si="1598"/>
        <v>0</v>
      </c>
      <c r="D2829" s="293">
        <f t="shared" si="1598"/>
        <v>0</v>
      </c>
      <c r="E2829" s="295">
        <f t="shared" si="1598"/>
        <v>0</v>
      </c>
      <c r="F2829" s="235"/>
      <c r="G2829" s="236"/>
      <c r="H2829" s="237">
        <f t="shared" ref="H2829:J2829" si="1599">H2791</f>
        <v>0</v>
      </c>
      <c r="I2829" s="238">
        <f t="shared" si="1599"/>
        <v>0</v>
      </c>
      <c r="J2829" s="238">
        <f t="shared" si="1599"/>
        <v>0</v>
      </c>
      <c r="K2829" s="239">
        <f t="shared" si="1585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600">B2792</f>
        <v>0</v>
      </c>
      <c r="C2830" s="292">
        <f t="shared" si="1600"/>
        <v>0</v>
      </c>
      <c r="D2830" s="293">
        <f t="shared" si="1600"/>
        <v>0</v>
      </c>
      <c r="E2830" s="294">
        <f t="shared" si="1600"/>
        <v>0</v>
      </c>
      <c r="F2830" s="235"/>
      <c r="G2830" s="236"/>
      <c r="H2830" s="237">
        <f t="shared" ref="H2830:J2830" si="1601">H2792</f>
        <v>0</v>
      </c>
      <c r="I2830" s="238">
        <f t="shared" si="1601"/>
        <v>0</v>
      </c>
      <c r="J2830" s="238">
        <f t="shared" si="1601"/>
        <v>0</v>
      </c>
      <c r="K2830" s="239">
        <f t="shared" si="1585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2">B2793</f>
        <v>0</v>
      </c>
      <c r="C2831" s="292">
        <f t="shared" si="1602"/>
        <v>0</v>
      </c>
      <c r="D2831" s="293">
        <f t="shared" si="1602"/>
        <v>0</v>
      </c>
      <c r="E2831" s="294">
        <f t="shared" si="1602"/>
        <v>0</v>
      </c>
      <c r="F2831" s="235"/>
      <c r="G2831" s="236"/>
      <c r="H2831" s="237">
        <f t="shared" ref="H2831:J2831" si="1603">H2793</f>
        <v>0</v>
      </c>
      <c r="I2831" s="238">
        <f t="shared" si="1603"/>
        <v>0</v>
      </c>
      <c r="J2831" s="238">
        <f t="shared" si="1603"/>
        <v>0</v>
      </c>
      <c r="K2831" s="239">
        <f t="shared" si="1585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4">B2794</f>
        <v>0</v>
      </c>
      <c r="C2832" s="292">
        <f t="shared" si="1604"/>
        <v>0</v>
      </c>
      <c r="D2832" s="293">
        <f t="shared" si="1604"/>
        <v>0</v>
      </c>
      <c r="E2832" s="294">
        <f t="shared" si="1604"/>
        <v>0</v>
      </c>
      <c r="F2832" s="235"/>
      <c r="G2832" s="236"/>
      <c r="H2832" s="237">
        <f t="shared" ref="H2832:J2832" si="1605">H2794</f>
        <v>0</v>
      </c>
      <c r="I2832" s="238">
        <f t="shared" si="1605"/>
        <v>0</v>
      </c>
      <c r="J2832" s="238">
        <f t="shared" si="1605"/>
        <v>0</v>
      </c>
      <c r="K2832" s="239">
        <f t="shared" si="1585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6">B2795</f>
        <v>0</v>
      </c>
      <c r="C2833" s="292">
        <f t="shared" si="1606"/>
        <v>0</v>
      </c>
      <c r="D2833" s="293">
        <f t="shared" si="1606"/>
        <v>0</v>
      </c>
      <c r="E2833" s="294">
        <f t="shared" si="1606"/>
        <v>0</v>
      </c>
      <c r="F2833" s="235"/>
      <c r="G2833" s="236"/>
      <c r="H2833" s="237">
        <f t="shared" ref="H2833:J2833" si="1607">H2795</f>
        <v>0</v>
      </c>
      <c r="I2833" s="238">
        <f t="shared" si="1607"/>
        <v>0</v>
      </c>
      <c r="J2833" s="238">
        <f t="shared" si="1607"/>
        <v>0</v>
      </c>
      <c r="K2833" s="239">
        <f t="shared" si="1585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8">B2796</f>
        <v>0</v>
      </c>
      <c r="C2834" s="292">
        <f t="shared" si="1608"/>
        <v>0</v>
      </c>
      <c r="D2834" s="293">
        <f t="shared" si="1608"/>
        <v>0</v>
      </c>
      <c r="E2834" s="294">
        <f t="shared" si="1608"/>
        <v>0</v>
      </c>
      <c r="F2834" s="235"/>
      <c r="G2834" s="236"/>
      <c r="H2834" s="237">
        <f t="shared" ref="H2834:J2834" si="1609">H2796</f>
        <v>0</v>
      </c>
      <c r="I2834" s="238">
        <f t="shared" si="1609"/>
        <v>0</v>
      </c>
      <c r="J2834" s="238">
        <f t="shared" si="1609"/>
        <v>0</v>
      </c>
      <c r="K2834" s="239">
        <f t="shared" si="1585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10">B2797</f>
        <v>0</v>
      </c>
      <c r="C2835" s="292">
        <f t="shared" si="1610"/>
        <v>0</v>
      </c>
      <c r="D2835" s="293">
        <f t="shared" si="1610"/>
        <v>0</v>
      </c>
      <c r="E2835" s="294">
        <f t="shared" si="1610"/>
        <v>0</v>
      </c>
      <c r="F2835" s="235"/>
      <c r="G2835" s="236"/>
      <c r="H2835" s="237">
        <f t="shared" ref="H2835:J2835" si="1611">H2797</f>
        <v>0</v>
      </c>
      <c r="I2835" s="238">
        <f t="shared" si="1611"/>
        <v>0</v>
      </c>
      <c r="J2835" s="238">
        <f t="shared" si="1611"/>
        <v>0</v>
      </c>
      <c r="K2835" s="239">
        <f t="shared" si="1585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2">B2798</f>
        <v>0</v>
      </c>
      <c r="C2836" s="292">
        <f t="shared" si="1612"/>
        <v>0</v>
      </c>
      <c r="D2836" s="293">
        <f t="shared" si="1612"/>
        <v>0</v>
      </c>
      <c r="E2836" s="294">
        <f t="shared" si="1612"/>
        <v>0</v>
      </c>
      <c r="F2836" s="235"/>
      <c r="G2836" s="236"/>
      <c r="H2836" s="237">
        <f t="shared" ref="H2836:J2836" si="1613">H2798</f>
        <v>0</v>
      </c>
      <c r="I2836" s="238">
        <f t="shared" si="1613"/>
        <v>0</v>
      </c>
      <c r="J2836" s="238">
        <f t="shared" si="1613"/>
        <v>0</v>
      </c>
      <c r="K2836" s="239">
        <f t="shared" si="1585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4">B2799</f>
        <v>0</v>
      </c>
      <c r="C2837" s="292">
        <f t="shared" si="1614"/>
        <v>0</v>
      </c>
      <c r="D2837" s="293">
        <f t="shared" si="1614"/>
        <v>0</v>
      </c>
      <c r="E2837" s="295">
        <f t="shared" si="1614"/>
        <v>0</v>
      </c>
      <c r="F2837" s="235"/>
      <c r="G2837" s="236"/>
      <c r="H2837" s="237">
        <f t="shared" ref="H2837:J2837" si="1615">H2799</f>
        <v>0</v>
      </c>
      <c r="I2837" s="238">
        <f t="shared" si="1615"/>
        <v>0</v>
      </c>
      <c r="J2837" s="238">
        <f t="shared" si="1615"/>
        <v>0</v>
      </c>
      <c r="K2837" s="239">
        <f t="shared" si="1585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9"/>
      <c r="K2839" s="308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5">
        <f>SUM(K2822:K2837)</f>
        <v>4932576</v>
      </c>
      <c r="K2840" s="306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7"/>
      <c r="K2841" s="307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8"/>
      <c r="K2843" s="308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9">
        <f>((J2840/1.11)+(K2842/1.11))*11%</f>
        <v>488813.83783783775</v>
      </c>
      <c r="K2844" s="310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8"/>
      <c r="K2845" s="308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4932576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11" t="str">
        <f>J2810</f>
        <v>NOVI / CONDRO</v>
      </c>
      <c r="K2848" s="312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11">
        <f>J2811</f>
        <v>0</v>
      </c>
      <c r="K2849" s="312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v>23090026</v>
      </c>
      <c r="G2852" s="11" t="s">
        <v>2</v>
      </c>
      <c r="H2852" s="358"/>
      <c r="I2852" s="358"/>
      <c r="J2852" s="358"/>
      <c r="K2852" s="3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2" t="s">
        <v>3</v>
      </c>
      <c r="G2853" s="17"/>
      <c r="H2853" s="360"/>
      <c r="I2853" s="360"/>
      <c r="J2853" s="360"/>
      <c r="K2853" s="3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3"/>
      <c r="E2854" s="364"/>
      <c r="F2854" s="362"/>
      <c r="G2854" s="18"/>
      <c r="H2854" s="365"/>
      <c r="I2854" s="365"/>
      <c r="J2854" s="365"/>
      <c r="K2854" s="36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2"/>
      <c r="G2855" s="18"/>
      <c r="H2855" s="367"/>
      <c r="I2855" s="367"/>
      <c r="J2855" s="367"/>
      <c r="K2855" s="36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9"/>
      <c r="I2856" s="369"/>
      <c r="J2856" s="369"/>
      <c r="K2856" s="37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6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6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6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6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6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6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6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6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6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6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6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6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6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6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6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6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5"/>
      <c r="K2877" s="34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7">
        <f>SUM(K2860:K2875)</f>
        <v>0</v>
      </c>
      <c r="K2878" s="34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9"/>
      <c r="K2879" s="34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6"/>
      <c r="K2881" s="34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0">
        <f>((J2878/1.11)+(K2880/1.11))*11%</f>
        <v>0</v>
      </c>
      <c r="K2882" s="35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6"/>
      <c r="K2883" s="34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52"/>
      <c r="K2886" s="353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52"/>
      <c r="K2887" s="353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23090026</v>
      </c>
      <c r="F2890" s="123"/>
      <c r="G2890" s="124" t="s">
        <v>2</v>
      </c>
      <c r="H2890" s="354">
        <f>H2852</f>
        <v>0</v>
      </c>
      <c r="I2890" s="354"/>
      <c r="J2890" s="354"/>
      <c r="K2890" s="355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30" t="s">
        <v>3</v>
      </c>
      <c r="G2891" s="130"/>
      <c r="H2891" s="356"/>
      <c r="I2891" s="356"/>
      <c r="J2891" s="356"/>
      <c r="K2891" s="357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31">
        <f>D2854</f>
        <v>0</v>
      </c>
      <c r="E2892" s="332"/>
      <c r="F2892" s="330"/>
      <c r="G2892" s="131"/>
      <c r="H2892" s="333">
        <f>H2854</f>
        <v>0</v>
      </c>
      <c r="I2892" s="333"/>
      <c r="J2892" s="333"/>
      <c r="K2892" s="334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30"/>
      <c r="G2893" s="131"/>
      <c r="H2893" s="335">
        <f>H2855</f>
        <v>0</v>
      </c>
      <c r="I2893" s="335"/>
      <c r="J2893" s="335"/>
      <c r="K2893" s="336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37"/>
      <c r="I2894" s="337"/>
      <c r="J2894" s="337"/>
      <c r="K2894" s="338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7">B2860</f>
        <v>0</v>
      </c>
      <c r="C2898" s="287">
        <f t="shared" si="1617"/>
        <v>0</v>
      </c>
      <c r="D2898" s="288">
        <f t="shared" si="1617"/>
        <v>0</v>
      </c>
      <c r="E2898" s="289">
        <f t="shared" si="1617"/>
        <v>0</v>
      </c>
      <c r="F2898" s="158"/>
      <c r="G2898" s="159"/>
      <c r="H2898" s="160">
        <f t="shared" ref="H2898:J2898" si="1618">H2860</f>
        <v>0</v>
      </c>
      <c r="I2898" s="161">
        <f t="shared" si="1618"/>
        <v>0</v>
      </c>
      <c r="J2898" s="161">
        <f t="shared" si="1618"/>
        <v>0</v>
      </c>
      <c r="K2898" s="162">
        <f t="shared" ref="K2898:K2913" si="1619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20">B2861</f>
        <v>0</v>
      </c>
      <c r="C2899" s="287">
        <f t="shared" si="1620"/>
        <v>0</v>
      </c>
      <c r="D2899" s="288">
        <f t="shared" si="1620"/>
        <v>0</v>
      </c>
      <c r="E2899" s="289">
        <f t="shared" si="1620"/>
        <v>0</v>
      </c>
      <c r="F2899" s="158"/>
      <c r="G2899" s="159"/>
      <c r="H2899" s="160">
        <f t="shared" ref="H2899:J2899" si="1621">H2861</f>
        <v>0</v>
      </c>
      <c r="I2899" s="161">
        <f t="shared" si="1621"/>
        <v>0</v>
      </c>
      <c r="J2899" s="161">
        <f t="shared" si="1621"/>
        <v>0</v>
      </c>
      <c r="K2899" s="162">
        <f t="shared" si="1619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2">B2862</f>
        <v>0</v>
      </c>
      <c r="C2900" s="287">
        <f t="shared" si="1622"/>
        <v>0</v>
      </c>
      <c r="D2900" s="288">
        <f t="shared" si="1622"/>
        <v>0</v>
      </c>
      <c r="E2900" s="289">
        <f t="shared" si="1622"/>
        <v>0</v>
      </c>
      <c r="F2900" s="158"/>
      <c r="G2900" s="159"/>
      <c r="H2900" s="160">
        <f t="shared" ref="H2900:J2900" si="1623">H2862</f>
        <v>0</v>
      </c>
      <c r="I2900" s="161">
        <f t="shared" si="1623"/>
        <v>0</v>
      </c>
      <c r="J2900" s="161">
        <f t="shared" si="1623"/>
        <v>0</v>
      </c>
      <c r="K2900" s="162">
        <f t="shared" si="1619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4">B2863</f>
        <v>0</v>
      </c>
      <c r="C2901" s="287">
        <f t="shared" si="1624"/>
        <v>0</v>
      </c>
      <c r="D2901" s="288">
        <f t="shared" si="1624"/>
        <v>0</v>
      </c>
      <c r="E2901" s="289">
        <f t="shared" si="1624"/>
        <v>0</v>
      </c>
      <c r="F2901" s="158"/>
      <c r="G2901" s="159"/>
      <c r="H2901" s="160">
        <f t="shared" ref="H2901:J2901" si="1625">H2863</f>
        <v>0</v>
      </c>
      <c r="I2901" s="161">
        <f t="shared" si="1625"/>
        <v>0</v>
      </c>
      <c r="J2901" s="161">
        <f t="shared" si="1625"/>
        <v>0</v>
      </c>
      <c r="K2901" s="162">
        <f t="shared" si="1619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6">B2864</f>
        <v>0</v>
      </c>
      <c r="C2902" s="287">
        <f t="shared" si="1626"/>
        <v>0</v>
      </c>
      <c r="D2902" s="288">
        <f t="shared" si="1626"/>
        <v>0</v>
      </c>
      <c r="E2902" s="289">
        <f t="shared" si="1626"/>
        <v>0</v>
      </c>
      <c r="F2902" s="158"/>
      <c r="G2902" s="159"/>
      <c r="H2902" s="160">
        <f t="shared" ref="H2902:J2902" si="1627">H2864</f>
        <v>0</v>
      </c>
      <c r="I2902" s="161">
        <f t="shared" si="1627"/>
        <v>0</v>
      </c>
      <c r="J2902" s="161">
        <f t="shared" si="1627"/>
        <v>0</v>
      </c>
      <c r="K2902" s="162">
        <f t="shared" si="1619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8">B2865</f>
        <v>0</v>
      </c>
      <c r="C2903" s="287">
        <f t="shared" si="1628"/>
        <v>0</v>
      </c>
      <c r="D2903" s="288">
        <f t="shared" si="1628"/>
        <v>0</v>
      </c>
      <c r="E2903" s="289">
        <f t="shared" si="1628"/>
        <v>0</v>
      </c>
      <c r="F2903" s="158"/>
      <c r="G2903" s="159"/>
      <c r="H2903" s="160">
        <f t="shared" ref="H2903:J2903" si="1629">H2865</f>
        <v>0</v>
      </c>
      <c r="I2903" s="161">
        <f t="shared" si="1629"/>
        <v>0</v>
      </c>
      <c r="J2903" s="161">
        <f t="shared" si="1629"/>
        <v>0</v>
      </c>
      <c r="K2903" s="162">
        <f t="shared" si="1619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30">B2866</f>
        <v>0</v>
      </c>
      <c r="C2904" s="287">
        <f t="shared" si="1630"/>
        <v>0</v>
      </c>
      <c r="D2904" s="288">
        <f t="shared" si="1630"/>
        <v>0</v>
      </c>
      <c r="E2904" s="289">
        <f t="shared" si="1630"/>
        <v>0</v>
      </c>
      <c r="F2904" s="158"/>
      <c r="G2904" s="159"/>
      <c r="H2904" s="160">
        <f t="shared" ref="H2904:J2904" si="1631">H2866</f>
        <v>0</v>
      </c>
      <c r="I2904" s="161">
        <f t="shared" si="1631"/>
        <v>0</v>
      </c>
      <c r="J2904" s="161">
        <f t="shared" si="1631"/>
        <v>0</v>
      </c>
      <c r="K2904" s="162">
        <f t="shared" si="1619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2">B2867</f>
        <v>0</v>
      </c>
      <c r="C2905" s="287">
        <f t="shared" si="1632"/>
        <v>0</v>
      </c>
      <c r="D2905" s="288">
        <f t="shared" si="1632"/>
        <v>0</v>
      </c>
      <c r="E2905" s="290">
        <f t="shared" si="1632"/>
        <v>0</v>
      </c>
      <c r="F2905" s="158"/>
      <c r="G2905" s="159"/>
      <c r="H2905" s="160">
        <f t="shared" ref="H2905:J2905" si="1633">H2867</f>
        <v>0</v>
      </c>
      <c r="I2905" s="161">
        <f t="shared" si="1633"/>
        <v>0</v>
      </c>
      <c r="J2905" s="161">
        <f t="shared" si="1633"/>
        <v>0</v>
      </c>
      <c r="K2905" s="162">
        <f t="shared" si="1619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4">B2868</f>
        <v>0</v>
      </c>
      <c r="C2906" s="287">
        <f t="shared" si="1634"/>
        <v>0</v>
      </c>
      <c r="D2906" s="288">
        <f t="shared" si="1634"/>
        <v>0</v>
      </c>
      <c r="E2906" s="289">
        <f t="shared" si="1634"/>
        <v>0</v>
      </c>
      <c r="F2906" s="158"/>
      <c r="G2906" s="159"/>
      <c r="H2906" s="160">
        <f t="shared" ref="H2906:J2906" si="1635">H2868</f>
        <v>0</v>
      </c>
      <c r="I2906" s="161">
        <f t="shared" si="1635"/>
        <v>0</v>
      </c>
      <c r="J2906" s="161">
        <f t="shared" si="1635"/>
        <v>0</v>
      </c>
      <c r="K2906" s="162">
        <f t="shared" si="1619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6">B2869</f>
        <v>0</v>
      </c>
      <c r="C2907" s="287">
        <f t="shared" si="1636"/>
        <v>0</v>
      </c>
      <c r="D2907" s="288">
        <f t="shared" si="1636"/>
        <v>0</v>
      </c>
      <c r="E2907" s="289">
        <f t="shared" si="1636"/>
        <v>0</v>
      </c>
      <c r="F2907" s="158"/>
      <c r="G2907" s="159"/>
      <c r="H2907" s="160">
        <f t="shared" ref="H2907:J2907" si="1637">H2869</f>
        <v>0</v>
      </c>
      <c r="I2907" s="161">
        <f t="shared" si="1637"/>
        <v>0</v>
      </c>
      <c r="J2907" s="161">
        <f t="shared" si="1637"/>
        <v>0</v>
      </c>
      <c r="K2907" s="162">
        <f t="shared" si="1619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8">B2870</f>
        <v>0</v>
      </c>
      <c r="C2908" s="287">
        <f t="shared" si="1638"/>
        <v>0</v>
      </c>
      <c r="D2908" s="288">
        <f t="shared" si="1638"/>
        <v>0</v>
      </c>
      <c r="E2908" s="289">
        <f t="shared" si="1638"/>
        <v>0</v>
      </c>
      <c r="F2908" s="158"/>
      <c r="G2908" s="159"/>
      <c r="H2908" s="160">
        <f t="shared" ref="H2908:J2908" si="1639">H2870</f>
        <v>0</v>
      </c>
      <c r="I2908" s="161">
        <f t="shared" si="1639"/>
        <v>0</v>
      </c>
      <c r="J2908" s="161">
        <f t="shared" si="1639"/>
        <v>0</v>
      </c>
      <c r="K2908" s="162">
        <f t="shared" si="1619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40">B2871</f>
        <v>0</v>
      </c>
      <c r="C2909" s="287">
        <f t="shared" si="1640"/>
        <v>0</v>
      </c>
      <c r="D2909" s="288">
        <f t="shared" si="1640"/>
        <v>0</v>
      </c>
      <c r="E2909" s="289">
        <f t="shared" si="1640"/>
        <v>0</v>
      </c>
      <c r="F2909" s="158"/>
      <c r="G2909" s="159"/>
      <c r="H2909" s="160">
        <f t="shared" ref="H2909:J2909" si="1641">H2871</f>
        <v>0</v>
      </c>
      <c r="I2909" s="161">
        <f t="shared" si="1641"/>
        <v>0</v>
      </c>
      <c r="J2909" s="161">
        <f t="shared" si="1641"/>
        <v>0</v>
      </c>
      <c r="K2909" s="162">
        <f t="shared" si="1619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2">B2872</f>
        <v>0</v>
      </c>
      <c r="C2910" s="287">
        <f t="shared" si="1642"/>
        <v>0</v>
      </c>
      <c r="D2910" s="288">
        <f t="shared" si="1642"/>
        <v>0</v>
      </c>
      <c r="E2910" s="289">
        <f t="shared" si="1642"/>
        <v>0</v>
      </c>
      <c r="F2910" s="158"/>
      <c r="G2910" s="159"/>
      <c r="H2910" s="160">
        <f t="shared" ref="H2910:J2910" si="1643">H2872</f>
        <v>0</v>
      </c>
      <c r="I2910" s="161">
        <f t="shared" si="1643"/>
        <v>0</v>
      </c>
      <c r="J2910" s="161">
        <f t="shared" si="1643"/>
        <v>0</v>
      </c>
      <c r="K2910" s="162">
        <f t="shared" si="1619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4">B2873</f>
        <v>0</v>
      </c>
      <c r="C2911" s="287">
        <f t="shared" si="1644"/>
        <v>0</v>
      </c>
      <c r="D2911" s="288">
        <f t="shared" si="1644"/>
        <v>0</v>
      </c>
      <c r="E2911" s="289">
        <f t="shared" si="1644"/>
        <v>0</v>
      </c>
      <c r="F2911" s="158"/>
      <c r="G2911" s="159"/>
      <c r="H2911" s="160">
        <f t="shared" ref="H2911:J2911" si="1645">H2873</f>
        <v>0</v>
      </c>
      <c r="I2911" s="161">
        <f t="shared" si="1645"/>
        <v>0</v>
      </c>
      <c r="J2911" s="161">
        <f t="shared" si="1645"/>
        <v>0</v>
      </c>
      <c r="K2911" s="162">
        <f t="shared" si="1619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6">B2874</f>
        <v>0</v>
      </c>
      <c r="C2912" s="287">
        <f t="shared" si="1646"/>
        <v>0</v>
      </c>
      <c r="D2912" s="288">
        <f t="shared" si="1646"/>
        <v>0</v>
      </c>
      <c r="E2912" s="289">
        <f t="shared" si="1646"/>
        <v>0</v>
      </c>
      <c r="F2912" s="158"/>
      <c r="G2912" s="159"/>
      <c r="H2912" s="160">
        <f t="shared" ref="H2912:J2912" si="1647">H2874</f>
        <v>0</v>
      </c>
      <c r="I2912" s="161">
        <f t="shared" si="1647"/>
        <v>0</v>
      </c>
      <c r="J2912" s="161">
        <f t="shared" si="1647"/>
        <v>0</v>
      </c>
      <c r="K2912" s="162">
        <f t="shared" si="1619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8">B2875</f>
        <v>0</v>
      </c>
      <c r="C2913" s="287">
        <f t="shared" si="1648"/>
        <v>0</v>
      </c>
      <c r="D2913" s="288">
        <f t="shared" si="1648"/>
        <v>0</v>
      </c>
      <c r="E2913" s="290">
        <f t="shared" si="1648"/>
        <v>0</v>
      </c>
      <c r="F2913" s="158"/>
      <c r="G2913" s="159"/>
      <c r="H2913" s="160">
        <f t="shared" ref="H2913:J2913" si="1649">H2875</f>
        <v>0</v>
      </c>
      <c r="I2913" s="161">
        <f t="shared" si="1649"/>
        <v>0</v>
      </c>
      <c r="J2913" s="161">
        <f t="shared" si="1649"/>
        <v>0</v>
      </c>
      <c r="K2913" s="162">
        <f t="shared" si="1619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9"/>
      <c r="K2915" s="313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40">
        <f>SUM(K2898:K2913)</f>
        <v>0</v>
      </c>
      <c r="K2916" s="341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42"/>
      <c r="K2917" s="342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13"/>
      <c r="K2919" s="313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43">
        <f>((J2916/1.11)+(K2918/1.11))*11%</f>
        <v>0</v>
      </c>
      <c r="K2920" s="344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13"/>
      <c r="K2921" s="313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14">
        <f>J2886</f>
        <v>0</v>
      </c>
      <c r="K2924" s="315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14">
        <f>J2887</f>
        <v>0</v>
      </c>
      <c r="K2925" s="315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23090026</v>
      </c>
      <c r="F2928" s="200"/>
      <c r="G2928" s="201" t="s">
        <v>2</v>
      </c>
      <c r="H2928" s="316">
        <f>H2890</f>
        <v>0</v>
      </c>
      <c r="I2928" s="316"/>
      <c r="J2928" s="316"/>
      <c r="K2928" s="317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20" t="s">
        <v>3</v>
      </c>
      <c r="G2929" s="207"/>
      <c r="H2929" s="318"/>
      <c r="I2929" s="318"/>
      <c r="J2929" s="318"/>
      <c r="K2929" s="319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21">
        <f>D2892</f>
        <v>0</v>
      </c>
      <c r="E2930" s="322"/>
      <c r="F2930" s="320"/>
      <c r="G2930" s="208"/>
      <c r="H2930" s="323">
        <f>H2892</f>
        <v>0</v>
      </c>
      <c r="I2930" s="323"/>
      <c r="J2930" s="323"/>
      <c r="K2930" s="324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20"/>
      <c r="G2931" s="208"/>
      <c r="H2931" s="325">
        <f>H2893</f>
        <v>0</v>
      </c>
      <c r="I2931" s="325"/>
      <c r="J2931" s="325"/>
      <c r="K2931" s="326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27"/>
      <c r="I2932" s="327"/>
      <c r="J2932" s="327"/>
      <c r="K2932" s="328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50">B2898</f>
        <v>0</v>
      </c>
      <c r="C2936" s="292">
        <f t="shared" si="1650"/>
        <v>0</v>
      </c>
      <c r="D2936" s="293">
        <f t="shared" si="1650"/>
        <v>0</v>
      </c>
      <c r="E2936" s="294">
        <f t="shared" si="1650"/>
        <v>0</v>
      </c>
      <c r="F2936" s="235"/>
      <c r="G2936" s="236"/>
      <c r="H2936" s="237">
        <f t="shared" ref="H2936:J2936" si="1651">H2898</f>
        <v>0</v>
      </c>
      <c r="I2936" s="238">
        <f t="shared" si="1651"/>
        <v>0</v>
      </c>
      <c r="J2936" s="238">
        <f t="shared" si="1651"/>
        <v>0</v>
      </c>
      <c r="K2936" s="239">
        <f t="shared" ref="K2936:K2951" si="1652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3">B2899</f>
        <v>0</v>
      </c>
      <c r="C2937" s="292">
        <f t="shared" si="1653"/>
        <v>0</v>
      </c>
      <c r="D2937" s="293">
        <f t="shared" si="1653"/>
        <v>0</v>
      </c>
      <c r="E2937" s="294">
        <f t="shared" si="1653"/>
        <v>0</v>
      </c>
      <c r="F2937" s="235"/>
      <c r="G2937" s="236"/>
      <c r="H2937" s="237">
        <f t="shared" ref="H2937:J2937" si="1654">H2899</f>
        <v>0</v>
      </c>
      <c r="I2937" s="238">
        <f t="shared" si="1654"/>
        <v>0</v>
      </c>
      <c r="J2937" s="238">
        <f t="shared" si="1654"/>
        <v>0</v>
      </c>
      <c r="K2937" s="239">
        <f t="shared" si="1652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5">B2900</f>
        <v>0</v>
      </c>
      <c r="C2938" s="292">
        <f t="shared" si="1655"/>
        <v>0</v>
      </c>
      <c r="D2938" s="293">
        <f t="shared" si="1655"/>
        <v>0</v>
      </c>
      <c r="E2938" s="294">
        <f t="shared" si="1655"/>
        <v>0</v>
      </c>
      <c r="F2938" s="235"/>
      <c r="G2938" s="236"/>
      <c r="H2938" s="237">
        <f t="shared" ref="H2938:J2938" si="1656">H2900</f>
        <v>0</v>
      </c>
      <c r="I2938" s="238">
        <f t="shared" si="1656"/>
        <v>0</v>
      </c>
      <c r="J2938" s="238">
        <f t="shared" si="1656"/>
        <v>0</v>
      </c>
      <c r="K2938" s="239">
        <f t="shared" si="1652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7">B2901</f>
        <v>0</v>
      </c>
      <c r="C2939" s="292">
        <f t="shared" si="1657"/>
        <v>0</v>
      </c>
      <c r="D2939" s="293">
        <f t="shared" si="1657"/>
        <v>0</v>
      </c>
      <c r="E2939" s="294">
        <f t="shared" si="1657"/>
        <v>0</v>
      </c>
      <c r="F2939" s="235"/>
      <c r="G2939" s="236"/>
      <c r="H2939" s="237">
        <f t="shared" ref="H2939:J2939" si="1658">H2901</f>
        <v>0</v>
      </c>
      <c r="I2939" s="238">
        <f t="shared" si="1658"/>
        <v>0</v>
      </c>
      <c r="J2939" s="238">
        <f t="shared" si="1658"/>
        <v>0</v>
      </c>
      <c r="K2939" s="239">
        <f t="shared" si="1652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9">B2902</f>
        <v>0</v>
      </c>
      <c r="C2940" s="292">
        <f t="shared" si="1659"/>
        <v>0</v>
      </c>
      <c r="D2940" s="293">
        <f t="shared" si="1659"/>
        <v>0</v>
      </c>
      <c r="E2940" s="294">
        <f t="shared" si="1659"/>
        <v>0</v>
      </c>
      <c r="F2940" s="235"/>
      <c r="G2940" s="236"/>
      <c r="H2940" s="237">
        <f t="shared" ref="H2940:J2940" si="1660">H2902</f>
        <v>0</v>
      </c>
      <c r="I2940" s="238">
        <f t="shared" si="1660"/>
        <v>0</v>
      </c>
      <c r="J2940" s="238">
        <f t="shared" si="1660"/>
        <v>0</v>
      </c>
      <c r="K2940" s="239">
        <f t="shared" si="1652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1">B2903</f>
        <v>0</v>
      </c>
      <c r="C2941" s="292">
        <f t="shared" si="1661"/>
        <v>0</v>
      </c>
      <c r="D2941" s="293">
        <f t="shared" si="1661"/>
        <v>0</v>
      </c>
      <c r="E2941" s="294">
        <f t="shared" si="1661"/>
        <v>0</v>
      </c>
      <c r="F2941" s="235"/>
      <c r="G2941" s="236"/>
      <c r="H2941" s="237">
        <f t="shared" ref="H2941:J2941" si="1662">H2903</f>
        <v>0</v>
      </c>
      <c r="I2941" s="238">
        <f t="shared" si="1662"/>
        <v>0</v>
      </c>
      <c r="J2941" s="238">
        <f t="shared" si="1662"/>
        <v>0</v>
      </c>
      <c r="K2941" s="239">
        <f t="shared" si="1652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3">B2904</f>
        <v>0</v>
      </c>
      <c r="C2942" s="292">
        <f t="shared" si="1663"/>
        <v>0</v>
      </c>
      <c r="D2942" s="293">
        <f t="shared" si="1663"/>
        <v>0</v>
      </c>
      <c r="E2942" s="294">
        <f t="shared" si="1663"/>
        <v>0</v>
      </c>
      <c r="F2942" s="235"/>
      <c r="G2942" s="236"/>
      <c r="H2942" s="237">
        <f t="shared" ref="H2942:J2942" si="1664">H2904</f>
        <v>0</v>
      </c>
      <c r="I2942" s="238">
        <f t="shared" si="1664"/>
        <v>0</v>
      </c>
      <c r="J2942" s="238">
        <f t="shared" si="1664"/>
        <v>0</v>
      </c>
      <c r="K2942" s="239">
        <f t="shared" si="1652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5">B2905</f>
        <v>0</v>
      </c>
      <c r="C2943" s="292">
        <f t="shared" si="1665"/>
        <v>0</v>
      </c>
      <c r="D2943" s="293">
        <f t="shared" si="1665"/>
        <v>0</v>
      </c>
      <c r="E2943" s="295">
        <f t="shared" si="1665"/>
        <v>0</v>
      </c>
      <c r="F2943" s="235"/>
      <c r="G2943" s="236"/>
      <c r="H2943" s="237">
        <f t="shared" ref="H2943:J2943" si="1666">H2905</f>
        <v>0</v>
      </c>
      <c r="I2943" s="238">
        <f t="shared" si="1666"/>
        <v>0</v>
      </c>
      <c r="J2943" s="238">
        <f t="shared" si="1666"/>
        <v>0</v>
      </c>
      <c r="K2943" s="239">
        <f t="shared" si="1652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7">B2906</f>
        <v>0</v>
      </c>
      <c r="C2944" s="292">
        <f t="shared" si="1667"/>
        <v>0</v>
      </c>
      <c r="D2944" s="293">
        <f t="shared" si="1667"/>
        <v>0</v>
      </c>
      <c r="E2944" s="294">
        <f t="shared" si="1667"/>
        <v>0</v>
      </c>
      <c r="F2944" s="235"/>
      <c r="G2944" s="236"/>
      <c r="H2944" s="237">
        <f t="shared" ref="H2944:J2944" si="1668">H2906</f>
        <v>0</v>
      </c>
      <c r="I2944" s="238">
        <f t="shared" si="1668"/>
        <v>0</v>
      </c>
      <c r="J2944" s="238">
        <f t="shared" si="1668"/>
        <v>0</v>
      </c>
      <c r="K2944" s="239">
        <f t="shared" si="1652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9">B2907</f>
        <v>0</v>
      </c>
      <c r="C2945" s="292">
        <f t="shared" si="1669"/>
        <v>0</v>
      </c>
      <c r="D2945" s="293">
        <f t="shared" si="1669"/>
        <v>0</v>
      </c>
      <c r="E2945" s="294">
        <f t="shared" si="1669"/>
        <v>0</v>
      </c>
      <c r="F2945" s="235"/>
      <c r="G2945" s="236"/>
      <c r="H2945" s="237">
        <f t="shared" ref="H2945:J2945" si="1670">H2907</f>
        <v>0</v>
      </c>
      <c r="I2945" s="238">
        <f t="shared" si="1670"/>
        <v>0</v>
      </c>
      <c r="J2945" s="238">
        <f t="shared" si="1670"/>
        <v>0</v>
      </c>
      <c r="K2945" s="239">
        <f t="shared" si="1652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1">B2908</f>
        <v>0</v>
      </c>
      <c r="C2946" s="292">
        <f t="shared" si="1671"/>
        <v>0</v>
      </c>
      <c r="D2946" s="293">
        <f t="shared" si="1671"/>
        <v>0</v>
      </c>
      <c r="E2946" s="294">
        <f t="shared" si="1671"/>
        <v>0</v>
      </c>
      <c r="F2946" s="235"/>
      <c r="G2946" s="236"/>
      <c r="H2946" s="237">
        <f t="shared" ref="H2946:J2946" si="1672">H2908</f>
        <v>0</v>
      </c>
      <c r="I2946" s="238">
        <f t="shared" si="1672"/>
        <v>0</v>
      </c>
      <c r="J2946" s="238">
        <f t="shared" si="1672"/>
        <v>0</v>
      </c>
      <c r="K2946" s="239">
        <f t="shared" si="1652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3">B2909</f>
        <v>0</v>
      </c>
      <c r="C2947" s="292">
        <f t="shared" si="1673"/>
        <v>0</v>
      </c>
      <c r="D2947" s="293">
        <f t="shared" si="1673"/>
        <v>0</v>
      </c>
      <c r="E2947" s="294">
        <f t="shared" si="1673"/>
        <v>0</v>
      </c>
      <c r="F2947" s="235"/>
      <c r="G2947" s="236"/>
      <c r="H2947" s="237">
        <f t="shared" ref="H2947:J2947" si="1674">H2909</f>
        <v>0</v>
      </c>
      <c r="I2947" s="238">
        <f t="shared" si="1674"/>
        <v>0</v>
      </c>
      <c r="J2947" s="238">
        <f t="shared" si="1674"/>
        <v>0</v>
      </c>
      <c r="K2947" s="239">
        <f t="shared" si="1652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5">B2910</f>
        <v>0</v>
      </c>
      <c r="C2948" s="292">
        <f t="shared" si="1675"/>
        <v>0</v>
      </c>
      <c r="D2948" s="293">
        <f t="shared" si="1675"/>
        <v>0</v>
      </c>
      <c r="E2948" s="294">
        <f t="shared" si="1675"/>
        <v>0</v>
      </c>
      <c r="F2948" s="235"/>
      <c r="G2948" s="236"/>
      <c r="H2948" s="237">
        <f t="shared" ref="H2948:J2948" si="1676">H2910</f>
        <v>0</v>
      </c>
      <c r="I2948" s="238">
        <f t="shared" si="1676"/>
        <v>0</v>
      </c>
      <c r="J2948" s="238">
        <f t="shared" si="1676"/>
        <v>0</v>
      </c>
      <c r="K2948" s="239">
        <f t="shared" si="1652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7">B2911</f>
        <v>0</v>
      </c>
      <c r="C2949" s="292">
        <f t="shared" si="1677"/>
        <v>0</v>
      </c>
      <c r="D2949" s="293">
        <f t="shared" si="1677"/>
        <v>0</v>
      </c>
      <c r="E2949" s="294">
        <f t="shared" si="1677"/>
        <v>0</v>
      </c>
      <c r="F2949" s="235"/>
      <c r="G2949" s="236"/>
      <c r="H2949" s="237">
        <f t="shared" ref="H2949:J2949" si="1678">H2911</f>
        <v>0</v>
      </c>
      <c r="I2949" s="238">
        <f t="shared" si="1678"/>
        <v>0</v>
      </c>
      <c r="J2949" s="238">
        <f t="shared" si="1678"/>
        <v>0</v>
      </c>
      <c r="K2949" s="239">
        <f t="shared" si="1652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9">B2912</f>
        <v>0</v>
      </c>
      <c r="C2950" s="292">
        <f t="shared" si="1679"/>
        <v>0</v>
      </c>
      <c r="D2950" s="293">
        <f t="shared" si="1679"/>
        <v>0</v>
      </c>
      <c r="E2950" s="294">
        <f t="shared" si="1679"/>
        <v>0</v>
      </c>
      <c r="F2950" s="235"/>
      <c r="G2950" s="236"/>
      <c r="H2950" s="237">
        <f t="shared" ref="H2950:J2950" si="1680">H2912</f>
        <v>0</v>
      </c>
      <c r="I2950" s="238">
        <f t="shared" si="1680"/>
        <v>0</v>
      </c>
      <c r="J2950" s="238">
        <f t="shared" si="1680"/>
        <v>0</v>
      </c>
      <c r="K2950" s="239">
        <f t="shared" si="1652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1">B2913</f>
        <v>0</v>
      </c>
      <c r="C2951" s="292">
        <f t="shared" si="1681"/>
        <v>0</v>
      </c>
      <c r="D2951" s="293">
        <f t="shared" si="1681"/>
        <v>0</v>
      </c>
      <c r="E2951" s="295">
        <f t="shared" si="1681"/>
        <v>0</v>
      </c>
      <c r="F2951" s="235"/>
      <c r="G2951" s="236"/>
      <c r="H2951" s="237">
        <f t="shared" ref="H2951:J2951" si="1682">H2913</f>
        <v>0</v>
      </c>
      <c r="I2951" s="238">
        <f t="shared" si="1682"/>
        <v>0</v>
      </c>
      <c r="J2951" s="238">
        <f t="shared" si="1682"/>
        <v>0</v>
      </c>
      <c r="K2951" s="239">
        <f t="shared" si="1652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9"/>
      <c r="K2953" s="308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5">
        <f>SUM(K2936:K2951)</f>
        <v>0</v>
      </c>
      <c r="K2954" s="306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7"/>
      <c r="K2955" s="307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8"/>
      <c r="K2957" s="308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9">
        <f>((J2954/1.11)+(K2956/1.11))*11%</f>
        <v>0</v>
      </c>
      <c r="K2958" s="310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8"/>
      <c r="K2959" s="308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11">
        <f>J2924</f>
        <v>0</v>
      </c>
      <c r="K2962" s="312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11">
        <f>J2925</f>
        <v>0</v>
      </c>
      <c r="K2963" s="312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23090027</v>
      </c>
      <c r="G2966" s="11" t="s">
        <v>2</v>
      </c>
      <c r="H2966" s="358"/>
      <c r="I2966" s="358"/>
      <c r="J2966" s="358"/>
      <c r="K2966" s="35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2" t="s">
        <v>3</v>
      </c>
      <c r="G2967" s="17"/>
      <c r="H2967" s="360"/>
      <c r="I2967" s="360"/>
      <c r="J2967" s="360"/>
      <c r="K2967" s="36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3"/>
      <c r="E2968" s="364"/>
      <c r="F2968" s="362"/>
      <c r="G2968" s="18"/>
      <c r="H2968" s="365"/>
      <c r="I2968" s="365"/>
      <c r="J2968" s="365"/>
      <c r="K2968" s="36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2"/>
      <c r="G2969" s="18"/>
      <c r="H2969" s="367"/>
      <c r="I2969" s="367"/>
      <c r="J2969" s="367"/>
      <c r="K2969" s="36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9"/>
      <c r="I2970" s="369"/>
      <c r="J2970" s="369"/>
      <c r="K2970" s="37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3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3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3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3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3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3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3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3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3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3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3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3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3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3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3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3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5"/>
      <c r="K2991" s="34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7">
        <f>SUM(K2974:K2989)</f>
        <v>0</v>
      </c>
      <c r="K2992" s="34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9"/>
      <c r="K2993" s="34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6"/>
      <c r="K2995" s="34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0">
        <f>((J2992/1.11)+(K2994/1.11))*11%</f>
        <v>0</v>
      </c>
      <c r="K2996" s="35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6"/>
      <c r="K2997" s="34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52"/>
      <c r="K3000" s="353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52"/>
      <c r="K3001" s="353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23090027</v>
      </c>
      <c r="F3004" s="123"/>
      <c r="G3004" s="124" t="s">
        <v>2</v>
      </c>
      <c r="H3004" s="354">
        <f>H2966</f>
        <v>0</v>
      </c>
      <c r="I3004" s="354"/>
      <c r="J3004" s="354"/>
      <c r="K3004" s="355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30" t="s">
        <v>3</v>
      </c>
      <c r="G3005" s="130"/>
      <c r="H3005" s="356"/>
      <c r="I3005" s="356"/>
      <c r="J3005" s="356"/>
      <c r="K3005" s="357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31">
        <f>D2968</f>
        <v>0</v>
      </c>
      <c r="E3006" s="332"/>
      <c r="F3006" s="330"/>
      <c r="G3006" s="131"/>
      <c r="H3006" s="333">
        <f>H2968</f>
        <v>0</v>
      </c>
      <c r="I3006" s="333"/>
      <c r="J3006" s="333"/>
      <c r="K3006" s="334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30"/>
      <c r="G3007" s="131"/>
      <c r="H3007" s="335">
        <f>H2969</f>
        <v>0</v>
      </c>
      <c r="I3007" s="335"/>
      <c r="J3007" s="335"/>
      <c r="K3007" s="336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37"/>
      <c r="I3008" s="337"/>
      <c r="J3008" s="337"/>
      <c r="K3008" s="338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4">B2974</f>
        <v>0</v>
      </c>
      <c r="C3012" s="287">
        <f t="shared" si="1684"/>
        <v>0</v>
      </c>
      <c r="D3012" s="288">
        <f t="shared" si="1684"/>
        <v>0</v>
      </c>
      <c r="E3012" s="289">
        <f t="shared" si="1684"/>
        <v>0</v>
      </c>
      <c r="F3012" s="158"/>
      <c r="G3012" s="159"/>
      <c r="H3012" s="160">
        <f t="shared" ref="H3012:J3012" si="1685">H2974</f>
        <v>0</v>
      </c>
      <c r="I3012" s="161">
        <f t="shared" si="1685"/>
        <v>0</v>
      </c>
      <c r="J3012" s="161">
        <f t="shared" si="1685"/>
        <v>0</v>
      </c>
      <c r="K3012" s="162">
        <f t="shared" ref="K3012:K3027" si="1686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7">B2975</f>
        <v>0</v>
      </c>
      <c r="C3013" s="287">
        <f t="shared" si="1687"/>
        <v>0</v>
      </c>
      <c r="D3013" s="288">
        <f t="shared" si="1687"/>
        <v>0</v>
      </c>
      <c r="E3013" s="289">
        <f t="shared" si="1687"/>
        <v>0</v>
      </c>
      <c r="F3013" s="158"/>
      <c r="G3013" s="159"/>
      <c r="H3013" s="160">
        <f t="shared" ref="H3013:J3013" si="1688">H2975</f>
        <v>0</v>
      </c>
      <c r="I3013" s="161">
        <f t="shared" si="1688"/>
        <v>0</v>
      </c>
      <c r="J3013" s="161">
        <f t="shared" si="1688"/>
        <v>0</v>
      </c>
      <c r="K3013" s="162">
        <f t="shared" si="1686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9">B2976</f>
        <v>0</v>
      </c>
      <c r="C3014" s="287">
        <f t="shared" si="1689"/>
        <v>0</v>
      </c>
      <c r="D3014" s="288">
        <f t="shared" si="1689"/>
        <v>0</v>
      </c>
      <c r="E3014" s="289">
        <f t="shared" si="1689"/>
        <v>0</v>
      </c>
      <c r="F3014" s="158"/>
      <c r="G3014" s="159"/>
      <c r="H3014" s="160">
        <f t="shared" ref="H3014:J3014" si="1690">H2976</f>
        <v>0</v>
      </c>
      <c r="I3014" s="161">
        <f t="shared" si="1690"/>
        <v>0</v>
      </c>
      <c r="J3014" s="161">
        <f t="shared" si="1690"/>
        <v>0</v>
      </c>
      <c r="K3014" s="162">
        <f t="shared" si="1686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1">B2977</f>
        <v>0</v>
      </c>
      <c r="C3015" s="287">
        <f t="shared" si="1691"/>
        <v>0</v>
      </c>
      <c r="D3015" s="288">
        <f t="shared" si="1691"/>
        <v>0</v>
      </c>
      <c r="E3015" s="289">
        <f t="shared" si="1691"/>
        <v>0</v>
      </c>
      <c r="F3015" s="158"/>
      <c r="G3015" s="159"/>
      <c r="H3015" s="160">
        <f t="shared" ref="H3015:J3015" si="1692">H2977</f>
        <v>0</v>
      </c>
      <c r="I3015" s="161">
        <f t="shared" si="1692"/>
        <v>0</v>
      </c>
      <c r="J3015" s="161">
        <f t="shared" si="1692"/>
        <v>0</v>
      </c>
      <c r="K3015" s="162">
        <f t="shared" si="1686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3">B2978</f>
        <v>0</v>
      </c>
      <c r="C3016" s="287">
        <f t="shared" si="1693"/>
        <v>0</v>
      </c>
      <c r="D3016" s="288">
        <f t="shared" si="1693"/>
        <v>0</v>
      </c>
      <c r="E3016" s="289">
        <f t="shared" si="1693"/>
        <v>0</v>
      </c>
      <c r="F3016" s="158"/>
      <c r="G3016" s="159"/>
      <c r="H3016" s="160">
        <f t="shared" ref="H3016:J3016" si="1694">H2978</f>
        <v>0</v>
      </c>
      <c r="I3016" s="161">
        <f t="shared" si="1694"/>
        <v>0</v>
      </c>
      <c r="J3016" s="161">
        <f t="shared" si="1694"/>
        <v>0</v>
      </c>
      <c r="K3016" s="162">
        <f t="shared" si="1686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5">B2979</f>
        <v>0</v>
      </c>
      <c r="C3017" s="287">
        <f t="shared" si="1695"/>
        <v>0</v>
      </c>
      <c r="D3017" s="288">
        <f t="shared" si="1695"/>
        <v>0</v>
      </c>
      <c r="E3017" s="289">
        <f t="shared" si="1695"/>
        <v>0</v>
      </c>
      <c r="F3017" s="158"/>
      <c r="G3017" s="159"/>
      <c r="H3017" s="160">
        <f t="shared" ref="H3017:J3017" si="1696">H2979</f>
        <v>0</v>
      </c>
      <c r="I3017" s="161">
        <f t="shared" si="1696"/>
        <v>0</v>
      </c>
      <c r="J3017" s="161">
        <f t="shared" si="1696"/>
        <v>0</v>
      </c>
      <c r="K3017" s="162">
        <f t="shared" si="1686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7">B2980</f>
        <v>0</v>
      </c>
      <c r="C3018" s="287">
        <f t="shared" si="1697"/>
        <v>0</v>
      </c>
      <c r="D3018" s="288">
        <f t="shared" si="1697"/>
        <v>0</v>
      </c>
      <c r="E3018" s="289">
        <f t="shared" si="1697"/>
        <v>0</v>
      </c>
      <c r="F3018" s="158"/>
      <c r="G3018" s="159"/>
      <c r="H3018" s="160">
        <f t="shared" ref="H3018:J3018" si="1698">H2980</f>
        <v>0</v>
      </c>
      <c r="I3018" s="161">
        <f t="shared" si="1698"/>
        <v>0</v>
      </c>
      <c r="J3018" s="161">
        <f t="shared" si="1698"/>
        <v>0</v>
      </c>
      <c r="K3018" s="162">
        <f t="shared" si="1686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9">B2981</f>
        <v>0</v>
      </c>
      <c r="C3019" s="287">
        <f t="shared" si="1699"/>
        <v>0</v>
      </c>
      <c r="D3019" s="288">
        <f t="shared" si="1699"/>
        <v>0</v>
      </c>
      <c r="E3019" s="290">
        <f t="shared" si="1699"/>
        <v>0</v>
      </c>
      <c r="F3019" s="158"/>
      <c r="G3019" s="159"/>
      <c r="H3019" s="160">
        <f t="shared" ref="H3019:J3019" si="1700">H2981</f>
        <v>0</v>
      </c>
      <c r="I3019" s="161">
        <f t="shared" si="1700"/>
        <v>0</v>
      </c>
      <c r="J3019" s="161">
        <f t="shared" si="1700"/>
        <v>0</v>
      </c>
      <c r="K3019" s="162">
        <f t="shared" si="1686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1">B2982</f>
        <v>0</v>
      </c>
      <c r="C3020" s="287">
        <f t="shared" si="1701"/>
        <v>0</v>
      </c>
      <c r="D3020" s="288">
        <f t="shared" si="1701"/>
        <v>0</v>
      </c>
      <c r="E3020" s="289">
        <f t="shared" si="1701"/>
        <v>0</v>
      </c>
      <c r="F3020" s="158"/>
      <c r="G3020" s="159"/>
      <c r="H3020" s="160">
        <f t="shared" ref="H3020:J3020" si="1702">H2982</f>
        <v>0</v>
      </c>
      <c r="I3020" s="161">
        <f t="shared" si="1702"/>
        <v>0</v>
      </c>
      <c r="J3020" s="161">
        <f t="shared" si="1702"/>
        <v>0</v>
      </c>
      <c r="K3020" s="162">
        <f t="shared" si="1686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3">B2983</f>
        <v>0</v>
      </c>
      <c r="C3021" s="287">
        <f t="shared" si="1703"/>
        <v>0</v>
      </c>
      <c r="D3021" s="288">
        <f t="shared" si="1703"/>
        <v>0</v>
      </c>
      <c r="E3021" s="289">
        <f t="shared" si="1703"/>
        <v>0</v>
      </c>
      <c r="F3021" s="158"/>
      <c r="G3021" s="159"/>
      <c r="H3021" s="160">
        <f t="shared" ref="H3021:J3021" si="1704">H2983</f>
        <v>0</v>
      </c>
      <c r="I3021" s="161">
        <f t="shared" si="1704"/>
        <v>0</v>
      </c>
      <c r="J3021" s="161">
        <f t="shared" si="1704"/>
        <v>0</v>
      </c>
      <c r="K3021" s="162">
        <f t="shared" si="1686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5">B2984</f>
        <v>0</v>
      </c>
      <c r="C3022" s="287">
        <f t="shared" si="1705"/>
        <v>0</v>
      </c>
      <c r="D3022" s="288">
        <f t="shared" si="1705"/>
        <v>0</v>
      </c>
      <c r="E3022" s="289">
        <f t="shared" si="1705"/>
        <v>0</v>
      </c>
      <c r="F3022" s="158"/>
      <c r="G3022" s="159"/>
      <c r="H3022" s="160">
        <f t="shared" ref="H3022:J3022" si="1706">H2984</f>
        <v>0</v>
      </c>
      <c r="I3022" s="161">
        <f t="shared" si="1706"/>
        <v>0</v>
      </c>
      <c r="J3022" s="161">
        <f t="shared" si="1706"/>
        <v>0</v>
      </c>
      <c r="K3022" s="162">
        <f t="shared" si="1686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7">B2985</f>
        <v>0</v>
      </c>
      <c r="C3023" s="287">
        <f t="shared" si="1707"/>
        <v>0</v>
      </c>
      <c r="D3023" s="288">
        <f t="shared" si="1707"/>
        <v>0</v>
      </c>
      <c r="E3023" s="289">
        <f t="shared" si="1707"/>
        <v>0</v>
      </c>
      <c r="F3023" s="158"/>
      <c r="G3023" s="159"/>
      <c r="H3023" s="160">
        <f t="shared" ref="H3023:J3023" si="1708">H2985</f>
        <v>0</v>
      </c>
      <c r="I3023" s="161">
        <f t="shared" si="1708"/>
        <v>0</v>
      </c>
      <c r="J3023" s="161">
        <f t="shared" si="1708"/>
        <v>0</v>
      </c>
      <c r="K3023" s="162">
        <f t="shared" si="1686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9">B2986</f>
        <v>0</v>
      </c>
      <c r="C3024" s="287">
        <f t="shared" si="1709"/>
        <v>0</v>
      </c>
      <c r="D3024" s="288">
        <f t="shared" si="1709"/>
        <v>0</v>
      </c>
      <c r="E3024" s="289">
        <f t="shared" si="1709"/>
        <v>0</v>
      </c>
      <c r="F3024" s="158"/>
      <c r="G3024" s="159"/>
      <c r="H3024" s="160">
        <f t="shared" ref="H3024:J3024" si="1710">H2986</f>
        <v>0</v>
      </c>
      <c r="I3024" s="161">
        <f t="shared" si="1710"/>
        <v>0</v>
      </c>
      <c r="J3024" s="161">
        <f t="shared" si="1710"/>
        <v>0</v>
      </c>
      <c r="K3024" s="162">
        <f t="shared" si="1686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1">B2987</f>
        <v>0</v>
      </c>
      <c r="C3025" s="287">
        <f t="shared" si="1711"/>
        <v>0</v>
      </c>
      <c r="D3025" s="288">
        <f t="shared" si="1711"/>
        <v>0</v>
      </c>
      <c r="E3025" s="289">
        <f t="shared" si="1711"/>
        <v>0</v>
      </c>
      <c r="F3025" s="158"/>
      <c r="G3025" s="159"/>
      <c r="H3025" s="160">
        <f t="shared" ref="H3025:J3025" si="1712">H2987</f>
        <v>0</v>
      </c>
      <c r="I3025" s="161">
        <f t="shared" si="1712"/>
        <v>0</v>
      </c>
      <c r="J3025" s="161">
        <f t="shared" si="1712"/>
        <v>0</v>
      </c>
      <c r="K3025" s="162">
        <f t="shared" si="1686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3">B2988</f>
        <v>0</v>
      </c>
      <c r="C3026" s="287">
        <f t="shared" si="1713"/>
        <v>0</v>
      </c>
      <c r="D3026" s="288">
        <f t="shared" si="1713"/>
        <v>0</v>
      </c>
      <c r="E3026" s="289">
        <f t="shared" si="1713"/>
        <v>0</v>
      </c>
      <c r="F3026" s="158"/>
      <c r="G3026" s="159"/>
      <c r="H3026" s="160">
        <f t="shared" ref="H3026:J3026" si="1714">H2988</f>
        <v>0</v>
      </c>
      <c r="I3026" s="161">
        <f t="shared" si="1714"/>
        <v>0</v>
      </c>
      <c r="J3026" s="161">
        <f t="shared" si="1714"/>
        <v>0</v>
      </c>
      <c r="K3026" s="162">
        <f t="shared" si="1686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5">B2989</f>
        <v>0</v>
      </c>
      <c r="C3027" s="287">
        <f t="shared" si="1715"/>
        <v>0</v>
      </c>
      <c r="D3027" s="288">
        <f t="shared" si="1715"/>
        <v>0</v>
      </c>
      <c r="E3027" s="290">
        <f t="shared" si="1715"/>
        <v>0</v>
      </c>
      <c r="F3027" s="158"/>
      <c r="G3027" s="159"/>
      <c r="H3027" s="160">
        <f t="shared" ref="H3027:J3027" si="1716">H2989</f>
        <v>0</v>
      </c>
      <c r="I3027" s="161">
        <f t="shared" si="1716"/>
        <v>0</v>
      </c>
      <c r="J3027" s="161">
        <f t="shared" si="1716"/>
        <v>0</v>
      </c>
      <c r="K3027" s="162">
        <f t="shared" si="1686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9"/>
      <c r="K3029" s="313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40">
        <f>SUM(K3012:K3027)</f>
        <v>0</v>
      </c>
      <c r="K3030" s="341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42"/>
      <c r="K3031" s="342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13"/>
      <c r="K3033" s="313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43">
        <f>((J3030/1.11)+(K3032/1.11))*11%</f>
        <v>0</v>
      </c>
      <c r="K3034" s="344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13"/>
      <c r="K3035" s="313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14">
        <f>J3000</f>
        <v>0</v>
      </c>
      <c r="K3038" s="315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14">
        <f>J3001</f>
        <v>0</v>
      </c>
      <c r="K3039" s="315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23090027</v>
      </c>
      <c r="F3042" s="200"/>
      <c r="G3042" s="201" t="s">
        <v>2</v>
      </c>
      <c r="H3042" s="316">
        <f>H3004</f>
        <v>0</v>
      </c>
      <c r="I3042" s="316"/>
      <c r="J3042" s="316"/>
      <c r="K3042" s="317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20" t="s">
        <v>3</v>
      </c>
      <c r="G3043" s="207"/>
      <c r="H3043" s="318"/>
      <c r="I3043" s="318"/>
      <c r="J3043" s="318"/>
      <c r="K3043" s="319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21">
        <f>D3006</f>
        <v>0</v>
      </c>
      <c r="E3044" s="322"/>
      <c r="F3044" s="320"/>
      <c r="G3044" s="208"/>
      <c r="H3044" s="323">
        <f>H3006</f>
        <v>0</v>
      </c>
      <c r="I3044" s="323"/>
      <c r="J3044" s="323"/>
      <c r="K3044" s="324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20"/>
      <c r="G3045" s="208"/>
      <c r="H3045" s="325">
        <f>H3007</f>
        <v>0</v>
      </c>
      <c r="I3045" s="325"/>
      <c r="J3045" s="325"/>
      <c r="K3045" s="326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27"/>
      <c r="I3046" s="327"/>
      <c r="J3046" s="327"/>
      <c r="K3046" s="328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7">B3012</f>
        <v>0</v>
      </c>
      <c r="C3050" s="292">
        <f t="shared" si="1717"/>
        <v>0</v>
      </c>
      <c r="D3050" s="293">
        <f t="shared" si="1717"/>
        <v>0</v>
      </c>
      <c r="E3050" s="294">
        <f t="shared" si="1717"/>
        <v>0</v>
      </c>
      <c r="F3050" s="235"/>
      <c r="G3050" s="236"/>
      <c r="H3050" s="237">
        <f t="shared" ref="H3050:J3050" si="1718">H3012</f>
        <v>0</v>
      </c>
      <c r="I3050" s="238">
        <f t="shared" si="1718"/>
        <v>0</v>
      </c>
      <c r="J3050" s="238">
        <f t="shared" si="1718"/>
        <v>0</v>
      </c>
      <c r="K3050" s="239">
        <f t="shared" ref="K3050:K3065" si="1719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20">B3013</f>
        <v>0</v>
      </c>
      <c r="C3051" s="292">
        <f t="shared" si="1720"/>
        <v>0</v>
      </c>
      <c r="D3051" s="293">
        <f t="shared" si="1720"/>
        <v>0</v>
      </c>
      <c r="E3051" s="294">
        <f t="shared" si="1720"/>
        <v>0</v>
      </c>
      <c r="F3051" s="235"/>
      <c r="G3051" s="236"/>
      <c r="H3051" s="237">
        <f t="shared" ref="H3051:J3051" si="1721">H3013</f>
        <v>0</v>
      </c>
      <c r="I3051" s="238">
        <f t="shared" si="1721"/>
        <v>0</v>
      </c>
      <c r="J3051" s="238">
        <f t="shared" si="1721"/>
        <v>0</v>
      </c>
      <c r="K3051" s="239">
        <f t="shared" si="1719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2">B3014</f>
        <v>0</v>
      </c>
      <c r="C3052" s="292">
        <f t="shared" si="1722"/>
        <v>0</v>
      </c>
      <c r="D3052" s="293">
        <f t="shared" si="1722"/>
        <v>0</v>
      </c>
      <c r="E3052" s="294">
        <f t="shared" si="1722"/>
        <v>0</v>
      </c>
      <c r="F3052" s="235"/>
      <c r="G3052" s="236"/>
      <c r="H3052" s="237">
        <f t="shared" ref="H3052:J3052" si="1723">H3014</f>
        <v>0</v>
      </c>
      <c r="I3052" s="238">
        <f t="shared" si="1723"/>
        <v>0</v>
      </c>
      <c r="J3052" s="238">
        <f t="shared" si="1723"/>
        <v>0</v>
      </c>
      <c r="K3052" s="239">
        <f t="shared" si="1719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4">B3015</f>
        <v>0</v>
      </c>
      <c r="C3053" s="292">
        <f t="shared" si="1724"/>
        <v>0</v>
      </c>
      <c r="D3053" s="293">
        <f t="shared" si="1724"/>
        <v>0</v>
      </c>
      <c r="E3053" s="294">
        <f t="shared" si="1724"/>
        <v>0</v>
      </c>
      <c r="F3053" s="235"/>
      <c r="G3053" s="236"/>
      <c r="H3053" s="237">
        <f t="shared" ref="H3053:J3053" si="1725">H3015</f>
        <v>0</v>
      </c>
      <c r="I3053" s="238">
        <f t="shared" si="1725"/>
        <v>0</v>
      </c>
      <c r="J3053" s="238">
        <f t="shared" si="1725"/>
        <v>0</v>
      </c>
      <c r="K3053" s="239">
        <f t="shared" si="1719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6">B3016</f>
        <v>0</v>
      </c>
      <c r="C3054" s="292">
        <f t="shared" si="1726"/>
        <v>0</v>
      </c>
      <c r="D3054" s="293">
        <f t="shared" si="1726"/>
        <v>0</v>
      </c>
      <c r="E3054" s="294">
        <f t="shared" si="1726"/>
        <v>0</v>
      </c>
      <c r="F3054" s="235"/>
      <c r="G3054" s="236"/>
      <c r="H3054" s="237">
        <f t="shared" ref="H3054:J3054" si="1727">H3016</f>
        <v>0</v>
      </c>
      <c r="I3054" s="238">
        <f t="shared" si="1727"/>
        <v>0</v>
      </c>
      <c r="J3054" s="238">
        <f t="shared" si="1727"/>
        <v>0</v>
      </c>
      <c r="K3054" s="239">
        <f t="shared" si="1719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8">B3017</f>
        <v>0</v>
      </c>
      <c r="C3055" s="292">
        <f t="shared" si="1728"/>
        <v>0</v>
      </c>
      <c r="D3055" s="293">
        <f t="shared" si="1728"/>
        <v>0</v>
      </c>
      <c r="E3055" s="294">
        <f t="shared" si="1728"/>
        <v>0</v>
      </c>
      <c r="F3055" s="235"/>
      <c r="G3055" s="236"/>
      <c r="H3055" s="237">
        <f t="shared" ref="H3055:J3055" si="1729">H3017</f>
        <v>0</v>
      </c>
      <c r="I3055" s="238">
        <f t="shared" si="1729"/>
        <v>0</v>
      </c>
      <c r="J3055" s="238">
        <f t="shared" si="1729"/>
        <v>0</v>
      </c>
      <c r="K3055" s="239">
        <f t="shared" si="1719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30">B3018</f>
        <v>0</v>
      </c>
      <c r="C3056" s="292">
        <f t="shared" si="1730"/>
        <v>0</v>
      </c>
      <c r="D3056" s="293">
        <f t="shared" si="1730"/>
        <v>0</v>
      </c>
      <c r="E3056" s="294">
        <f t="shared" si="1730"/>
        <v>0</v>
      </c>
      <c r="F3056" s="235"/>
      <c r="G3056" s="236"/>
      <c r="H3056" s="237">
        <f t="shared" ref="H3056:J3056" si="1731">H3018</f>
        <v>0</v>
      </c>
      <c r="I3056" s="238">
        <f t="shared" si="1731"/>
        <v>0</v>
      </c>
      <c r="J3056" s="238">
        <f t="shared" si="1731"/>
        <v>0</v>
      </c>
      <c r="K3056" s="239">
        <f t="shared" si="1719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2">B3019</f>
        <v>0</v>
      </c>
      <c r="C3057" s="292">
        <f t="shared" si="1732"/>
        <v>0</v>
      </c>
      <c r="D3057" s="293">
        <f t="shared" si="1732"/>
        <v>0</v>
      </c>
      <c r="E3057" s="295">
        <f t="shared" si="1732"/>
        <v>0</v>
      </c>
      <c r="F3057" s="235"/>
      <c r="G3057" s="236"/>
      <c r="H3057" s="237">
        <f t="shared" ref="H3057:J3057" si="1733">H3019</f>
        <v>0</v>
      </c>
      <c r="I3057" s="238">
        <f t="shared" si="1733"/>
        <v>0</v>
      </c>
      <c r="J3057" s="238">
        <f t="shared" si="1733"/>
        <v>0</v>
      </c>
      <c r="K3057" s="239">
        <f t="shared" si="1719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4">B3020</f>
        <v>0</v>
      </c>
      <c r="C3058" s="292">
        <f t="shared" si="1734"/>
        <v>0</v>
      </c>
      <c r="D3058" s="293">
        <f t="shared" si="1734"/>
        <v>0</v>
      </c>
      <c r="E3058" s="294">
        <f t="shared" si="1734"/>
        <v>0</v>
      </c>
      <c r="F3058" s="235"/>
      <c r="G3058" s="236"/>
      <c r="H3058" s="237">
        <f t="shared" ref="H3058:J3058" si="1735">H3020</f>
        <v>0</v>
      </c>
      <c r="I3058" s="238">
        <f t="shared" si="1735"/>
        <v>0</v>
      </c>
      <c r="J3058" s="238">
        <f t="shared" si="1735"/>
        <v>0</v>
      </c>
      <c r="K3058" s="239">
        <f t="shared" si="1719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6">B3021</f>
        <v>0</v>
      </c>
      <c r="C3059" s="292">
        <f t="shared" si="1736"/>
        <v>0</v>
      </c>
      <c r="D3059" s="293">
        <f t="shared" si="1736"/>
        <v>0</v>
      </c>
      <c r="E3059" s="294">
        <f t="shared" si="1736"/>
        <v>0</v>
      </c>
      <c r="F3059" s="235"/>
      <c r="G3059" s="236"/>
      <c r="H3059" s="237">
        <f t="shared" ref="H3059:J3059" si="1737">H3021</f>
        <v>0</v>
      </c>
      <c r="I3059" s="238">
        <f t="shared" si="1737"/>
        <v>0</v>
      </c>
      <c r="J3059" s="238">
        <f t="shared" si="1737"/>
        <v>0</v>
      </c>
      <c r="K3059" s="239">
        <f t="shared" si="1719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8">B3022</f>
        <v>0</v>
      </c>
      <c r="C3060" s="292">
        <f t="shared" si="1738"/>
        <v>0</v>
      </c>
      <c r="D3060" s="293">
        <f t="shared" si="1738"/>
        <v>0</v>
      </c>
      <c r="E3060" s="294">
        <f t="shared" si="1738"/>
        <v>0</v>
      </c>
      <c r="F3060" s="235"/>
      <c r="G3060" s="236"/>
      <c r="H3060" s="237">
        <f t="shared" ref="H3060:J3060" si="1739">H3022</f>
        <v>0</v>
      </c>
      <c r="I3060" s="238">
        <f t="shared" si="1739"/>
        <v>0</v>
      </c>
      <c r="J3060" s="238">
        <f t="shared" si="1739"/>
        <v>0</v>
      </c>
      <c r="K3060" s="239">
        <f t="shared" si="1719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40">B3023</f>
        <v>0</v>
      </c>
      <c r="C3061" s="292">
        <f t="shared" si="1740"/>
        <v>0</v>
      </c>
      <c r="D3061" s="293">
        <f t="shared" si="1740"/>
        <v>0</v>
      </c>
      <c r="E3061" s="294">
        <f t="shared" si="1740"/>
        <v>0</v>
      </c>
      <c r="F3061" s="235"/>
      <c r="G3061" s="236"/>
      <c r="H3061" s="237">
        <f t="shared" ref="H3061:J3061" si="1741">H3023</f>
        <v>0</v>
      </c>
      <c r="I3061" s="238">
        <f t="shared" si="1741"/>
        <v>0</v>
      </c>
      <c r="J3061" s="238">
        <f t="shared" si="1741"/>
        <v>0</v>
      </c>
      <c r="K3061" s="239">
        <f t="shared" si="1719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2">B3024</f>
        <v>0</v>
      </c>
      <c r="C3062" s="292">
        <f t="shared" si="1742"/>
        <v>0</v>
      </c>
      <c r="D3062" s="293">
        <f t="shared" si="1742"/>
        <v>0</v>
      </c>
      <c r="E3062" s="294">
        <f t="shared" si="1742"/>
        <v>0</v>
      </c>
      <c r="F3062" s="235"/>
      <c r="G3062" s="236"/>
      <c r="H3062" s="237">
        <f t="shared" ref="H3062:J3062" si="1743">H3024</f>
        <v>0</v>
      </c>
      <c r="I3062" s="238">
        <f t="shared" si="1743"/>
        <v>0</v>
      </c>
      <c r="J3062" s="238">
        <f t="shared" si="1743"/>
        <v>0</v>
      </c>
      <c r="K3062" s="239">
        <f t="shared" si="1719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4">B3025</f>
        <v>0</v>
      </c>
      <c r="C3063" s="292">
        <f t="shared" si="1744"/>
        <v>0</v>
      </c>
      <c r="D3063" s="293">
        <f t="shared" si="1744"/>
        <v>0</v>
      </c>
      <c r="E3063" s="294">
        <f t="shared" si="1744"/>
        <v>0</v>
      </c>
      <c r="F3063" s="235"/>
      <c r="G3063" s="236"/>
      <c r="H3063" s="237">
        <f t="shared" ref="H3063:J3063" si="1745">H3025</f>
        <v>0</v>
      </c>
      <c r="I3063" s="238">
        <f t="shared" si="1745"/>
        <v>0</v>
      </c>
      <c r="J3063" s="238">
        <f t="shared" si="1745"/>
        <v>0</v>
      </c>
      <c r="K3063" s="239">
        <f t="shared" si="1719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6">B3026</f>
        <v>0</v>
      </c>
      <c r="C3064" s="292">
        <f t="shared" si="1746"/>
        <v>0</v>
      </c>
      <c r="D3064" s="293">
        <f t="shared" si="1746"/>
        <v>0</v>
      </c>
      <c r="E3064" s="294">
        <f t="shared" si="1746"/>
        <v>0</v>
      </c>
      <c r="F3064" s="235"/>
      <c r="G3064" s="236"/>
      <c r="H3064" s="237">
        <f t="shared" ref="H3064:J3064" si="1747">H3026</f>
        <v>0</v>
      </c>
      <c r="I3064" s="238">
        <f t="shared" si="1747"/>
        <v>0</v>
      </c>
      <c r="J3064" s="238">
        <f t="shared" si="1747"/>
        <v>0</v>
      </c>
      <c r="K3064" s="239">
        <f t="shared" si="1719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8">B3027</f>
        <v>0</v>
      </c>
      <c r="C3065" s="292">
        <f t="shared" si="1748"/>
        <v>0</v>
      </c>
      <c r="D3065" s="293">
        <f t="shared" si="1748"/>
        <v>0</v>
      </c>
      <c r="E3065" s="295">
        <f t="shared" si="1748"/>
        <v>0</v>
      </c>
      <c r="F3065" s="235"/>
      <c r="G3065" s="236"/>
      <c r="H3065" s="237">
        <f t="shared" ref="H3065:J3065" si="1749">H3027</f>
        <v>0</v>
      </c>
      <c r="I3065" s="238">
        <f t="shared" si="1749"/>
        <v>0</v>
      </c>
      <c r="J3065" s="238">
        <f t="shared" si="1749"/>
        <v>0</v>
      </c>
      <c r="K3065" s="239">
        <f t="shared" si="1719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9"/>
      <c r="K3067" s="308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5">
        <f>SUM(K3050:K3065)</f>
        <v>0</v>
      </c>
      <c r="K3068" s="306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7"/>
      <c r="K3069" s="307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8"/>
      <c r="K3071" s="308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9">
        <f>((J3068/1.11)+(K3070/1.11))*11%</f>
        <v>0</v>
      </c>
      <c r="K3072" s="310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8"/>
      <c r="K3073" s="308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11">
        <f>J3038</f>
        <v>0</v>
      </c>
      <c r="K3076" s="312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11">
        <f>J3039</f>
        <v>0</v>
      </c>
      <c r="K3077" s="312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23090028</v>
      </c>
      <c r="G3080" s="11" t="s">
        <v>2</v>
      </c>
      <c r="H3080" s="358"/>
      <c r="I3080" s="358"/>
      <c r="J3080" s="358"/>
      <c r="K3080" s="35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2" t="s">
        <v>3</v>
      </c>
      <c r="G3081" s="17"/>
      <c r="H3081" s="360"/>
      <c r="I3081" s="360"/>
      <c r="J3081" s="360"/>
      <c r="K3081" s="36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3"/>
      <c r="E3082" s="364"/>
      <c r="F3082" s="362"/>
      <c r="G3082" s="18"/>
      <c r="H3082" s="365"/>
      <c r="I3082" s="365"/>
      <c r="J3082" s="365"/>
      <c r="K3082" s="36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2"/>
      <c r="G3083" s="18"/>
      <c r="H3083" s="367"/>
      <c r="I3083" s="367"/>
      <c r="J3083" s="367"/>
      <c r="K3083" s="36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9"/>
      <c r="I3084" s="369"/>
      <c r="J3084" s="369"/>
      <c r="K3084" s="37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50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50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50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50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50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50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50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50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50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50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50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50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50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50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50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50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5"/>
      <c r="K3105" s="34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7">
        <f>SUM(K3088:K3103)</f>
        <v>0</v>
      </c>
      <c r="K3106" s="34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9"/>
      <c r="K3107" s="34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6"/>
      <c r="K3109" s="34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0">
        <f>((J3106/1.11)+(K3108/1.11))*11%</f>
        <v>0</v>
      </c>
      <c r="K3110" s="35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6"/>
      <c r="K3111" s="34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52"/>
      <c r="K3114" s="353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52"/>
      <c r="K3115" s="353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23090028</v>
      </c>
      <c r="F3118" s="123"/>
      <c r="G3118" s="124" t="s">
        <v>2</v>
      </c>
      <c r="H3118" s="354">
        <f>H3080</f>
        <v>0</v>
      </c>
      <c r="I3118" s="354"/>
      <c r="J3118" s="354"/>
      <c r="K3118" s="355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30" t="s">
        <v>3</v>
      </c>
      <c r="G3119" s="130"/>
      <c r="H3119" s="356"/>
      <c r="I3119" s="356"/>
      <c r="J3119" s="356"/>
      <c r="K3119" s="357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31">
        <f>D3082</f>
        <v>0</v>
      </c>
      <c r="E3120" s="332"/>
      <c r="F3120" s="330"/>
      <c r="G3120" s="131"/>
      <c r="H3120" s="333">
        <f>H3082</f>
        <v>0</v>
      </c>
      <c r="I3120" s="333"/>
      <c r="J3120" s="333"/>
      <c r="K3120" s="334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30"/>
      <c r="G3121" s="131"/>
      <c r="H3121" s="335">
        <f>H3083</f>
        <v>0</v>
      </c>
      <c r="I3121" s="335"/>
      <c r="J3121" s="335"/>
      <c r="K3121" s="336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37"/>
      <c r="I3122" s="337"/>
      <c r="J3122" s="337"/>
      <c r="K3122" s="338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1">B3088</f>
        <v>0</v>
      </c>
      <c r="C3126" s="287">
        <f t="shared" si="1751"/>
        <v>0</v>
      </c>
      <c r="D3126" s="288">
        <f t="shared" si="1751"/>
        <v>0</v>
      </c>
      <c r="E3126" s="289">
        <f t="shared" si="1751"/>
        <v>0</v>
      </c>
      <c r="F3126" s="158"/>
      <c r="G3126" s="159"/>
      <c r="H3126" s="160">
        <f t="shared" ref="H3126:J3126" si="1752">H3088</f>
        <v>0</v>
      </c>
      <c r="I3126" s="161">
        <f t="shared" si="1752"/>
        <v>0</v>
      </c>
      <c r="J3126" s="161">
        <f t="shared" si="1752"/>
        <v>0</v>
      </c>
      <c r="K3126" s="162">
        <f t="shared" ref="K3126:K3141" si="1753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4">B3089</f>
        <v>0</v>
      </c>
      <c r="C3127" s="287">
        <f t="shared" si="1754"/>
        <v>0</v>
      </c>
      <c r="D3127" s="288">
        <f t="shared" si="1754"/>
        <v>0</v>
      </c>
      <c r="E3127" s="289">
        <f t="shared" si="1754"/>
        <v>0</v>
      </c>
      <c r="F3127" s="158"/>
      <c r="G3127" s="159"/>
      <c r="H3127" s="160">
        <f t="shared" ref="H3127:J3127" si="1755">H3089</f>
        <v>0</v>
      </c>
      <c r="I3127" s="161">
        <f t="shared" si="1755"/>
        <v>0</v>
      </c>
      <c r="J3127" s="161">
        <f t="shared" si="1755"/>
        <v>0</v>
      </c>
      <c r="K3127" s="162">
        <f t="shared" si="1753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6">B3090</f>
        <v>0</v>
      </c>
      <c r="C3128" s="287">
        <f t="shared" si="1756"/>
        <v>0</v>
      </c>
      <c r="D3128" s="288">
        <f t="shared" si="1756"/>
        <v>0</v>
      </c>
      <c r="E3128" s="289">
        <f t="shared" si="1756"/>
        <v>0</v>
      </c>
      <c r="F3128" s="158"/>
      <c r="G3128" s="159"/>
      <c r="H3128" s="160">
        <f t="shared" ref="H3128:J3128" si="1757">H3090</f>
        <v>0</v>
      </c>
      <c r="I3128" s="161">
        <f t="shared" si="1757"/>
        <v>0</v>
      </c>
      <c r="J3128" s="161">
        <f t="shared" si="1757"/>
        <v>0</v>
      </c>
      <c r="K3128" s="162">
        <f t="shared" si="1753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8">B3091</f>
        <v>0</v>
      </c>
      <c r="C3129" s="287">
        <f t="shared" si="1758"/>
        <v>0</v>
      </c>
      <c r="D3129" s="288">
        <f t="shared" si="1758"/>
        <v>0</v>
      </c>
      <c r="E3129" s="289">
        <f t="shared" si="1758"/>
        <v>0</v>
      </c>
      <c r="F3129" s="158"/>
      <c r="G3129" s="159"/>
      <c r="H3129" s="160">
        <f t="shared" ref="H3129:J3129" si="1759">H3091</f>
        <v>0</v>
      </c>
      <c r="I3129" s="161">
        <f t="shared" si="1759"/>
        <v>0</v>
      </c>
      <c r="J3129" s="161">
        <f t="shared" si="1759"/>
        <v>0</v>
      </c>
      <c r="K3129" s="162">
        <f t="shared" si="1753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60">B3092</f>
        <v>0</v>
      </c>
      <c r="C3130" s="287">
        <f t="shared" si="1760"/>
        <v>0</v>
      </c>
      <c r="D3130" s="288">
        <f t="shared" si="1760"/>
        <v>0</v>
      </c>
      <c r="E3130" s="289">
        <f t="shared" si="1760"/>
        <v>0</v>
      </c>
      <c r="F3130" s="158"/>
      <c r="G3130" s="159"/>
      <c r="H3130" s="160">
        <f t="shared" ref="H3130:J3130" si="1761">H3092</f>
        <v>0</v>
      </c>
      <c r="I3130" s="161">
        <f t="shared" si="1761"/>
        <v>0</v>
      </c>
      <c r="J3130" s="161">
        <f t="shared" si="1761"/>
        <v>0</v>
      </c>
      <c r="K3130" s="162">
        <f t="shared" si="1753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2">B3093</f>
        <v>0</v>
      </c>
      <c r="C3131" s="287">
        <f t="shared" si="1762"/>
        <v>0</v>
      </c>
      <c r="D3131" s="288">
        <f t="shared" si="1762"/>
        <v>0</v>
      </c>
      <c r="E3131" s="289">
        <f t="shared" si="1762"/>
        <v>0</v>
      </c>
      <c r="F3131" s="158"/>
      <c r="G3131" s="159"/>
      <c r="H3131" s="160">
        <f t="shared" ref="H3131:J3131" si="1763">H3093</f>
        <v>0</v>
      </c>
      <c r="I3131" s="161">
        <f t="shared" si="1763"/>
        <v>0</v>
      </c>
      <c r="J3131" s="161">
        <f t="shared" si="1763"/>
        <v>0</v>
      </c>
      <c r="K3131" s="162">
        <f t="shared" si="1753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4">B3094</f>
        <v>0</v>
      </c>
      <c r="C3132" s="287">
        <f t="shared" si="1764"/>
        <v>0</v>
      </c>
      <c r="D3132" s="288">
        <f t="shared" si="1764"/>
        <v>0</v>
      </c>
      <c r="E3132" s="289">
        <f t="shared" si="1764"/>
        <v>0</v>
      </c>
      <c r="F3132" s="158"/>
      <c r="G3132" s="159"/>
      <c r="H3132" s="160">
        <f t="shared" ref="H3132:J3132" si="1765">H3094</f>
        <v>0</v>
      </c>
      <c r="I3132" s="161">
        <f t="shared" si="1765"/>
        <v>0</v>
      </c>
      <c r="J3132" s="161">
        <f t="shared" si="1765"/>
        <v>0</v>
      </c>
      <c r="K3132" s="162">
        <f t="shared" si="1753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6">B3095</f>
        <v>0</v>
      </c>
      <c r="C3133" s="287">
        <f t="shared" si="1766"/>
        <v>0</v>
      </c>
      <c r="D3133" s="288">
        <f t="shared" si="1766"/>
        <v>0</v>
      </c>
      <c r="E3133" s="290">
        <f t="shared" si="1766"/>
        <v>0</v>
      </c>
      <c r="F3133" s="158"/>
      <c r="G3133" s="159"/>
      <c r="H3133" s="160">
        <f t="shared" ref="H3133:J3133" si="1767">H3095</f>
        <v>0</v>
      </c>
      <c r="I3133" s="161">
        <f t="shared" si="1767"/>
        <v>0</v>
      </c>
      <c r="J3133" s="161">
        <f t="shared" si="1767"/>
        <v>0</v>
      </c>
      <c r="K3133" s="162">
        <f t="shared" si="1753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8">B3096</f>
        <v>0</v>
      </c>
      <c r="C3134" s="287">
        <f t="shared" si="1768"/>
        <v>0</v>
      </c>
      <c r="D3134" s="288">
        <f t="shared" si="1768"/>
        <v>0</v>
      </c>
      <c r="E3134" s="289">
        <f t="shared" si="1768"/>
        <v>0</v>
      </c>
      <c r="F3134" s="158"/>
      <c r="G3134" s="159"/>
      <c r="H3134" s="160">
        <f t="shared" ref="H3134:J3134" si="1769">H3096</f>
        <v>0</v>
      </c>
      <c r="I3134" s="161">
        <f t="shared" si="1769"/>
        <v>0</v>
      </c>
      <c r="J3134" s="161">
        <f t="shared" si="1769"/>
        <v>0</v>
      </c>
      <c r="K3134" s="162">
        <f t="shared" si="1753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70">B3097</f>
        <v>0</v>
      </c>
      <c r="C3135" s="287">
        <f t="shared" si="1770"/>
        <v>0</v>
      </c>
      <c r="D3135" s="288">
        <f t="shared" si="1770"/>
        <v>0</v>
      </c>
      <c r="E3135" s="289">
        <f t="shared" si="1770"/>
        <v>0</v>
      </c>
      <c r="F3135" s="158"/>
      <c r="G3135" s="159"/>
      <c r="H3135" s="160">
        <f t="shared" ref="H3135:J3135" si="1771">H3097</f>
        <v>0</v>
      </c>
      <c r="I3135" s="161">
        <f t="shared" si="1771"/>
        <v>0</v>
      </c>
      <c r="J3135" s="161">
        <f t="shared" si="1771"/>
        <v>0</v>
      </c>
      <c r="K3135" s="162">
        <f t="shared" si="1753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2">B3098</f>
        <v>0</v>
      </c>
      <c r="C3136" s="287">
        <f t="shared" si="1772"/>
        <v>0</v>
      </c>
      <c r="D3136" s="288">
        <f t="shared" si="1772"/>
        <v>0</v>
      </c>
      <c r="E3136" s="289">
        <f t="shared" si="1772"/>
        <v>0</v>
      </c>
      <c r="F3136" s="158"/>
      <c r="G3136" s="159"/>
      <c r="H3136" s="160">
        <f t="shared" ref="H3136:J3136" si="1773">H3098</f>
        <v>0</v>
      </c>
      <c r="I3136" s="161">
        <f t="shared" si="1773"/>
        <v>0</v>
      </c>
      <c r="J3136" s="161">
        <f t="shared" si="1773"/>
        <v>0</v>
      </c>
      <c r="K3136" s="162">
        <f t="shared" si="1753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4">B3099</f>
        <v>0</v>
      </c>
      <c r="C3137" s="287">
        <f t="shared" si="1774"/>
        <v>0</v>
      </c>
      <c r="D3137" s="288">
        <f t="shared" si="1774"/>
        <v>0</v>
      </c>
      <c r="E3137" s="289">
        <f t="shared" si="1774"/>
        <v>0</v>
      </c>
      <c r="F3137" s="158"/>
      <c r="G3137" s="159"/>
      <c r="H3137" s="160">
        <f t="shared" ref="H3137:J3137" si="1775">H3099</f>
        <v>0</v>
      </c>
      <c r="I3137" s="161">
        <f t="shared" si="1775"/>
        <v>0</v>
      </c>
      <c r="J3137" s="161">
        <f t="shared" si="1775"/>
        <v>0</v>
      </c>
      <c r="K3137" s="162">
        <f t="shared" si="1753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6">B3100</f>
        <v>0</v>
      </c>
      <c r="C3138" s="287">
        <f t="shared" si="1776"/>
        <v>0</v>
      </c>
      <c r="D3138" s="288">
        <f t="shared" si="1776"/>
        <v>0</v>
      </c>
      <c r="E3138" s="289">
        <f t="shared" si="1776"/>
        <v>0</v>
      </c>
      <c r="F3138" s="158"/>
      <c r="G3138" s="159"/>
      <c r="H3138" s="160">
        <f t="shared" ref="H3138:J3138" si="1777">H3100</f>
        <v>0</v>
      </c>
      <c r="I3138" s="161">
        <f t="shared" si="1777"/>
        <v>0</v>
      </c>
      <c r="J3138" s="161">
        <f t="shared" si="1777"/>
        <v>0</v>
      </c>
      <c r="K3138" s="162">
        <f t="shared" si="1753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8">B3101</f>
        <v>0</v>
      </c>
      <c r="C3139" s="287">
        <f t="shared" si="1778"/>
        <v>0</v>
      </c>
      <c r="D3139" s="288">
        <f t="shared" si="1778"/>
        <v>0</v>
      </c>
      <c r="E3139" s="289">
        <f t="shared" si="1778"/>
        <v>0</v>
      </c>
      <c r="F3139" s="158"/>
      <c r="G3139" s="159"/>
      <c r="H3139" s="160">
        <f t="shared" ref="H3139:J3139" si="1779">H3101</f>
        <v>0</v>
      </c>
      <c r="I3139" s="161">
        <f t="shared" si="1779"/>
        <v>0</v>
      </c>
      <c r="J3139" s="161">
        <f t="shared" si="1779"/>
        <v>0</v>
      </c>
      <c r="K3139" s="162">
        <f t="shared" si="1753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80">B3102</f>
        <v>0</v>
      </c>
      <c r="C3140" s="287">
        <f t="shared" si="1780"/>
        <v>0</v>
      </c>
      <c r="D3140" s="288">
        <f t="shared" si="1780"/>
        <v>0</v>
      </c>
      <c r="E3140" s="289">
        <f t="shared" si="1780"/>
        <v>0</v>
      </c>
      <c r="F3140" s="158"/>
      <c r="G3140" s="159"/>
      <c r="H3140" s="160">
        <f t="shared" ref="H3140:J3140" si="1781">H3102</f>
        <v>0</v>
      </c>
      <c r="I3140" s="161">
        <f t="shared" si="1781"/>
        <v>0</v>
      </c>
      <c r="J3140" s="161">
        <f t="shared" si="1781"/>
        <v>0</v>
      </c>
      <c r="K3140" s="162">
        <f t="shared" si="1753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2">B3103</f>
        <v>0</v>
      </c>
      <c r="C3141" s="287">
        <f t="shared" si="1782"/>
        <v>0</v>
      </c>
      <c r="D3141" s="288">
        <f t="shared" si="1782"/>
        <v>0</v>
      </c>
      <c r="E3141" s="290">
        <f t="shared" si="1782"/>
        <v>0</v>
      </c>
      <c r="F3141" s="158"/>
      <c r="G3141" s="159"/>
      <c r="H3141" s="160">
        <f t="shared" ref="H3141:J3141" si="1783">H3103</f>
        <v>0</v>
      </c>
      <c r="I3141" s="161">
        <f t="shared" si="1783"/>
        <v>0</v>
      </c>
      <c r="J3141" s="161">
        <f t="shared" si="1783"/>
        <v>0</v>
      </c>
      <c r="K3141" s="162">
        <f t="shared" si="1753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9"/>
      <c r="K3143" s="313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40">
        <f>SUM(K3126:K3141)</f>
        <v>0</v>
      </c>
      <c r="K3144" s="341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42"/>
      <c r="K3145" s="342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13"/>
      <c r="K3147" s="313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43">
        <f>((J3144/1.11)+(K3146/1.11))*11%</f>
        <v>0</v>
      </c>
      <c r="K3148" s="344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13"/>
      <c r="K3149" s="313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14">
        <f>J3114</f>
        <v>0</v>
      </c>
      <c r="K3152" s="315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14">
        <f>J3115</f>
        <v>0</v>
      </c>
      <c r="K3153" s="315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23090028</v>
      </c>
      <c r="F3156" s="200"/>
      <c r="G3156" s="201" t="s">
        <v>2</v>
      </c>
      <c r="H3156" s="316">
        <f>H3118</f>
        <v>0</v>
      </c>
      <c r="I3156" s="316"/>
      <c r="J3156" s="316"/>
      <c r="K3156" s="317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20" t="s">
        <v>3</v>
      </c>
      <c r="G3157" s="207"/>
      <c r="H3157" s="318"/>
      <c r="I3157" s="318"/>
      <c r="J3157" s="318"/>
      <c r="K3157" s="319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21">
        <f>D3120</f>
        <v>0</v>
      </c>
      <c r="E3158" s="322"/>
      <c r="F3158" s="320"/>
      <c r="G3158" s="208"/>
      <c r="H3158" s="323">
        <f>H3120</f>
        <v>0</v>
      </c>
      <c r="I3158" s="323"/>
      <c r="J3158" s="323"/>
      <c r="K3158" s="324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20"/>
      <c r="G3159" s="208"/>
      <c r="H3159" s="325">
        <f>H3121</f>
        <v>0</v>
      </c>
      <c r="I3159" s="325"/>
      <c r="J3159" s="325"/>
      <c r="K3159" s="326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27"/>
      <c r="I3160" s="327"/>
      <c r="J3160" s="327"/>
      <c r="K3160" s="328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4">B3126</f>
        <v>0</v>
      </c>
      <c r="C3164" s="292">
        <f t="shared" si="1784"/>
        <v>0</v>
      </c>
      <c r="D3164" s="293">
        <f t="shared" si="1784"/>
        <v>0</v>
      </c>
      <c r="E3164" s="294">
        <f t="shared" si="1784"/>
        <v>0</v>
      </c>
      <c r="F3164" s="235"/>
      <c r="G3164" s="236"/>
      <c r="H3164" s="237">
        <f t="shared" ref="H3164:J3164" si="1785">H3126</f>
        <v>0</v>
      </c>
      <c r="I3164" s="238">
        <f t="shared" si="1785"/>
        <v>0</v>
      </c>
      <c r="J3164" s="238">
        <f t="shared" si="1785"/>
        <v>0</v>
      </c>
      <c r="K3164" s="239">
        <f t="shared" ref="K3164:K3179" si="1786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7">B3127</f>
        <v>0</v>
      </c>
      <c r="C3165" s="292">
        <f t="shared" si="1787"/>
        <v>0</v>
      </c>
      <c r="D3165" s="293">
        <f t="shared" si="1787"/>
        <v>0</v>
      </c>
      <c r="E3165" s="294">
        <f t="shared" si="1787"/>
        <v>0</v>
      </c>
      <c r="F3165" s="235"/>
      <c r="G3165" s="236"/>
      <c r="H3165" s="237">
        <f t="shared" ref="H3165:J3165" si="1788">H3127</f>
        <v>0</v>
      </c>
      <c r="I3165" s="238">
        <f t="shared" si="1788"/>
        <v>0</v>
      </c>
      <c r="J3165" s="238">
        <f t="shared" si="1788"/>
        <v>0</v>
      </c>
      <c r="K3165" s="239">
        <f t="shared" si="1786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9">B3128</f>
        <v>0</v>
      </c>
      <c r="C3166" s="292">
        <f t="shared" si="1789"/>
        <v>0</v>
      </c>
      <c r="D3166" s="293">
        <f t="shared" si="1789"/>
        <v>0</v>
      </c>
      <c r="E3166" s="294">
        <f t="shared" si="1789"/>
        <v>0</v>
      </c>
      <c r="F3166" s="235"/>
      <c r="G3166" s="236"/>
      <c r="H3166" s="237">
        <f t="shared" ref="H3166:J3166" si="1790">H3128</f>
        <v>0</v>
      </c>
      <c r="I3166" s="238">
        <f t="shared" si="1790"/>
        <v>0</v>
      </c>
      <c r="J3166" s="238">
        <f t="shared" si="1790"/>
        <v>0</v>
      </c>
      <c r="K3166" s="239">
        <f t="shared" si="1786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1">B3129</f>
        <v>0</v>
      </c>
      <c r="C3167" s="292">
        <f t="shared" si="1791"/>
        <v>0</v>
      </c>
      <c r="D3167" s="293">
        <f t="shared" si="1791"/>
        <v>0</v>
      </c>
      <c r="E3167" s="294">
        <f t="shared" si="1791"/>
        <v>0</v>
      </c>
      <c r="F3167" s="235"/>
      <c r="G3167" s="236"/>
      <c r="H3167" s="237">
        <f t="shared" ref="H3167:J3167" si="1792">H3129</f>
        <v>0</v>
      </c>
      <c r="I3167" s="238">
        <f t="shared" si="1792"/>
        <v>0</v>
      </c>
      <c r="J3167" s="238">
        <f t="shared" si="1792"/>
        <v>0</v>
      </c>
      <c r="K3167" s="239">
        <f t="shared" si="1786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3">B3130</f>
        <v>0</v>
      </c>
      <c r="C3168" s="292">
        <f t="shared" si="1793"/>
        <v>0</v>
      </c>
      <c r="D3168" s="293">
        <f t="shared" si="1793"/>
        <v>0</v>
      </c>
      <c r="E3168" s="294">
        <f t="shared" si="1793"/>
        <v>0</v>
      </c>
      <c r="F3168" s="235"/>
      <c r="G3168" s="236"/>
      <c r="H3168" s="237">
        <f t="shared" ref="H3168:J3168" si="1794">H3130</f>
        <v>0</v>
      </c>
      <c r="I3168" s="238">
        <f t="shared" si="1794"/>
        <v>0</v>
      </c>
      <c r="J3168" s="238">
        <f t="shared" si="1794"/>
        <v>0</v>
      </c>
      <c r="K3168" s="239">
        <f t="shared" si="1786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5">B3131</f>
        <v>0</v>
      </c>
      <c r="C3169" s="292">
        <f t="shared" si="1795"/>
        <v>0</v>
      </c>
      <c r="D3169" s="293">
        <f t="shared" si="1795"/>
        <v>0</v>
      </c>
      <c r="E3169" s="294">
        <f t="shared" si="1795"/>
        <v>0</v>
      </c>
      <c r="F3169" s="235"/>
      <c r="G3169" s="236"/>
      <c r="H3169" s="237">
        <f t="shared" ref="H3169:J3169" si="1796">H3131</f>
        <v>0</v>
      </c>
      <c r="I3169" s="238">
        <f t="shared" si="1796"/>
        <v>0</v>
      </c>
      <c r="J3169" s="238">
        <f t="shared" si="1796"/>
        <v>0</v>
      </c>
      <c r="K3169" s="239">
        <f t="shared" si="1786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7">B3132</f>
        <v>0</v>
      </c>
      <c r="C3170" s="292">
        <f t="shared" si="1797"/>
        <v>0</v>
      </c>
      <c r="D3170" s="293">
        <f t="shared" si="1797"/>
        <v>0</v>
      </c>
      <c r="E3170" s="294">
        <f t="shared" si="1797"/>
        <v>0</v>
      </c>
      <c r="F3170" s="235"/>
      <c r="G3170" s="236"/>
      <c r="H3170" s="237">
        <f t="shared" ref="H3170:J3170" si="1798">H3132</f>
        <v>0</v>
      </c>
      <c r="I3170" s="238">
        <f t="shared" si="1798"/>
        <v>0</v>
      </c>
      <c r="J3170" s="238">
        <f t="shared" si="1798"/>
        <v>0</v>
      </c>
      <c r="K3170" s="239">
        <f t="shared" si="1786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9">B3133</f>
        <v>0</v>
      </c>
      <c r="C3171" s="292">
        <f t="shared" si="1799"/>
        <v>0</v>
      </c>
      <c r="D3171" s="293">
        <f t="shared" si="1799"/>
        <v>0</v>
      </c>
      <c r="E3171" s="295">
        <f t="shared" si="1799"/>
        <v>0</v>
      </c>
      <c r="F3171" s="235"/>
      <c r="G3171" s="236"/>
      <c r="H3171" s="237">
        <f t="shared" ref="H3171:J3171" si="1800">H3133</f>
        <v>0</v>
      </c>
      <c r="I3171" s="238">
        <f t="shared" si="1800"/>
        <v>0</v>
      </c>
      <c r="J3171" s="238">
        <f t="shared" si="1800"/>
        <v>0</v>
      </c>
      <c r="K3171" s="239">
        <f t="shared" si="1786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1">B3134</f>
        <v>0</v>
      </c>
      <c r="C3172" s="292">
        <f t="shared" si="1801"/>
        <v>0</v>
      </c>
      <c r="D3172" s="293">
        <f t="shared" si="1801"/>
        <v>0</v>
      </c>
      <c r="E3172" s="294">
        <f t="shared" si="1801"/>
        <v>0</v>
      </c>
      <c r="F3172" s="235"/>
      <c r="G3172" s="236"/>
      <c r="H3172" s="237">
        <f t="shared" ref="H3172:J3172" si="1802">H3134</f>
        <v>0</v>
      </c>
      <c r="I3172" s="238">
        <f t="shared" si="1802"/>
        <v>0</v>
      </c>
      <c r="J3172" s="238">
        <f t="shared" si="1802"/>
        <v>0</v>
      </c>
      <c r="K3172" s="239">
        <f t="shared" si="1786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3">B3135</f>
        <v>0</v>
      </c>
      <c r="C3173" s="292">
        <f t="shared" si="1803"/>
        <v>0</v>
      </c>
      <c r="D3173" s="293">
        <f t="shared" si="1803"/>
        <v>0</v>
      </c>
      <c r="E3173" s="294">
        <f t="shared" si="1803"/>
        <v>0</v>
      </c>
      <c r="F3173" s="235"/>
      <c r="G3173" s="236"/>
      <c r="H3173" s="237">
        <f t="shared" ref="H3173:J3173" si="1804">H3135</f>
        <v>0</v>
      </c>
      <c r="I3173" s="238">
        <f t="shared" si="1804"/>
        <v>0</v>
      </c>
      <c r="J3173" s="238">
        <f t="shared" si="1804"/>
        <v>0</v>
      </c>
      <c r="K3173" s="239">
        <f t="shared" si="1786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5">B3136</f>
        <v>0</v>
      </c>
      <c r="C3174" s="292">
        <f t="shared" si="1805"/>
        <v>0</v>
      </c>
      <c r="D3174" s="293">
        <f t="shared" si="1805"/>
        <v>0</v>
      </c>
      <c r="E3174" s="294">
        <f t="shared" si="1805"/>
        <v>0</v>
      </c>
      <c r="F3174" s="235"/>
      <c r="G3174" s="236"/>
      <c r="H3174" s="237">
        <f t="shared" ref="H3174:J3174" si="1806">H3136</f>
        <v>0</v>
      </c>
      <c r="I3174" s="238">
        <f t="shared" si="1806"/>
        <v>0</v>
      </c>
      <c r="J3174" s="238">
        <f t="shared" si="1806"/>
        <v>0</v>
      </c>
      <c r="K3174" s="239">
        <f t="shared" si="1786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7">B3137</f>
        <v>0</v>
      </c>
      <c r="C3175" s="292">
        <f t="shared" si="1807"/>
        <v>0</v>
      </c>
      <c r="D3175" s="293">
        <f t="shared" si="1807"/>
        <v>0</v>
      </c>
      <c r="E3175" s="294">
        <f t="shared" si="1807"/>
        <v>0</v>
      </c>
      <c r="F3175" s="235"/>
      <c r="G3175" s="236"/>
      <c r="H3175" s="237">
        <f t="shared" ref="H3175:J3175" si="1808">H3137</f>
        <v>0</v>
      </c>
      <c r="I3175" s="238">
        <f t="shared" si="1808"/>
        <v>0</v>
      </c>
      <c r="J3175" s="238">
        <f t="shared" si="1808"/>
        <v>0</v>
      </c>
      <c r="K3175" s="239">
        <f t="shared" si="1786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9">B3138</f>
        <v>0</v>
      </c>
      <c r="C3176" s="292">
        <f t="shared" si="1809"/>
        <v>0</v>
      </c>
      <c r="D3176" s="293">
        <f t="shared" si="1809"/>
        <v>0</v>
      </c>
      <c r="E3176" s="294">
        <f t="shared" si="1809"/>
        <v>0</v>
      </c>
      <c r="F3176" s="235"/>
      <c r="G3176" s="236"/>
      <c r="H3176" s="237">
        <f t="shared" ref="H3176:J3176" si="1810">H3138</f>
        <v>0</v>
      </c>
      <c r="I3176" s="238">
        <f t="shared" si="1810"/>
        <v>0</v>
      </c>
      <c r="J3176" s="238">
        <f t="shared" si="1810"/>
        <v>0</v>
      </c>
      <c r="K3176" s="239">
        <f t="shared" si="1786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1">B3139</f>
        <v>0</v>
      </c>
      <c r="C3177" s="292">
        <f t="shared" si="1811"/>
        <v>0</v>
      </c>
      <c r="D3177" s="293">
        <f t="shared" si="1811"/>
        <v>0</v>
      </c>
      <c r="E3177" s="294">
        <f t="shared" si="1811"/>
        <v>0</v>
      </c>
      <c r="F3177" s="235"/>
      <c r="G3177" s="236"/>
      <c r="H3177" s="237">
        <f t="shared" ref="H3177:J3177" si="1812">H3139</f>
        <v>0</v>
      </c>
      <c r="I3177" s="238">
        <f t="shared" si="1812"/>
        <v>0</v>
      </c>
      <c r="J3177" s="238">
        <f t="shared" si="1812"/>
        <v>0</v>
      </c>
      <c r="K3177" s="239">
        <f t="shared" si="1786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3">B3140</f>
        <v>0</v>
      </c>
      <c r="C3178" s="292">
        <f t="shared" si="1813"/>
        <v>0</v>
      </c>
      <c r="D3178" s="293">
        <f t="shared" si="1813"/>
        <v>0</v>
      </c>
      <c r="E3178" s="294">
        <f t="shared" si="1813"/>
        <v>0</v>
      </c>
      <c r="F3178" s="235"/>
      <c r="G3178" s="236"/>
      <c r="H3178" s="237">
        <f t="shared" ref="H3178:J3178" si="1814">H3140</f>
        <v>0</v>
      </c>
      <c r="I3178" s="238">
        <f t="shared" si="1814"/>
        <v>0</v>
      </c>
      <c r="J3178" s="238">
        <f t="shared" si="1814"/>
        <v>0</v>
      </c>
      <c r="K3178" s="239">
        <f t="shared" si="1786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5">B3141</f>
        <v>0</v>
      </c>
      <c r="C3179" s="292">
        <f t="shared" si="1815"/>
        <v>0</v>
      </c>
      <c r="D3179" s="293">
        <f t="shared" si="1815"/>
        <v>0</v>
      </c>
      <c r="E3179" s="295">
        <f t="shared" si="1815"/>
        <v>0</v>
      </c>
      <c r="F3179" s="235"/>
      <c r="G3179" s="236"/>
      <c r="H3179" s="237">
        <f t="shared" ref="H3179:J3179" si="1816">H3141</f>
        <v>0</v>
      </c>
      <c r="I3179" s="238">
        <f t="shared" si="1816"/>
        <v>0</v>
      </c>
      <c r="J3179" s="238">
        <f t="shared" si="1816"/>
        <v>0</v>
      </c>
      <c r="K3179" s="239">
        <f t="shared" si="1786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9"/>
      <c r="K3181" s="308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5">
        <f>SUM(K3164:K3179)</f>
        <v>0</v>
      </c>
      <c r="K3182" s="306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7"/>
      <c r="K3183" s="307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8"/>
      <c r="K3185" s="308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9">
        <f>((J3182/1.11)+(K3184/1.11))*11%</f>
        <v>0</v>
      </c>
      <c r="K3186" s="310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8"/>
      <c r="K3187" s="308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11">
        <f>J3152</f>
        <v>0</v>
      </c>
      <c r="K3190" s="312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11">
        <f>J3153</f>
        <v>0</v>
      </c>
      <c r="K3191" s="312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23090029</v>
      </c>
      <c r="G3194" s="11" t="s">
        <v>2</v>
      </c>
      <c r="H3194" s="358"/>
      <c r="I3194" s="358"/>
      <c r="J3194" s="358"/>
      <c r="K3194" s="35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2" t="s">
        <v>3</v>
      </c>
      <c r="G3195" s="17"/>
      <c r="H3195" s="360"/>
      <c r="I3195" s="360"/>
      <c r="J3195" s="360"/>
      <c r="K3195" s="36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3"/>
      <c r="E3196" s="364"/>
      <c r="F3196" s="362"/>
      <c r="G3196" s="18"/>
      <c r="H3196" s="365"/>
      <c r="I3196" s="365"/>
      <c r="J3196" s="365"/>
      <c r="K3196" s="36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2"/>
      <c r="G3197" s="18"/>
      <c r="H3197" s="367"/>
      <c r="I3197" s="367"/>
      <c r="J3197" s="367"/>
      <c r="K3197" s="36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9"/>
      <c r="I3198" s="369"/>
      <c r="J3198" s="369"/>
      <c r="K3198" s="37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7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7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7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7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7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7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7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7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7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7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7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7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7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7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7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7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5"/>
      <c r="K3219" s="34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7">
        <f>SUM(K3202:K3217)</f>
        <v>0</v>
      </c>
      <c r="K3220" s="34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9"/>
      <c r="K3221" s="34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6"/>
      <c r="K3223" s="34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0">
        <f>((J3220/1.11)+(K3222/1.11))*11%</f>
        <v>0</v>
      </c>
      <c r="K3224" s="35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6"/>
      <c r="K3225" s="34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52"/>
      <c r="K3228" s="353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52"/>
      <c r="K3229" s="353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23090029</v>
      </c>
      <c r="F3232" s="123"/>
      <c r="G3232" s="124" t="s">
        <v>2</v>
      </c>
      <c r="H3232" s="354">
        <f>H3194</f>
        <v>0</v>
      </c>
      <c r="I3232" s="354"/>
      <c r="J3232" s="354"/>
      <c r="K3232" s="355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30" t="s">
        <v>3</v>
      </c>
      <c r="G3233" s="130"/>
      <c r="H3233" s="356"/>
      <c r="I3233" s="356"/>
      <c r="J3233" s="356"/>
      <c r="K3233" s="357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31">
        <f>D3196</f>
        <v>0</v>
      </c>
      <c r="E3234" s="332"/>
      <c r="F3234" s="330"/>
      <c r="G3234" s="131"/>
      <c r="H3234" s="333">
        <f>H3196</f>
        <v>0</v>
      </c>
      <c r="I3234" s="333"/>
      <c r="J3234" s="333"/>
      <c r="K3234" s="334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30"/>
      <c r="G3235" s="131"/>
      <c r="H3235" s="335">
        <f>H3197</f>
        <v>0</v>
      </c>
      <c r="I3235" s="335"/>
      <c r="J3235" s="335"/>
      <c r="K3235" s="336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37"/>
      <c r="I3236" s="337"/>
      <c r="J3236" s="337"/>
      <c r="K3236" s="338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8">B3202</f>
        <v>0</v>
      </c>
      <c r="C3240" s="287">
        <f t="shared" si="1818"/>
        <v>0</v>
      </c>
      <c r="D3240" s="288">
        <f t="shared" si="1818"/>
        <v>0</v>
      </c>
      <c r="E3240" s="289">
        <f t="shared" si="1818"/>
        <v>0</v>
      </c>
      <c r="F3240" s="158"/>
      <c r="G3240" s="159"/>
      <c r="H3240" s="160">
        <f t="shared" ref="H3240:J3240" si="1819">H3202</f>
        <v>0</v>
      </c>
      <c r="I3240" s="161">
        <f t="shared" si="1819"/>
        <v>0</v>
      </c>
      <c r="J3240" s="161">
        <f t="shared" si="1819"/>
        <v>0</v>
      </c>
      <c r="K3240" s="162">
        <f t="shared" ref="K3240:K3255" si="1820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1">B3203</f>
        <v>0</v>
      </c>
      <c r="C3241" s="287">
        <f t="shared" si="1821"/>
        <v>0</v>
      </c>
      <c r="D3241" s="288">
        <f t="shared" si="1821"/>
        <v>0</v>
      </c>
      <c r="E3241" s="289">
        <f t="shared" si="1821"/>
        <v>0</v>
      </c>
      <c r="F3241" s="158"/>
      <c r="G3241" s="159"/>
      <c r="H3241" s="160">
        <f t="shared" ref="H3241:J3241" si="1822">H3203</f>
        <v>0</v>
      </c>
      <c r="I3241" s="161">
        <f t="shared" si="1822"/>
        <v>0</v>
      </c>
      <c r="J3241" s="161">
        <f t="shared" si="1822"/>
        <v>0</v>
      </c>
      <c r="K3241" s="162">
        <f t="shared" si="1820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3">B3204</f>
        <v>0</v>
      </c>
      <c r="C3242" s="287">
        <f t="shared" si="1823"/>
        <v>0</v>
      </c>
      <c r="D3242" s="288">
        <f t="shared" si="1823"/>
        <v>0</v>
      </c>
      <c r="E3242" s="289">
        <f t="shared" si="1823"/>
        <v>0</v>
      </c>
      <c r="F3242" s="158"/>
      <c r="G3242" s="159"/>
      <c r="H3242" s="160">
        <f t="shared" ref="H3242:J3242" si="1824">H3204</f>
        <v>0</v>
      </c>
      <c r="I3242" s="161">
        <f t="shared" si="1824"/>
        <v>0</v>
      </c>
      <c r="J3242" s="161">
        <f t="shared" si="1824"/>
        <v>0</v>
      </c>
      <c r="K3242" s="162">
        <f t="shared" si="1820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5">B3205</f>
        <v>0</v>
      </c>
      <c r="C3243" s="287">
        <f t="shared" si="1825"/>
        <v>0</v>
      </c>
      <c r="D3243" s="288">
        <f t="shared" si="1825"/>
        <v>0</v>
      </c>
      <c r="E3243" s="289">
        <f t="shared" si="1825"/>
        <v>0</v>
      </c>
      <c r="F3243" s="158"/>
      <c r="G3243" s="159"/>
      <c r="H3243" s="160">
        <f t="shared" ref="H3243:J3243" si="1826">H3205</f>
        <v>0</v>
      </c>
      <c r="I3243" s="161">
        <f t="shared" si="1826"/>
        <v>0</v>
      </c>
      <c r="J3243" s="161">
        <f t="shared" si="1826"/>
        <v>0</v>
      </c>
      <c r="K3243" s="162">
        <f t="shared" si="1820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7">B3206</f>
        <v>0</v>
      </c>
      <c r="C3244" s="287">
        <f t="shared" si="1827"/>
        <v>0</v>
      </c>
      <c r="D3244" s="288">
        <f t="shared" si="1827"/>
        <v>0</v>
      </c>
      <c r="E3244" s="289">
        <f t="shared" si="1827"/>
        <v>0</v>
      </c>
      <c r="F3244" s="158"/>
      <c r="G3244" s="159"/>
      <c r="H3244" s="160">
        <f t="shared" ref="H3244:J3244" si="1828">H3206</f>
        <v>0</v>
      </c>
      <c r="I3244" s="161">
        <f t="shared" si="1828"/>
        <v>0</v>
      </c>
      <c r="J3244" s="161">
        <f t="shared" si="1828"/>
        <v>0</v>
      </c>
      <c r="K3244" s="162">
        <f t="shared" si="1820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9">B3207</f>
        <v>0</v>
      </c>
      <c r="C3245" s="287">
        <f t="shared" si="1829"/>
        <v>0</v>
      </c>
      <c r="D3245" s="288">
        <f t="shared" si="1829"/>
        <v>0</v>
      </c>
      <c r="E3245" s="289">
        <f t="shared" si="1829"/>
        <v>0</v>
      </c>
      <c r="F3245" s="158"/>
      <c r="G3245" s="159"/>
      <c r="H3245" s="160">
        <f t="shared" ref="H3245:J3245" si="1830">H3207</f>
        <v>0</v>
      </c>
      <c r="I3245" s="161">
        <f t="shared" si="1830"/>
        <v>0</v>
      </c>
      <c r="J3245" s="161">
        <f t="shared" si="1830"/>
        <v>0</v>
      </c>
      <c r="K3245" s="162">
        <f t="shared" si="1820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1">B3208</f>
        <v>0</v>
      </c>
      <c r="C3246" s="287">
        <f t="shared" si="1831"/>
        <v>0</v>
      </c>
      <c r="D3246" s="288">
        <f t="shared" si="1831"/>
        <v>0</v>
      </c>
      <c r="E3246" s="289">
        <f t="shared" si="1831"/>
        <v>0</v>
      </c>
      <c r="F3246" s="158"/>
      <c r="G3246" s="159"/>
      <c r="H3246" s="160">
        <f t="shared" ref="H3246:J3246" si="1832">H3208</f>
        <v>0</v>
      </c>
      <c r="I3246" s="161">
        <f t="shared" si="1832"/>
        <v>0</v>
      </c>
      <c r="J3246" s="161">
        <f t="shared" si="1832"/>
        <v>0</v>
      </c>
      <c r="K3246" s="162">
        <f t="shared" si="1820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3">B3209</f>
        <v>0</v>
      </c>
      <c r="C3247" s="287">
        <f t="shared" si="1833"/>
        <v>0</v>
      </c>
      <c r="D3247" s="288">
        <f t="shared" si="1833"/>
        <v>0</v>
      </c>
      <c r="E3247" s="290">
        <f t="shared" si="1833"/>
        <v>0</v>
      </c>
      <c r="F3247" s="158"/>
      <c r="G3247" s="159"/>
      <c r="H3247" s="160">
        <f t="shared" ref="H3247:J3247" si="1834">H3209</f>
        <v>0</v>
      </c>
      <c r="I3247" s="161">
        <f t="shared" si="1834"/>
        <v>0</v>
      </c>
      <c r="J3247" s="161">
        <f t="shared" si="1834"/>
        <v>0</v>
      </c>
      <c r="K3247" s="162">
        <f t="shared" si="1820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5">B3210</f>
        <v>0</v>
      </c>
      <c r="C3248" s="287">
        <f t="shared" si="1835"/>
        <v>0</v>
      </c>
      <c r="D3248" s="288">
        <f t="shared" si="1835"/>
        <v>0</v>
      </c>
      <c r="E3248" s="289">
        <f t="shared" si="1835"/>
        <v>0</v>
      </c>
      <c r="F3248" s="158"/>
      <c r="G3248" s="159"/>
      <c r="H3248" s="160">
        <f t="shared" ref="H3248:J3248" si="1836">H3210</f>
        <v>0</v>
      </c>
      <c r="I3248" s="161">
        <f t="shared" si="1836"/>
        <v>0</v>
      </c>
      <c r="J3248" s="161">
        <f t="shared" si="1836"/>
        <v>0</v>
      </c>
      <c r="K3248" s="162">
        <f t="shared" si="1820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7">B3211</f>
        <v>0</v>
      </c>
      <c r="C3249" s="287">
        <f t="shared" si="1837"/>
        <v>0</v>
      </c>
      <c r="D3249" s="288">
        <f t="shared" si="1837"/>
        <v>0</v>
      </c>
      <c r="E3249" s="289">
        <f t="shared" si="1837"/>
        <v>0</v>
      </c>
      <c r="F3249" s="158"/>
      <c r="G3249" s="159"/>
      <c r="H3249" s="160">
        <f t="shared" ref="H3249:J3249" si="1838">H3211</f>
        <v>0</v>
      </c>
      <c r="I3249" s="161">
        <f t="shared" si="1838"/>
        <v>0</v>
      </c>
      <c r="J3249" s="161">
        <f t="shared" si="1838"/>
        <v>0</v>
      </c>
      <c r="K3249" s="162">
        <f t="shared" si="1820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9">B3212</f>
        <v>0</v>
      </c>
      <c r="C3250" s="287">
        <f t="shared" si="1839"/>
        <v>0</v>
      </c>
      <c r="D3250" s="288">
        <f t="shared" si="1839"/>
        <v>0</v>
      </c>
      <c r="E3250" s="289">
        <f t="shared" si="1839"/>
        <v>0</v>
      </c>
      <c r="F3250" s="158"/>
      <c r="G3250" s="159"/>
      <c r="H3250" s="160">
        <f t="shared" ref="H3250:J3250" si="1840">H3212</f>
        <v>0</v>
      </c>
      <c r="I3250" s="161">
        <f t="shared" si="1840"/>
        <v>0</v>
      </c>
      <c r="J3250" s="161">
        <f t="shared" si="1840"/>
        <v>0</v>
      </c>
      <c r="K3250" s="162">
        <f t="shared" si="1820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1">B3213</f>
        <v>0</v>
      </c>
      <c r="C3251" s="287">
        <f t="shared" si="1841"/>
        <v>0</v>
      </c>
      <c r="D3251" s="288">
        <f t="shared" si="1841"/>
        <v>0</v>
      </c>
      <c r="E3251" s="289">
        <f t="shared" si="1841"/>
        <v>0</v>
      </c>
      <c r="F3251" s="158"/>
      <c r="G3251" s="159"/>
      <c r="H3251" s="160">
        <f t="shared" ref="H3251:J3251" si="1842">H3213</f>
        <v>0</v>
      </c>
      <c r="I3251" s="161">
        <f t="shared" si="1842"/>
        <v>0</v>
      </c>
      <c r="J3251" s="161">
        <f t="shared" si="1842"/>
        <v>0</v>
      </c>
      <c r="K3251" s="162">
        <f t="shared" si="1820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3">B3214</f>
        <v>0</v>
      </c>
      <c r="C3252" s="287">
        <f t="shared" si="1843"/>
        <v>0</v>
      </c>
      <c r="D3252" s="288">
        <f t="shared" si="1843"/>
        <v>0</v>
      </c>
      <c r="E3252" s="289">
        <f t="shared" si="1843"/>
        <v>0</v>
      </c>
      <c r="F3252" s="158"/>
      <c r="G3252" s="159"/>
      <c r="H3252" s="160">
        <f t="shared" ref="H3252:J3252" si="1844">H3214</f>
        <v>0</v>
      </c>
      <c r="I3252" s="161">
        <f t="shared" si="1844"/>
        <v>0</v>
      </c>
      <c r="J3252" s="161">
        <f t="shared" si="1844"/>
        <v>0</v>
      </c>
      <c r="K3252" s="162">
        <f t="shared" si="1820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5">B3215</f>
        <v>0</v>
      </c>
      <c r="C3253" s="287">
        <f t="shared" si="1845"/>
        <v>0</v>
      </c>
      <c r="D3253" s="288">
        <f t="shared" si="1845"/>
        <v>0</v>
      </c>
      <c r="E3253" s="289">
        <f t="shared" si="1845"/>
        <v>0</v>
      </c>
      <c r="F3253" s="158"/>
      <c r="G3253" s="159"/>
      <c r="H3253" s="160">
        <f t="shared" ref="H3253:J3253" si="1846">H3215</f>
        <v>0</v>
      </c>
      <c r="I3253" s="161">
        <f t="shared" si="1846"/>
        <v>0</v>
      </c>
      <c r="J3253" s="161">
        <f t="shared" si="1846"/>
        <v>0</v>
      </c>
      <c r="K3253" s="162">
        <f t="shared" si="1820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7">B3216</f>
        <v>0</v>
      </c>
      <c r="C3254" s="287">
        <f t="shared" si="1847"/>
        <v>0</v>
      </c>
      <c r="D3254" s="288">
        <f t="shared" si="1847"/>
        <v>0</v>
      </c>
      <c r="E3254" s="289">
        <f t="shared" si="1847"/>
        <v>0</v>
      </c>
      <c r="F3254" s="158"/>
      <c r="G3254" s="159"/>
      <c r="H3254" s="160">
        <f t="shared" ref="H3254:J3254" si="1848">H3216</f>
        <v>0</v>
      </c>
      <c r="I3254" s="161">
        <f t="shared" si="1848"/>
        <v>0</v>
      </c>
      <c r="J3254" s="161">
        <f t="shared" si="1848"/>
        <v>0</v>
      </c>
      <c r="K3254" s="162">
        <f t="shared" si="1820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9">B3217</f>
        <v>0</v>
      </c>
      <c r="C3255" s="287">
        <f t="shared" si="1849"/>
        <v>0</v>
      </c>
      <c r="D3255" s="288">
        <f t="shared" si="1849"/>
        <v>0</v>
      </c>
      <c r="E3255" s="290">
        <f t="shared" si="1849"/>
        <v>0</v>
      </c>
      <c r="F3255" s="158"/>
      <c r="G3255" s="159"/>
      <c r="H3255" s="160">
        <f t="shared" ref="H3255:J3255" si="1850">H3217</f>
        <v>0</v>
      </c>
      <c r="I3255" s="161">
        <f t="shared" si="1850"/>
        <v>0</v>
      </c>
      <c r="J3255" s="161">
        <f t="shared" si="1850"/>
        <v>0</v>
      </c>
      <c r="K3255" s="162">
        <f t="shared" si="1820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9"/>
      <c r="K3257" s="313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40">
        <f>SUM(K3240:K3255)</f>
        <v>0</v>
      </c>
      <c r="K3258" s="341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42"/>
      <c r="K3259" s="342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13"/>
      <c r="K3261" s="313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43">
        <f>((J3258/1.11)+(K3260/1.11))*11%</f>
        <v>0</v>
      </c>
      <c r="K3262" s="344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13"/>
      <c r="K3263" s="313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14">
        <f>J3228</f>
        <v>0</v>
      </c>
      <c r="K3266" s="315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14">
        <f>J3229</f>
        <v>0</v>
      </c>
      <c r="K3267" s="315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23090029</v>
      </c>
      <c r="F3270" s="200"/>
      <c r="G3270" s="201" t="s">
        <v>2</v>
      </c>
      <c r="H3270" s="316">
        <f>H3232</f>
        <v>0</v>
      </c>
      <c r="I3270" s="316"/>
      <c r="J3270" s="316"/>
      <c r="K3270" s="317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20" t="s">
        <v>3</v>
      </c>
      <c r="G3271" s="207"/>
      <c r="H3271" s="318"/>
      <c r="I3271" s="318"/>
      <c r="J3271" s="318"/>
      <c r="K3271" s="319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21">
        <f>D3234</f>
        <v>0</v>
      </c>
      <c r="E3272" s="322"/>
      <c r="F3272" s="320"/>
      <c r="G3272" s="208"/>
      <c r="H3272" s="323">
        <f>H3234</f>
        <v>0</v>
      </c>
      <c r="I3272" s="323"/>
      <c r="J3272" s="323"/>
      <c r="K3272" s="324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20"/>
      <c r="G3273" s="208"/>
      <c r="H3273" s="325">
        <f>H3235</f>
        <v>0</v>
      </c>
      <c r="I3273" s="325"/>
      <c r="J3273" s="325"/>
      <c r="K3273" s="326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7"/>
      <c r="I3274" s="327"/>
      <c r="J3274" s="327"/>
      <c r="K3274" s="328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1">B3240</f>
        <v>0</v>
      </c>
      <c r="C3278" s="292">
        <f t="shared" si="1851"/>
        <v>0</v>
      </c>
      <c r="D3278" s="293">
        <f t="shared" si="1851"/>
        <v>0</v>
      </c>
      <c r="E3278" s="294">
        <f t="shared" si="1851"/>
        <v>0</v>
      </c>
      <c r="F3278" s="235"/>
      <c r="G3278" s="236"/>
      <c r="H3278" s="237">
        <f t="shared" ref="H3278:J3278" si="1852">H3240</f>
        <v>0</v>
      </c>
      <c r="I3278" s="238">
        <f t="shared" si="1852"/>
        <v>0</v>
      </c>
      <c r="J3278" s="238">
        <f t="shared" si="1852"/>
        <v>0</v>
      </c>
      <c r="K3278" s="239">
        <f t="shared" ref="K3278:K3293" si="1853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4">B3241</f>
        <v>0</v>
      </c>
      <c r="C3279" s="292">
        <f t="shared" si="1854"/>
        <v>0</v>
      </c>
      <c r="D3279" s="293">
        <f t="shared" si="1854"/>
        <v>0</v>
      </c>
      <c r="E3279" s="294">
        <f t="shared" si="1854"/>
        <v>0</v>
      </c>
      <c r="F3279" s="235"/>
      <c r="G3279" s="236"/>
      <c r="H3279" s="237">
        <f t="shared" ref="H3279:J3279" si="1855">H3241</f>
        <v>0</v>
      </c>
      <c r="I3279" s="238">
        <f t="shared" si="1855"/>
        <v>0</v>
      </c>
      <c r="J3279" s="238">
        <f t="shared" si="1855"/>
        <v>0</v>
      </c>
      <c r="K3279" s="239">
        <f t="shared" si="1853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6">B3242</f>
        <v>0</v>
      </c>
      <c r="C3280" s="292">
        <f t="shared" si="1856"/>
        <v>0</v>
      </c>
      <c r="D3280" s="293">
        <f t="shared" si="1856"/>
        <v>0</v>
      </c>
      <c r="E3280" s="294">
        <f t="shared" si="1856"/>
        <v>0</v>
      </c>
      <c r="F3280" s="235"/>
      <c r="G3280" s="236"/>
      <c r="H3280" s="237">
        <f t="shared" ref="H3280:J3280" si="1857">H3242</f>
        <v>0</v>
      </c>
      <c r="I3280" s="238">
        <f t="shared" si="1857"/>
        <v>0</v>
      </c>
      <c r="J3280" s="238">
        <f t="shared" si="1857"/>
        <v>0</v>
      </c>
      <c r="K3280" s="239">
        <f t="shared" si="1853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8">B3243</f>
        <v>0</v>
      </c>
      <c r="C3281" s="292">
        <f t="shared" si="1858"/>
        <v>0</v>
      </c>
      <c r="D3281" s="293">
        <f t="shared" si="1858"/>
        <v>0</v>
      </c>
      <c r="E3281" s="294">
        <f t="shared" si="1858"/>
        <v>0</v>
      </c>
      <c r="F3281" s="235"/>
      <c r="G3281" s="236"/>
      <c r="H3281" s="237">
        <f t="shared" ref="H3281:J3281" si="1859">H3243</f>
        <v>0</v>
      </c>
      <c r="I3281" s="238">
        <f t="shared" si="1859"/>
        <v>0</v>
      </c>
      <c r="J3281" s="238">
        <f t="shared" si="1859"/>
        <v>0</v>
      </c>
      <c r="K3281" s="239">
        <f t="shared" si="1853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60">B3244</f>
        <v>0</v>
      </c>
      <c r="C3282" s="292">
        <f t="shared" si="1860"/>
        <v>0</v>
      </c>
      <c r="D3282" s="293">
        <f t="shared" si="1860"/>
        <v>0</v>
      </c>
      <c r="E3282" s="294">
        <f t="shared" si="1860"/>
        <v>0</v>
      </c>
      <c r="F3282" s="235"/>
      <c r="G3282" s="236"/>
      <c r="H3282" s="237">
        <f t="shared" ref="H3282:J3282" si="1861">H3244</f>
        <v>0</v>
      </c>
      <c r="I3282" s="238">
        <f t="shared" si="1861"/>
        <v>0</v>
      </c>
      <c r="J3282" s="238">
        <f t="shared" si="1861"/>
        <v>0</v>
      </c>
      <c r="K3282" s="239">
        <f t="shared" si="1853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2">B3245</f>
        <v>0</v>
      </c>
      <c r="C3283" s="292">
        <f t="shared" si="1862"/>
        <v>0</v>
      </c>
      <c r="D3283" s="293">
        <f t="shared" si="1862"/>
        <v>0</v>
      </c>
      <c r="E3283" s="294">
        <f t="shared" si="1862"/>
        <v>0</v>
      </c>
      <c r="F3283" s="235"/>
      <c r="G3283" s="236"/>
      <c r="H3283" s="237">
        <f t="shared" ref="H3283:J3283" si="1863">H3245</f>
        <v>0</v>
      </c>
      <c r="I3283" s="238">
        <f t="shared" si="1863"/>
        <v>0</v>
      </c>
      <c r="J3283" s="238">
        <f t="shared" si="1863"/>
        <v>0</v>
      </c>
      <c r="K3283" s="239">
        <f t="shared" si="1853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4">B3246</f>
        <v>0</v>
      </c>
      <c r="C3284" s="292">
        <f t="shared" si="1864"/>
        <v>0</v>
      </c>
      <c r="D3284" s="293">
        <f t="shared" si="1864"/>
        <v>0</v>
      </c>
      <c r="E3284" s="294">
        <f t="shared" si="1864"/>
        <v>0</v>
      </c>
      <c r="F3284" s="235"/>
      <c r="G3284" s="236"/>
      <c r="H3284" s="237">
        <f t="shared" ref="H3284:J3284" si="1865">H3246</f>
        <v>0</v>
      </c>
      <c r="I3284" s="238">
        <f t="shared" si="1865"/>
        <v>0</v>
      </c>
      <c r="J3284" s="238">
        <f t="shared" si="1865"/>
        <v>0</v>
      </c>
      <c r="K3284" s="239">
        <f t="shared" si="1853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6">B3247</f>
        <v>0</v>
      </c>
      <c r="C3285" s="292">
        <f t="shared" si="1866"/>
        <v>0</v>
      </c>
      <c r="D3285" s="293">
        <f t="shared" si="1866"/>
        <v>0</v>
      </c>
      <c r="E3285" s="295">
        <f t="shared" si="1866"/>
        <v>0</v>
      </c>
      <c r="F3285" s="235"/>
      <c r="G3285" s="236"/>
      <c r="H3285" s="237">
        <f t="shared" ref="H3285:J3285" si="1867">H3247</f>
        <v>0</v>
      </c>
      <c r="I3285" s="238">
        <f t="shared" si="1867"/>
        <v>0</v>
      </c>
      <c r="J3285" s="238">
        <f t="shared" si="1867"/>
        <v>0</v>
      </c>
      <c r="K3285" s="239">
        <f t="shared" si="1853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8">B3248</f>
        <v>0</v>
      </c>
      <c r="C3286" s="292">
        <f t="shared" si="1868"/>
        <v>0</v>
      </c>
      <c r="D3286" s="293">
        <f t="shared" si="1868"/>
        <v>0</v>
      </c>
      <c r="E3286" s="294">
        <f t="shared" si="1868"/>
        <v>0</v>
      </c>
      <c r="F3286" s="235"/>
      <c r="G3286" s="236"/>
      <c r="H3286" s="237">
        <f t="shared" ref="H3286:J3286" si="1869">H3248</f>
        <v>0</v>
      </c>
      <c r="I3286" s="238">
        <f t="shared" si="1869"/>
        <v>0</v>
      </c>
      <c r="J3286" s="238">
        <f t="shared" si="1869"/>
        <v>0</v>
      </c>
      <c r="K3286" s="239">
        <f t="shared" si="1853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70">B3249</f>
        <v>0</v>
      </c>
      <c r="C3287" s="292">
        <f t="shared" si="1870"/>
        <v>0</v>
      </c>
      <c r="D3287" s="293">
        <f t="shared" si="1870"/>
        <v>0</v>
      </c>
      <c r="E3287" s="294">
        <f t="shared" si="1870"/>
        <v>0</v>
      </c>
      <c r="F3287" s="235"/>
      <c r="G3287" s="236"/>
      <c r="H3287" s="237">
        <f t="shared" ref="H3287:J3287" si="1871">H3249</f>
        <v>0</v>
      </c>
      <c r="I3287" s="238">
        <f t="shared" si="1871"/>
        <v>0</v>
      </c>
      <c r="J3287" s="238">
        <f t="shared" si="1871"/>
        <v>0</v>
      </c>
      <c r="K3287" s="239">
        <f t="shared" si="1853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2">B3250</f>
        <v>0</v>
      </c>
      <c r="C3288" s="292">
        <f t="shared" si="1872"/>
        <v>0</v>
      </c>
      <c r="D3288" s="293">
        <f t="shared" si="1872"/>
        <v>0</v>
      </c>
      <c r="E3288" s="294">
        <f t="shared" si="1872"/>
        <v>0</v>
      </c>
      <c r="F3288" s="235"/>
      <c r="G3288" s="236"/>
      <c r="H3288" s="237">
        <f t="shared" ref="H3288:J3288" si="1873">H3250</f>
        <v>0</v>
      </c>
      <c r="I3288" s="238">
        <f t="shared" si="1873"/>
        <v>0</v>
      </c>
      <c r="J3288" s="238">
        <f t="shared" si="1873"/>
        <v>0</v>
      </c>
      <c r="K3288" s="239">
        <f t="shared" si="1853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4">B3251</f>
        <v>0</v>
      </c>
      <c r="C3289" s="292">
        <f t="shared" si="1874"/>
        <v>0</v>
      </c>
      <c r="D3289" s="293">
        <f t="shared" si="1874"/>
        <v>0</v>
      </c>
      <c r="E3289" s="294">
        <f t="shared" si="1874"/>
        <v>0</v>
      </c>
      <c r="F3289" s="235"/>
      <c r="G3289" s="236"/>
      <c r="H3289" s="237">
        <f t="shared" ref="H3289:J3289" si="1875">H3251</f>
        <v>0</v>
      </c>
      <c r="I3289" s="238">
        <f t="shared" si="1875"/>
        <v>0</v>
      </c>
      <c r="J3289" s="238">
        <f t="shared" si="1875"/>
        <v>0</v>
      </c>
      <c r="K3289" s="239">
        <f t="shared" si="1853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6">B3252</f>
        <v>0</v>
      </c>
      <c r="C3290" s="292">
        <f t="shared" si="1876"/>
        <v>0</v>
      </c>
      <c r="D3290" s="293">
        <f t="shared" si="1876"/>
        <v>0</v>
      </c>
      <c r="E3290" s="294">
        <f t="shared" si="1876"/>
        <v>0</v>
      </c>
      <c r="F3290" s="235"/>
      <c r="G3290" s="236"/>
      <c r="H3290" s="237">
        <f t="shared" ref="H3290:J3290" si="1877">H3252</f>
        <v>0</v>
      </c>
      <c r="I3290" s="238">
        <f t="shared" si="1877"/>
        <v>0</v>
      </c>
      <c r="J3290" s="238">
        <f t="shared" si="1877"/>
        <v>0</v>
      </c>
      <c r="K3290" s="239">
        <f t="shared" si="1853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8">B3253</f>
        <v>0</v>
      </c>
      <c r="C3291" s="292">
        <f t="shared" si="1878"/>
        <v>0</v>
      </c>
      <c r="D3291" s="293">
        <f t="shared" si="1878"/>
        <v>0</v>
      </c>
      <c r="E3291" s="294">
        <f t="shared" si="1878"/>
        <v>0</v>
      </c>
      <c r="F3291" s="235"/>
      <c r="G3291" s="236"/>
      <c r="H3291" s="237">
        <f t="shared" ref="H3291:J3291" si="1879">H3253</f>
        <v>0</v>
      </c>
      <c r="I3291" s="238">
        <f t="shared" si="1879"/>
        <v>0</v>
      </c>
      <c r="J3291" s="238">
        <f t="shared" si="1879"/>
        <v>0</v>
      </c>
      <c r="K3291" s="239">
        <f t="shared" si="1853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80">B3254</f>
        <v>0</v>
      </c>
      <c r="C3292" s="292">
        <f t="shared" si="1880"/>
        <v>0</v>
      </c>
      <c r="D3292" s="293">
        <f t="shared" si="1880"/>
        <v>0</v>
      </c>
      <c r="E3292" s="294">
        <f t="shared" si="1880"/>
        <v>0</v>
      </c>
      <c r="F3292" s="235"/>
      <c r="G3292" s="236"/>
      <c r="H3292" s="237">
        <f t="shared" ref="H3292:J3292" si="1881">H3254</f>
        <v>0</v>
      </c>
      <c r="I3292" s="238">
        <f t="shared" si="1881"/>
        <v>0</v>
      </c>
      <c r="J3292" s="238">
        <f t="shared" si="1881"/>
        <v>0</v>
      </c>
      <c r="K3292" s="239">
        <f t="shared" si="1853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2">B3255</f>
        <v>0</v>
      </c>
      <c r="C3293" s="292">
        <f t="shared" si="1882"/>
        <v>0</v>
      </c>
      <c r="D3293" s="293">
        <f t="shared" si="1882"/>
        <v>0</v>
      </c>
      <c r="E3293" s="295">
        <f t="shared" si="1882"/>
        <v>0</v>
      </c>
      <c r="F3293" s="235"/>
      <c r="G3293" s="236"/>
      <c r="H3293" s="237">
        <f t="shared" ref="H3293:J3293" si="1883">H3255</f>
        <v>0</v>
      </c>
      <c r="I3293" s="238">
        <f t="shared" si="1883"/>
        <v>0</v>
      </c>
      <c r="J3293" s="238">
        <f t="shared" si="1883"/>
        <v>0</v>
      </c>
      <c r="K3293" s="239">
        <f t="shared" si="1853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9"/>
      <c r="K3295" s="308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5">
        <f>SUM(K3278:K3293)</f>
        <v>0</v>
      </c>
      <c r="K3296" s="306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7"/>
      <c r="K3297" s="307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8"/>
      <c r="K3299" s="308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9">
        <f>((J3296/1.11)+(K3298/1.11))*11%</f>
        <v>0</v>
      </c>
      <c r="K3300" s="310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8"/>
      <c r="K3301" s="308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11">
        <f>J3266</f>
        <v>0</v>
      </c>
      <c r="K3304" s="312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11">
        <f>J3267</f>
        <v>0</v>
      </c>
      <c r="K3305" s="312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23090030</v>
      </c>
      <c r="G3308" s="11" t="s">
        <v>2</v>
      </c>
      <c r="H3308" s="358"/>
      <c r="I3308" s="358"/>
      <c r="J3308" s="358"/>
      <c r="K3308" s="35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2" t="s">
        <v>3</v>
      </c>
      <c r="G3309" s="17"/>
      <c r="H3309" s="360"/>
      <c r="I3309" s="360"/>
      <c r="J3309" s="360"/>
      <c r="K3309" s="36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3"/>
      <c r="E3310" s="364"/>
      <c r="F3310" s="362"/>
      <c r="G3310" s="18"/>
      <c r="H3310" s="365"/>
      <c r="I3310" s="365"/>
      <c r="J3310" s="365"/>
      <c r="K3310" s="36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2"/>
      <c r="G3311" s="18"/>
      <c r="H3311" s="367"/>
      <c r="I3311" s="367"/>
      <c r="J3311" s="367"/>
      <c r="K3311" s="36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9"/>
      <c r="I3312" s="369"/>
      <c r="J3312" s="369"/>
      <c r="K3312" s="37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4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4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4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4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4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4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4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4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4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4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4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4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4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4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4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4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5"/>
      <c r="K3333" s="34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7">
        <f>SUM(K3316:K3331)</f>
        <v>0</v>
      </c>
      <c r="K3334" s="34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9"/>
      <c r="K3335" s="34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6"/>
      <c r="K3337" s="34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0">
        <f>((J3334/1.11)+(K3336/1.11))*11%</f>
        <v>0</v>
      </c>
      <c r="K3338" s="35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6"/>
      <c r="K3339" s="34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52"/>
      <c r="K3342" s="353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52"/>
      <c r="K3343" s="353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23090030</v>
      </c>
      <c r="F3346" s="123"/>
      <c r="G3346" s="124" t="s">
        <v>2</v>
      </c>
      <c r="H3346" s="354">
        <f>H3308</f>
        <v>0</v>
      </c>
      <c r="I3346" s="354"/>
      <c r="J3346" s="354"/>
      <c r="K3346" s="355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30" t="s">
        <v>3</v>
      </c>
      <c r="G3347" s="130"/>
      <c r="H3347" s="356"/>
      <c r="I3347" s="356"/>
      <c r="J3347" s="356"/>
      <c r="K3347" s="357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31">
        <f>D3310</f>
        <v>0</v>
      </c>
      <c r="E3348" s="332"/>
      <c r="F3348" s="330"/>
      <c r="G3348" s="131"/>
      <c r="H3348" s="333">
        <f>H3310</f>
        <v>0</v>
      </c>
      <c r="I3348" s="333"/>
      <c r="J3348" s="333"/>
      <c r="K3348" s="334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30"/>
      <c r="G3349" s="131"/>
      <c r="H3349" s="335">
        <f>H3311</f>
        <v>0</v>
      </c>
      <c r="I3349" s="335"/>
      <c r="J3349" s="335"/>
      <c r="K3349" s="336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37"/>
      <c r="I3350" s="337"/>
      <c r="J3350" s="337"/>
      <c r="K3350" s="338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5">B3316</f>
        <v>0</v>
      </c>
      <c r="C3354" s="287">
        <f t="shared" si="1885"/>
        <v>0</v>
      </c>
      <c r="D3354" s="288">
        <f t="shared" si="1885"/>
        <v>0</v>
      </c>
      <c r="E3354" s="289">
        <f t="shared" si="1885"/>
        <v>0</v>
      </c>
      <c r="F3354" s="158"/>
      <c r="G3354" s="159"/>
      <c r="H3354" s="160">
        <f t="shared" ref="H3354:J3354" si="1886">H3316</f>
        <v>0</v>
      </c>
      <c r="I3354" s="161">
        <f t="shared" si="1886"/>
        <v>0</v>
      </c>
      <c r="J3354" s="161">
        <f t="shared" si="1886"/>
        <v>0</v>
      </c>
      <c r="K3354" s="162">
        <f t="shared" ref="K3354:K3369" si="1887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8">B3317</f>
        <v>0</v>
      </c>
      <c r="C3355" s="287">
        <f t="shared" si="1888"/>
        <v>0</v>
      </c>
      <c r="D3355" s="288">
        <f t="shared" si="1888"/>
        <v>0</v>
      </c>
      <c r="E3355" s="289">
        <f t="shared" si="1888"/>
        <v>0</v>
      </c>
      <c r="F3355" s="158"/>
      <c r="G3355" s="159"/>
      <c r="H3355" s="160">
        <f t="shared" ref="H3355:J3355" si="1889">H3317</f>
        <v>0</v>
      </c>
      <c r="I3355" s="161">
        <f t="shared" si="1889"/>
        <v>0</v>
      </c>
      <c r="J3355" s="161">
        <f t="shared" si="1889"/>
        <v>0</v>
      </c>
      <c r="K3355" s="162">
        <f t="shared" si="1887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90">B3318</f>
        <v>0</v>
      </c>
      <c r="C3356" s="287">
        <f t="shared" si="1890"/>
        <v>0</v>
      </c>
      <c r="D3356" s="288">
        <f t="shared" si="1890"/>
        <v>0</v>
      </c>
      <c r="E3356" s="289">
        <f t="shared" si="1890"/>
        <v>0</v>
      </c>
      <c r="F3356" s="158"/>
      <c r="G3356" s="159"/>
      <c r="H3356" s="160">
        <f t="shared" ref="H3356:J3356" si="1891">H3318</f>
        <v>0</v>
      </c>
      <c r="I3356" s="161">
        <f t="shared" si="1891"/>
        <v>0</v>
      </c>
      <c r="J3356" s="161">
        <f t="shared" si="1891"/>
        <v>0</v>
      </c>
      <c r="K3356" s="162">
        <f t="shared" si="1887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2">B3319</f>
        <v>0</v>
      </c>
      <c r="C3357" s="287">
        <f t="shared" si="1892"/>
        <v>0</v>
      </c>
      <c r="D3357" s="288">
        <f t="shared" si="1892"/>
        <v>0</v>
      </c>
      <c r="E3357" s="289">
        <f t="shared" si="1892"/>
        <v>0</v>
      </c>
      <c r="F3357" s="158"/>
      <c r="G3357" s="159"/>
      <c r="H3357" s="160">
        <f t="shared" ref="H3357:J3357" si="1893">H3319</f>
        <v>0</v>
      </c>
      <c r="I3357" s="161">
        <f t="shared" si="1893"/>
        <v>0</v>
      </c>
      <c r="J3357" s="161">
        <f t="shared" si="1893"/>
        <v>0</v>
      </c>
      <c r="K3357" s="162">
        <f t="shared" si="1887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4">B3320</f>
        <v>0</v>
      </c>
      <c r="C3358" s="287">
        <f t="shared" si="1894"/>
        <v>0</v>
      </c>
      <c r="D3358" s="288">
        <f t="shared" si="1894"/>
        <v>0</v>
      </c>
      <c r="E3358" s="289">
        <f t="shared" si="1894"/>
        <v>0</v>
      </c>
      <c r="F3358" s="158"/>
      <c r="G3358" s="159"/>
      <c r="H3358" s="160">
        <f t="shared" ref="H3358:J3358" si="1895">H3320</f>
        <v>0</v>
      </c>
      <c r="I3358" s="161">
        <f t="shared" si="1895"/>
        <v>0</v>
      </c>
      <c r="J3358" s="161">
        <f t="shared" si="1895"/>
        <v>0</v>
      </c>
      <c r="K3358" s="162">
        <f t="shared" si="1887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6">B3321</f>
        <v>0</v>
      </c>
      <c r="C3359" s="287">
        <f t="shared" si="1896"/>
        <v>0</v>
      </c>
      <c r="D3359" s="288">
        <f t="shared" si="1896"/>
        <v>0</v>
      </c>
      <c r="E3359" s="289">
        <f t="shared" si="1896"/>
        <v>0</v>
      </c>
      <c r="F3359" s="158"/>
      <c r="G3359" s="159"/>
      <c r="H3359" s="160">
        <f t="shared" ref="H3359:J3359" si="1897">H3321</f>
        <v>0</v>
      </c>
      <c r="I3359" s="161">
        <f t="shared" si="1897"/>
        <v>0</v>
      </c>
      <c r="J3359" s="161">
        <f t="shared" si="1897"/>
        <v>0</v>
      </c>
      <c r="K3359" s="162">
        <f t="shared" si="1887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8">B3322</f>
        <v>0</v>
      </c>
      <c r="C3360" s="287">
        <f t="shared" si="1898"/>
        <v>0</v>
      </c>
      <c r="D3360" s="288">
        <f t="shared" si="1898"/>
        <v>0</v>
      </c>
      <c r="E3360" s="289">
        <f t="shared" si="1898"/>
        <v>0</v>
      </c>
      <c r="F3360" s="158"/>
      <c r="G3360" s="159"/>
      <c r="H3360" s="160">
        <f t="shared" ref="H3360:J3360" si="1899">H3322</f>
        <v>0</v>
      </c>
      <c r="I3360" s="161">
        <f t="shared" si="1899"/>
        <v>0</v>
      </c>
      <c r="J3360" s="161">
        <f t="shared" si="1899"/>
        <v>0</v>
      </c>
      <c r="K3360" s="162">
        <f t="shared" si="1887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900">B3323</f>
        <v>0</v>
      </c>
      <c r="C3361" s="287">
        <f t="shared" si="1900"/>
        <v>0</v>
      </c>
      <c r="D3361" s="288">
        <f t="shared" si="1900"/>
        <v>0</v>
      </c>
      <c r="E3361" s="290">
        <f t="shared" si="1900"/>
        <v>0</v>
      </c>
      <c r="F3361" s="158"/>
      <c r="G3361" s="159"/>
      <c r="H3361" s="160">
        <f t="shared" ref="H3361:J3361" si="1901">H3323</f>
        <v>0</v>
      </c>
      <c r="I3361" s="161">
        <f t="shared" si="1901"/>
        <v>0</v>
      </c>
      <c r="J3361" s="161">
        <f t="shared" si="1901"/>
        <v>0</v>
      </c>
      <c r="K3361" s="162">
        <f t="shared" si="1887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2">B3324</f>
        <v>0</v>
      </c>
      <c r="C3362" s="287">
        <f t="shared" si="1902"/>
        <v>0</v>
      </c>
      <c r="D3362" s="288">
        <f t="shared" si="1902"/>
        <v>0</v>
      </c>
      <c r="E3362" s="289">
        <f t="shared" si="1902"/>
        <v>0</v>
      </c>
      <c r="F3362" s="158"/>
      <c r="G3362" s="159"/>
      <c r="H3362" s="160">
        <f t="shared" ref="H3362:J3362" si="1903">H3324</f>
        <v>0</v>
      </c>
      <c r="I3362" s="161">
        <f t="shared" si="1903"/>
        <v>0</v>
      </c>
      <c r="J3362" s="161">
        <f t="shared" si="1903"/>
        <v>0</v>
      </c>
      <c r="K3362" s="162">
        <f t="shared" si="1887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4">B3325</f>
        <v>0</v>
      </c>
      <c r="C3363" s="287">
        <f t="shared" si="1904"/>
        <v>0</v>
      </c>
      <c r="D3363" s="288">
        <f t="shared" si="1904"/>
        <v>0</v>
      </c>
      <c r="E3363" s="289">
        <f t="shared" si="1904"/>
        <v>0</v>
      </c>
      <c r="F3363" s="158"/>
      <c r="G3363" s="159"/>
      <c r="H3363" s="160">
        <f t="shared" ref="H3363:J3363" si="1905">H3325</f>
        <v>0</v>
      </c>
      <c r="I3363" s="161">
        <f t="shared" si="1905"/>
        <v>0</v>
      </c>
      <c r="J3363" s="161">
        <f t="shared" si="1905"/>
        <v>0</v>
      </c>
      <c r="K3363" s="162">
        <f t="shared" si="1887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6">B3326</f>
        <v>0</v>
      </c>
      <c r="C3364" s="287">
        <f t="shared" si="1906"/>
        <v>0</v>
      </c>
      <c r="D3364" s="288">
        <f t="shared" si="1906"/>
        <v>0</v>
      </c>
      <c r="E3364" s="289">
        <f t="shared" si="1906"/>
        <v>0</v>
      </c>
      <c r="F3364" s="158"/>
      <c r="G3364" s="159"/>
      <c r="H3364" s="160">
        <f t="shared" ref="H3364:J3364" si="1907">H3326</f>
        <v>0</v>
      </c>
      <c r="I3364" s="161">
        <f t="shared" si="1907"/>
        <v>0</v>
      </c>
      <c r="J3364" s="161">
        <f t="shared" si="1907"/>
        <v>0</v>
      </c>
      <c r="K3364" s="162">
        <f t="shared" si="1887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8">B3327</f>
        <v>0</v>
      </c>
      <c r="C3365" s="287">
        <f t="shared" si="1908"/>
        <v>0</v>
      </c>
      <c r="D3365" s="288">
        <f t="shared" si="1908"/>
        <v>0</v>
      </c>
      <c r="E3365" s="289">
        <f t="shared" si="1908"/>
        <v>0</v>
      </c>
      <c r="F3365" s="158"/>
      <c r="G3365" s="159"/>
      <c r="H3365" s="160">
        <f t="shared" ref="H3365:J3365" si="1909">H3327</f>
        <v>0</v>
      </c>
      <c r="I3365" s="161">
        <f t="shared" si="1909"/>
        <v>0</v>
      </c>
      <c r="J3365" s="161">
        <f t="shared" si="1909"/>
        <v>0</v>
      </c>
      <c r="K3365" s="162">
        <f t="shared" si="1887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10">B3328</f>
        <v>0</v>
      </c>
      <c r="C3366" s="287">
        <f t="shared" si="1910"/>
        <v>0</v>
      </c>
      <c r="D3366" s="288">
        <f t="shared" si="1910"/>
        <v>0</v>
      </c>
      <c r="E3366" s="289">
        <f t="shared" si="1910"/>
        <v>0</v>
      </c>
      <c r="F3366" s="158"/>
      <c r="G3366" s="159"/>
      <c r="H3366" s="160">
        <f t="shared" ref="H3366:J3366" si="1911">H3328</f>
        <v>0</v>
      </c>
      <c r="I3366" s="161">
        <f t="shared" si="1911"/>
        <v>0</v>
      </c>
      <c r="J3366" s="161">
        <f t="shared" si="1911"/>
        <v>0</v>
      </c>
      <c r="K3366" s="162">
        <f t="shared" si="1887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2">B3329</f>
        <v>0</v>
      </c>
      <c r="C3367" s="287">
        <f t="shared" si="1912"/>
        <v>0</v>
      </c>
      <c r="D3367" s="288">
        <f t="shared" si="1912"/>
        <v>0</v>
      </c>
      <c r="E3367" s="289">
        <f t="shared" si="1912"/>
        <v>0</v>
      </c>
      <c r="F3367" s="158"/>
      <c r="G3367" s="159"/>
      <c r="H3367" s="160">
        <f t="shared" ref="H3367:J3367" si="1913">H3329</f>
        <v>0</v>
      </c>
      <c r="I3367" s="161">
        <f t="shared" si="1913"/>
        <v>0</v>
      </c>
      <c r="J3367" s="161">
        <f t="shared" si="1913"/>
        <v>0</v>
      </c>
      <c r="K3367" s="162">
        <f t="shared" si="1887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4">B3330</f>
        <v>0</v>
      </c>
      <c r="C3368" s="287">
        <f t="shared" si="1914"/>
        <v>0</v>
      </c>
      <c r="D3368" s="288">
        <f t="shared" si="1914"/>
        <v>0</v>
      </c>
      <c r="E3368" s="289">
        <f t="shared" si="1914"/>
        <v>0</v>
      </c>
      <c r="F3368" s="158"/>
      <c r="G3368" s="159"/>
      <c r="H3368" s="160">
        <f t="shared" ref="H3368:J3368" si="1915">H3330</f>
        <v>0</v>
      </c>
      <c r="I3368" s="161">
        <f t="shared" si="1915"/>
        <v>0</v>
      </c>
      <c r="J3368" s="161">
        <f t="shared" si="1915"/>
        <v>0</v>
      </c>
      <c r="K3368" s="162">
        <f t="shared" si="1887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6">B3331</f>
        <v>0</v>
      </c>
      <c r="C3369" s="287">
        <f t="shared" si="1916"/>
        <v>0</v>
      </c>
      <c r="D3369" s="288">
        <f t="shared" si="1916"/>
        <v>0</v>
      </c>
      <c r="E3369" s="290">
        <f t="shared" si="1916"/>
        <v>0</v>
      </c>
      <c r="F3369" s="158"/>
      <c r="G3369" s="159"/>
      <c r="H3369" s="160">
        <f t="shared" ref="H3369:J3369" si="1917">H3331</f>
        <v>0</v>
      </c>
      <c r="I3369" s="161">
        <f t="shared" si="1917"/>
        <v>0</v>
      </c>
      <c r="J3369" s="161">
        <f t="shared" si="1917"/>
        <v>0</v>
      </c>
      <c r="K3369" s="162">
        <f t="shared" si="1887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9"/>
      <c r="K3371" s="313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40">
        <f>SUM(K3354:K3369)</f>
        <v>0</v>
      </c>
      <c r="K3372" s="341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42"/>
      <c r="K3373" s="342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13"/>
      <c r="K3375" s="313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43">
        <f>((J3372/1.11)+(K3374/1.11))*11%</f>
        <v>0</v>
      </c>
      <c r="K3376" s="344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13"/>
      <c r="K3377" s="313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14">
        <f>J3342</f>
        <v>0</v>
      </c>
      <c r="K3380" s="315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14">
        <f>J3343</f>
        <v>0</v>
      </c>
      <c r="K3381" s="315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23090030</v>
      </c>
      <c r="F3384" s="200"/>
      <c r="G3384" s="201" t="s">
        <v>2</v>
      </c>
      <c r="H3384" s="316">
        <f>H3346</f>
        <v>0</v>
      </c>
      <c r="I3384" s="316"/>
      <c r="J3384" s="316"/>
      <c r="K3384" s="317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20" t="s">
        <v>3</v>
      </c>
      <c r="G3385" s="207"/>
      <c r="H3385" s="318"/>
      <c r="I3385" s="318"/>
      <c r="J3385" s="318"/>
      <c r="K3385" s="319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21">
        <f>D3348</f>
        <v>0</v>
      </c>
      <c r="E3386" s="322"/>
      <c r="F3386" s="320"/>
      <c r="G3386" s="208"/>
      <c r="H3386" s="323">
        <f>H3348</f>
        <v>0</v>
      </c>
      <c r="I3386" s="323"/>
      <c r="J3386" s="323"/>
      <c r="K3386" s="324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20"/>
      <c r="G3387" s="208"/>
      <c r="H3387" s="325">
        <f>H3349</f>
        <v>0</v>
      </c>
      <c r="I3387" s="325"/>
      <c r="J3387" s="325"/>
      <c r="K3387" s="326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7"/>
      <c r="I3388" s="327"/>
      <c r="J3388" s="327"/>
      <c r="K3388" s="328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8">B3354</f>
        <v>0</v>
      </c>
      <c r="C3392" s="292">
        <f t="shared" si="1918"/>
        <v>0</v>
      </c>
      <c r="D3392" s="293">
        <f t="shared" si="1918"/>
        <v>0</v>
      </c>
      <c r="E3392" s="294">
        <f t="shared" si="1918"/>
        <v>0</v>
      </c>
      <c r="F3392" s="235"/>
      <c r="G3392" s="236"/>
      <c r="H3392" s="237">
        <f t="shared" ref="H3392:J3392" si="1919">H3354</f>
        <v>0</v>
      </c>
      <c r="I3392" s="238">
        <f t="shared" si="1919"/>
        <v>0</v>
      </c>
      <c r="J3392" s="238">
        <f t="shared" si="1919"/>
        <v>0</v>
      </c>
      <c r="K3392" s="239">
        <f t="shared" ref="K3392:K3407" si="1920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1">B3355</f>
        <v>0</v>
      </c>
      <c r="C3393" s="292">
        <f t="shared" si="1921"/>
        <v>0</v>
      </c>
      <c r="D3393" s="293">
        <f t="shared" si="1921"/>
        <v>0</v>
      </c>
      <c r="E3393" s="294">
        <f t="shared" si="1921"/>
        <v>0</v>
      </c>
      <c r="F3393" s="235"/>
      <c r="G3393" s="236"/>
      <c r="H3393" s="237">
        <f t="shared" ref="H3393:J3393" si="1922">H3355</f>
        <v>0</v>
      </c>
      <c r="I3393" s="238">
        <f t="shared" si="1922"/>
        <v>0</v>
      </c>
      <c r="J3393" s="238">
        <f t="shared" si="1922"/>
        <v>0</v>
      </c>
      <c r="K3393" s="239">
        <f t="shared" si="1920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3">B3356</f>
        <v>0</v>
      </c>
      <c r="C3394" s="292">
        <f t="shared" si="1923"/>
        <v>0</v>
      </c>
      <c r="D3394" s="293">
        <f t="shared" si="1923"/>
        <v>0</v>
      </c>
      <c r="E3394" s="294">
        <f t="shared" si="1923"/>
        <v>0</v>
      </c>
      <c r="F3394" s="235"/>
      <c r="G3394" s="236"/>
      <c r="H3394" s="237">
        <f t="shared" ref="H3394:J3394" si="1924">H3356</f>
        <v>0</v>
      </c>
      <c r="I3394" s="238">
        <f t="shared" si="1924"/>
        <v>0</v>
      </c>
      <c r="J3394" s="238">
        <f t="shared" si="1924"/>
        <v>0</v>
      </c>
      <c r="K3394" s="239">
        <f t="shared" si="1920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5">B3357</f>
        <v>0</v>
      </c>
      <c r="C3395" s="292">
        <f t="shared" si="1925"/>
        <v>0</v>
      </c>
      <c r="D3395" s="293">
        <f t="shared" si="1925"/>
        <v>0</v>
      </c>
      <c r="E3395" s="294">
        <f t="shared" si="1925"/>
        <v>0</v>
      </c>
      <c r="F3395" s="235"/>
      <c r="G3395" s="236"/>
      <c r="H3395" s="237">
        <f t="shared" ref="H3395:J3395" si="1926">H3357</f>
        <v>0</v>
      </c>
      <c r="I3395" s="238">
        <f t="shared" si="1926"/>
        <v>0</v>
      </c>
      <c r="J3395" s="238">
        <f t="shared" si="1926"/>
        <v>0</v>
      </c>
      <c r="K3395" s="239">
        <f t="shared" si="1920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7">B3358</f>
        <v>0</v>
      </c>
      <c r="C3396" s="292">
        <f t="shared" si="1927"/>
        <v>0</v>
      </c>
      <c r="D3396" s="293">
        <f t="shared" si="1927"/>
        <v>0</v>
      </c>
      <c r="E3396" s="294">
        <f t="shared" si="1927"/>
        <v>0</v>
      </c>
      <c r="F3396" s="235"/>
      <c r="G3396" s="236"/>
      <c r="H3396" s="237">
        <f t="shared" ref="H3396:J3396" si="1928">H3358</f>
        <v>0</v>
      </c>
      <c r="I3396" s="238">
        <f t="shared" si="1928"/>
        <v>0</v>
      </c>
      <c r="J3396" s="238">
        <f t="shared" si="1928"/>
        <v>0</v>
      </c>
      <c r="K3396" s="239">
        <f t="shared" si="1920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9">B3359</f>
        <v>0</v>
      </c>
      <c r="C3397" s="292">
        <f t="shared" si="1929"/>
        <v>0</v>
      </c>
      <c r="D3397" s="293">
        <f t="shared" si="1929"/>
        <v>0</v>
      </c>
      <c r="E3397" s="294">
        <f t="shared" si="1929"/>
        <v>0</v>
      </c>
      <c r="F3397" s="235"/>
      <c r="G3397" s="236"/>
      <c r="H3397" s="237">
        <f t="shared" ref="H3397:J3397" si="1930">H3359</f>
        <v>0</v>
      </c>
      <c r="I3397" s="238">
        <f t="shared" si="1930"/>
        <v>0</v>
      </c>
      <c r="J3397" s="238">
        <f t="shared" si="1930"/>
        <v>0</v>
      </c>
      <c r="K3397" s="239">
        <f t="shared" si="1920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1">B3360</f>
        <v>0</v>
      </c>
      <c r="C3398" s="292">
        <f t="shared" si="1931"/>
        <v>0</v>
      </c>
      <c r="D3398" s="293">
        <f t="shared" si="1931"/>
        <v>0</v>
      </c>
      <c r="E3398" s="294">
        <f t="shared" si="1931"/>
        <v>0</v>
      </c>
      <c r="F3398" s="235"/>
      <c r="G3398" s="236"/>
      <c r="H3398" s="237">
        <f t="shared" ref="H3398:J3398" si="1932">H3360</f>
        <v>0</v>
      </c>
      <c r="I3398" s="238">
        <f t="shared" si="1932"/>
        <v>0</v>
      </c>
      <c r="J3398" s="238">
        <f t="shared" si="1932"/>
        <v>0</v>
      </c>
      <c r="K3398" s="239">
        <f t="shared" si="1920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3">B3361</f>
        <v>0</v>
      </c>
      <c r="C3399" s="292">
        <f t="shared" si="1933"/>
        <v>0</v>
      </c>
      <c r="D3399" s="293">
        <f t="shared" si="1933"/>
        <v>0</v>
      </c>
      <c r="E3399" s="295">
        <f t="shared" si="1933"/>
        <v>0</v>
      </c>
      <c r="F3399" s="235"/>
      <c r="G3399" s="236"/>
      <c r="H3399" s="237">
        <f t="shared" ref="H3399:J3399" si="1934">H3361</f>
        <v>0</v>
      </c>
      <c r="I3399" s="238">
        <f t="shared" si="1934"/>
        <v>0</v>
      </c>
      <c r="J3399" s="238">
        <f t="shared" si="1934"/>
        <v>0</v>
      </c>
      <c r="K3399" s="239">
        <f t="shared" si="1920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5">B3362</f>
        <v>0</v>
      </c>
      <c r="C3400" s="292">
        <f t="shared" si="1935"/>
        <v>0</v>
      </c>
      <c r="D3400" s="293">
        <f t="shared" si="1935"/>
        <v>0</v>
      </c>
      <c r="E3400" s="294">
        <f t="shared" si="1935"/>
        <v>0</v>
      </c>
      <c r="F3400" s="235"/>
      <c r="G3400" s="236"/>
      <c r="H3400" s="237">
        <f t="shared" ref="H3400:J3400" si="1936">H3362</f>
        <v>0</v>
      </c>
      <c r="I3400" s="238">
        <f t="shared" si="1936"/>
        <v>0</v>
      </c>
      <c r="J3400" s="238">
        <f t="shared" si="1936"/>
        <v>0</v>
      </c>
      <c r="K3400" s="239">
        <f t="shared" si="1920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7">B3363</f>
        <v>0</v>
      </c>
      <c r="C3401" s="292">
        <f t="shared" si="1937"/>
        <v>0</v>
      </c>
      <c r="D3401" s="293">
        <f t="shared" si="1937"/>
        <v>0</v>
      </c>
      <c r="E3401" s="294">
        <f t="shared" si="1937"/>
        <v>0</v>
      </c>
      <c r="F3401" s="235"/>
      <c r="G3401" s="236"/>
      <c r="H3401" s="237">
        <f t="shared" ref="H3401:J3401" si="1938">H3363</f>
        <v>0</v>
      </c>
      <c r="I3401" s="238">
        <f t="shared" si="1938"/>
        <v>0</v>
      </c>
      <c r="J3401" s="238">
        <f t="shared" si="1938"/>
        <v>0</v>
      </c>
      <c r="K3401" s="239">
        <f t="shared" si="1920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9">B3364</f>
        <v>0</v>
      </c>
      <c r="C3402" s="292">
        <f t="shared" si="1939"/>
        <v>0</v>
      </c>
      <c r="D3402" s="293">
        <f t="shared" si="1939"/>
        <v>0</v>
      </c>
      <c r="E3402" s="294">
        <f t="shared" si="1939"/>
        <v>0</v>
      </c>
      <c r="F3402" s="235"/>
      <c r="G3402" s="236"/>
      <c r="H3402" s="237">
        <f t="shared" ref="H3402:J3402" si="1940">H3364</f>
        <v>0</v>
      </c>
      <c r="I3402" s="238">
        <f t="shared" si="1940"/>
        <v>0</v>
      </c>
      <c r="J3402" s="238">
        <f t="shared" si="1940"/>
        <v>0</v>
      </c>
      <c r="K3402" s="239">
        <f t="shared" si="1920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1">B3365</f>
        <v>0</v>
      </c>
      <c r="C3403" s="292">
        <f t="shared" si="1941"/>
        <v>0</v>
      </c>
      <c r="D3403" s="293">
        <f t="shared" si="1941"/>
        <v>0</v>
      </c>
      <c r="E3403" s="294">
        <f t="shared" si="1941"/>
        <v>0</v>
      </c>
      <c r="F3403" s="235"/>
      <c r="G3403" s="236"/>
      <c r="H3403" s="237">
        <f t="shared" ref="H3403:J3403" si="1942">H3365</f>
        <v>0</v>
      </c>
      <c r="I3403" s="238">
        <f t="shared" si="1942"/>
        <v>0</v>
      </c>
      <c r="J3403" s="238">
        <f t="shared" si="1942"/>
        <v>0</v>
      </c>
      <c r="K3403" s="239">
        <f t="shared" si="1920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3">B3366</f>
        <v>0</v>
      </c>
      <c r="C3404" s="292">
        <f t="shared" si="1943"/>
        <v>0</v>
      </c>
      <c r="D3404" s="293">
        <f t="shared" si="1943"/>
        <v>0</v>
      </c>
      <c r="E3404" s="294">
        <f t="shared" si="1943"/>
        <v>0</v>
      </c>
      <c r="F3404" s="235"/>
      <c r="G3404" s="236"/>
      <c r="H3404" s="237">
        <f t="shared" ref="H3404:J3404" si="1944">H3366</f>
        <v>0</v>
      </c>
      <c r="I3404" s="238">
        <f t="shared" si="1944"/>
        <v>0</v>
      </c>
      <c r="J3404" s="238">
        <f t="shared" si="1944"/>
        <v>0</v>
      </c>
      <c r="K3404" s="239">
        <f t="shared" si="1920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5">B3367</f>
        <v>0</v>
      </c>
      <c r="C3405" s="292">
        <f t="shared" si="1945"/>
        <v>0</v>
      </c>
      <c r="D3405" s="293">
        <f t="shared" si="1945"/>
        <v>0</v>
      </c>
      <c r="E3405" s="294">
        <f t="shared" si="1945"/>
        <v>0</v>
      </c>
      <c r="F3405" s="235"/>
      <c r="G3405" s="236"/>
      <c r="H3405" s="237">
        <f t="shared" ref="H3405:J3405" si="1946">H3367</f>
        <v>0</v>
      </c>
      <c r="I3405" s="238">
        <f t="shared" si="1946"/>
        <v>0</v>
      </c>
      <c r="J3405" s="238">
        <f t="shared" si="1946"/>
        <v>0</v>
      </c>
      <c r="K3405" s="239">
        <f t="shared" si="1920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7">B3368</f>
        <v>0</v>
      </c>
      <c r="C3406" s="292">
        <f t="shared" si="1947"/>
        <v>0</v>
      </c>
      <c r="D3406" s="293">
        <f t="shared" si="1947"/>
        <v>0</v>
      </c>
      <c r="E3406" s="294">
        <f t="shared" si="1947"/>
        <v>0</v>
      </c>
      <c r="F3406" s="235"/>
      <c r="G3406" s="236"/>
      <c r="H3406" s="237">
        <f t="shared" ref="H3406:J3406" si="1948">H3368</f>
        <v>0</v>
      </c>
      <c r="I3406" s="238">
        <f t="shared" si="1948"/>
        <v>0</v>
      </c>
      <c r="J3406" s="238">
        <f t="shared" si="1948"/>
        <v>0</v>
      </c>
      <c r="K3406" s="239">
        <f t="shared" si="1920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9">B3369</f>
        <v>0</v>
      </c>
      <c r="C3407" s="292">
        <f t="shared" si="1949"/>
        <v>0</v>
      </c>
      <c r="D3407" s="293">
        <f t="shared" si="1949"/>
        <v>0</v>
      </c>
      <c r="E3407" s="295">
        <f t="shared" si="1949"/>
        <v>0</v>
      </c>
      <c r="F3407" s="235"/>
      <c r="G3407" s="236"/>
      <c r="H3407" s="237">
        <f t="shared" ref="H3407:J3407" si="1950">H3369</f>
        <v>0</v>
      </c>
      <c r="I3407" s="238">
        <f t="shared" si="1950"/>
        <v>0</v>
      </c>
      <c r="J3407" s="238">
        <f t="shared" si="1950"/>
        <v>0</v>
      </c>
      <c r="K3407" s="239">
        <f t="shared" si="1920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9"/>
      <c r="K3409" s="308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5">
        <f>SUM(K3392:K3407)</f>
        <v>0</v>
      </c>
      <c r="K3410" s="306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7"/>
      <c r="K3411" s="307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8"/>
      <c r="K3413" s="308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9">
        <f>((J3410/1.11)+(K3412/1.11))*11%</f>
        <v>0</v>
      </c>
      <c r="K3414" s="310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8"/>
      <c r="K3415" s="308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11">
        <f>J3380</f>
        <v>0</v>
      </c>
      <c r="K3418" s="312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11">
        <f>J3381</f>
        <v>0</v>
      </c>
      <c r="K3419" s="312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23090031</v>
      </c>
      <c r="G3422" s="11" t="s">
        <v>2</v>
      </c>
      <c r="H3422" s="358"/>
      <c r="I3422" s="358"/>
      <c r="J3422" s="358"/>
      <c r="K3422" s="35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2" t="s">
        <v>3</v>
      </c>
      <c r="G3423" s="17"/>
      <c r="H3423" s="360"/>
      <c r="I3423" s="360"/>
      <c r="J3423" s="360"/>
      <c r="K3423" s="36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3"/>
      <c r="E3424" s="364"/>
      <c r="F3424" s="362"/>
      <c r="G3424" s="18"/>
      <c r="H3424" s="365"/>
      <c r="I3424" s="365"/>
      <c r="J3424" s="365"/>
      <c r="K3424" s="36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2"/>
      <c r="G3425" s="18"/>
      <c r="H3425" s="367"/>
      <c r="I3425" s="367"/>
      <c r="J3425" s="367"/>
      <c r="K3425" s="36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9"/>
      <c r="I3426" s="369"/>
      <c r="J3426" s="369"/>
      <c r="K3426" s="37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1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1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1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1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1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1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1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1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1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1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1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1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1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1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1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1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5"/>
      <c r="K3447" s="34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7">
        <f>SUM(K3430:K3445)</f>
        <v>0</v>
      </c>
      <c r="K3448" s="34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9"/>
      <c r="K3449" s="34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6"/>
      <c r="K3451" s="34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0">
        <f>((J3448/1.11)+(K3450/1.11))*11%</f>
        <v>0</v>
      </c>
      <c r="K3452" s="35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6"/>
      <c r="K3453" s="34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52"/>
      <c r="K3456" s="353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52"/>
      <c r="K3457" s="353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23090031</v>
      </c>
      <c r="F3460" s="123"/>
      <c r="G3460" s="124" t="s">
        <v>2</v>
      </c>
      <c r="H3460" s="354">
        <f>H3422</f>
        <v>0</v>
      </c>
      <c r="I3460" s="354"/>
      <c r="J3460" s="354"/>
      <c r="K3460" s="355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30" t="s">
        <v>3</v>
      </c>
      <c r="G3461" s="130"/>
      <c r="H3461" s="356"/>
      <c r="I3461" s="356"/>
      <c r="J3461" s="356"/>
      <c r="K3461" s="357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31">
        <f>D3424</f>
        <v>0</v>
      </c>
      <c r="E3462" s="332"/>
      <c r="F3462" s="330"/>
      <c r="G3462" s="131"/>
      <c r="H3462" s="333">
        <f>H3424</f>
        <v>0</v>
      </c>
      <c r="I3462" s="333"/>
      <c r="J3462" s="333"/>
      <c r="K3462" s="334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30"/>
      <c r="G3463" s="131"/>
      <c r="H3463" s="335">
        <f>H3425</f>
        <v>0</v>
      </c>
      <c r="I3463" s="335"/>
      <c r="J3463" s="335"/>
      <c r="K3463" s="336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37"/>
      <c r="I3464" s="337"/>
      <c r="J3464" s="337"/>
      <c r="K3464" s="338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2">B3430</f>
        <v>0</v>
      </c>
      <c r="C3468" s="287">
        <f t="shared" si="1952"/>
        <v>0</v>
      </c>
      <c r="D3468" s="288">
        <f t="shared" si="1952"/>
        <v>0</v>
      </c>
      <c r="E3468" s="289">
        <f t="shared" si="1952"/>
        <v>0</v>
      </c>
      <c r="F3468" s="158"/>
      <c r="G3468" s="159"/>
      <c r="H3468" s="160">
        <f t="shared" ref="H3468:J3468" si="1953">H3430</f>
        <v>0</v>
      </c>
      <c r="I3468" s="161">
        <f t="shared" si="1953"/>
        <v>0</v>
      </c>
      <c r="J3468" s="161">
        <f t="shared" si="1953"/>
        <v>0</v>
      </c>
      <c r="K3468" s="162">
        <f t="shared" ref="K3468:K3483" si="1954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5">B3431</f>
        <v>0</v>
      </c>
      <c r="C3469" s="287">
        <f t="shared" si="1955"/>
        <v>0</v>
      </c>
      <c r="D3469" s="288">
        <f t="shared" si="1955"/>
        <v>0</v>
      </c>
      <c r="E3469" s="289">
        <f t="shared" si="1955"/>
        <v>0</v>
      </c>
      <c r="F3469" s="158"/>
      <c r="G3469" s="159"/>
      <c r="H3469" s="160">
        <f t="shared" ref="H3469:J3469" si="1956">H3431</f>
        <v>0</v>
      </c>
      <c r="I3469" s="161">
        <f t="shared" si="1956"/>
        <v>0</v>
      </c>
      <c r="J3469" s="161">
        <f t="shared" si="1956"/>
        <v>0</v>
      </c>
      <c r="K3469" s="162">
        <f t="shared" si="1954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7">B3432</f>
        <v>0</v>
      </c>
      <c r="C3470" s="287">
        <f t="shared" si="1957"/>
        <v>0</v>
      </c>
      <c r="D3470" s="288">
        <f t="shared" si="1957"/>
        <v>0</v>
      </c>
      <c r="E3470" s="289">
        <f t="shared" si="1957"/>
        <v>0</v>
      </c>
      <c r="F3470" s="158"/>
      <c r="G3470" s="159"/>
      <c r="H3470" s="160">
        <f t="shared" ref="H3470:J3470" si="1958">H3432</f>
        <v>0</v>
      </c>
      <c r="I3470" s="161">
        <f t="shared" si="1958"/>
        <v>0</v>
      </c>
      <c r="J3470" s="161">
        <f t="shared" si="1958"/>
        <v>0</v>
      </c>
      <c r="K3470" s="162">
        <f t="shared" si="1954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9">B3433</f>
        <v>0</v>
      </c>
      <c r="C3471" s="287">
        <f t="shared" si="1959"/>
        <v>0</v>
      </c>
      <c r="D3471" s="288">
        <f t="shared" si="1959"/>
        <v>0</v>
      </c>
      <c r="E3471" s="289">
        <f t="shared" si="1959"/>
        <v>0</v>
      </c>
      <c r="F3471" s="158"/>
      <c r="G3471" s="159"/>
      <c r="H3471" s="160">
        <f t="shared" ref="H3471:J3471" si="1960">H3433</f>
        <v>0</v>
      </c>
      <c r="I3471" s="161">
        <f t="shared" si="1960"/>
        <v>0</v>
      </c>
      <c r="J3471" s="161">
        <f t="shared" si="1960"/>
        <v>0</v>
      </c>
      <c r="K3471" s="162">
        <f t="shared" si="1954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1">B3434</f>
        <v>0</v>
      </c>
      <c r="C3472" s="287">
        <f t="shared" si="1961"/>
        <v>0</v>
      </c>
      <c r="D3472" s="288">
        <f t="shared" si="1961"/>
        <v>0</v>
      </c>
      <c r="E3472" s="289">
        <f t="shared" si="1961"/>
        <v>0</v>
      </c>
      <c r="F3472" s="158"/>
      <c r="G3472" s="159"/>
      <c r="H3472" s="160">
        <f t="shared" ref="H3472:J3472" si="1962">H3434</f>
        <v>0</v>
      </c>
      <c r="I3472" s="161">
        <f t="shared" si="1962"/>
        <v>0</v>
      </c>
      <c r="J3472" s="161">
        <f t="shared" si="1962"/>
        <v>0</v>
      </c>
      <c r="K3472" s="162">
        <f t="shared" si="1954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3">B3435</f>
        <v>0</v>
      </c>
      <c r="C3473" s="287">
        <f t="shared" si="1963"/>
        <v>0</v>
      </c>
      <c r="D3473" s="288">
        <f t="shared" si="1963"/>
        <v>0</v>
      </c>
      <c r="E3473" s="289">
        <f t="shared" si="1963"/>
        <v>0</v>
      </c>
      <c r="F3473" s="158"/>
      <c r="G3473" s="159"/>
      <c r="H3473" s="160">
        <f t="shared" ref="H3473:J3473" si="1964">H3435</f>
        <v>0</v>
      </c>
      <c r="I3473" s="161">
        <f t="shared" si="1964"/>
        <v>0</v>
      </c>
      <c r="J3473" s="161">
        <f t="shared" si="1964"/>
        <v>0</v>
      </c>
      <c r="K3473" s="162">
        <f t="shared" si="1954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5">B3436</f>
        <v>0</v>
      </c>
      <c r="C3474" s="287">
        <f t="shared" si="1965"/>
        <v>0</v>
      </c>
      <c r="D3474" s="288">
        <f t="shared" si="1965"/>
        <v>0</v>
      </c>
      <c r="E3474" s="289">
        <f t="shared" si="1965"/>
        <v>0</v>
      </c>
      <c r="F3474" s="158"/>
      <c r="G3474" s="159"/>
      <c r="H3474" s="160">
        <f t="shared" ref="H3474:J3474" si="1966">H3436</f>
        <v>0</v>
      </c>
      <c r="I3474" s="161">
        <f t="shared" si="1966"/>
        <v>0</v>
      </c>
      <c r="J3474" s="161">
        <f t="shared" si="1966"/>
        <v>0</v>
      </c>
      <c r="K3474" s="162">
        <f t="shared" si="1954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7">B3437</f>
        <v>0</v>
      </c>
      <c r="C3475" s="287">
        <f t="shared" si="1967"/>
        <v>0</v>
      </c>
      <c r="D3475" s="288">
        <f t="shared" si="1967"/>
        <v>0</v>
      </c>
      <c r="E3475" s="290">
        <f t="shared" si="1967"/>
        <v>0</v>
      </c>
      <c r="F3475" s="158"/>
      <c r="G3475" s="159"/>
      <c r="H3475" s="160">
        <f t="shared" ref="H3475:J3475" si="1968">H3437</f>
        <v>0</v>
      </c>
      <c r="I3475" s="161">
        <f t="shared" si="1968"/>
        <v>0</v>
      </c>
      <c r="J3475" s="161">
        <f t="shared" si="1968"/>
        <v>0</v>
      </c>
      <c r="K3475" s="162">
        <f t="shared" si="1954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9">B3438</f>
        <v>0</v>
      </c>
      <c r="C3476" s="287">
        <f t="shared" si="1969"/>
        <v>0</v>
      </c>
      <c r="D3476" s="288">
        <f t="shared" si="1969"/>
        <v>0</v>
      </c>
      <c r="E3476" s="289">
        <f t="shared" si="1969"/>
        <v>0</v>
      </c>
      <c r="F3476" s="158"/>
      <c r="G3476" s="159"/>
      <c r="H3476" s="160">
        <f t="shared" ref="H3476:J3476" si="1970">H3438</f>
        <v>0</v>
      </c>
      <c r="I3476" s="161">
        <f t="shared" si="1970"/>
        <v>0</v>
      </c>
      <c r="J3476" s="161">
        <f t="shared" si="1970"/>
        <v>0</v>
      </c>
      <c r="K3476" s="162">
        <f t="shared" si="1954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1">B3439</f>
        <v>0</v>
      </c>
      <c r="C3477" s="287">
        <f t="shared" si="1971"/>
        <v>0</v>
      </c>
      <c r="D3477" s="288">
        <f t="shared" si="1971"/>
        <v>0</v>
      </c>
      <c r="E3477" s="289">
        <f t="shared" si="1971"/>
        <v>0</v>
      </c>
      <c r="F3477" s="158"/>
      <c r="G3477" s="159"/>
      <c r="H3477" s="160">
        <f t="shared" ref="H3477:J3477" si="1972">H3439</f>
        <v>0</v>
      </c>
      <c r="I3477" s="161">
        <f t="shared" si="1972"/>
        <v>0</v>
      </c>
      <c r="J3477" s="161">
        <f t="shared" si="1972"/>
        <v>0</v>
      </c>
      <c r="K3477" s="162">
        <f t="shared" si="1954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3">B3440</f>
        <v>0</v>
      </c>
      <c r="C3478" s="287">
        <f t="shared" si="1973"/>
        <v>0</v>
      </c>
      <c r="D3478" s="288">
        <f t="shared" si="1973"/>
        <v>0</v>
      </c>
      <c r="E3478" s="289">
        <f t="shared" si="1973"/>
        <v>0</v>
      </c>
      <c r="F3478" s="158"/>
      <c r="G3478" s="159"/>
      <c r="H3478" s="160">
        <f t="shared" ref="H3478:J3478" si="1974">H3440</f>
        <v>0</v>
      </c>
      <c r="I3478" s="161">
        <f t="shared" si="1974"/>
        <v>0</v>
      </c>
      <c r="J3478" s="161">
        <f t="shared" si="1974"/>
        <v>0</v>
      </c>
      <c r="K3478" s="162">
        <f t="shared" si="1954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5">B3441</f>
        <v>0</v>
      </c>
      <c r="C3479" s="287">
        <f t="shared" si="1975"/>
        <v>0</v>
      </c>
      <c r="D3479" s="288">
        <f t="shared" si="1975"/>
        <v>0</v>
      </c>
      <c r="E3479" s="289">
        <f t="shared" si="1975"/>
        <v>0</v>
      </c>
      <c r="F3479" s="158"/>
      <c r="G3479" s="159"/>
      <c r="H3479" s="160">
        <f t="shared" ref="H3479:J3479" si="1976">H3441</f>
        <v>0</v>
      </c>
      <c r="I3479" s="161">
        <f t="shared" si="1976"/>
        <v>0</v>
      </c>
      <c r="J3479" s="161">
        <f t="shared" si="1976"/>
        <v>0</v>
      </c>
      <c r="K3479" s="162">
        <f t="shared" si="1954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7">B3442</f>
        <v>0</v>
      </c>
      <c r="C3480" s="287">
        <f t="shared" si="1977"/>
        <v>0</v>
      </c>
      <c r="D3480" s="288">
        <f t="shared" si="1977"/>
        <v>0</v>
      </c>
      <c r="E3480" s="289">
        <f t="shared" si="1977"/>
        <v>0</v>
      </c>
      <c r="F3480" s="158"/>
      <c r="G3480" s="159"/>
      <c r="H3480" s="160">
        <f t="shared" ref="H3480:J3480" si="1978">H3442</f>
        <v>0</v>
      </c>
      <c r="I3480" s="161">
        <f t="shared" si="1978"/>
        <v>0</v>
      </c>
      <c r="J3480" s="161">
        <f t="shared" si="1978"/>
        <v>0</v>
      </c>
      <c r="K3480" s="162">
        <f t="shared" si="1954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9">B3443</f>
        <v>0</v>
      </c>
      <c r="C3481" s="287">
        <f t="shared" si="1979"/>
        <v>0</v>
      </c>
      <c r="D3481" s="288">
        <f t="shared" si="1979"/>
        <v>0</v>
      </c>
      <c r="E3481" s="289">
        <f t="shared" si="1979"/>
        <v>0</v>
      </c>
      <c r="F3481" s="158"/>
      <c r="G3481" s="159"/>
      <c r="H3481" s="160">
        <f t="shared" ref="H3481:J3481" si="1980">H3443</f>
        <v>0</v>
      </c>
      <c r="I3481" s="161">
        <f t="shared" si="1980"/>
        <v>0</v>
      </c>
      <c r="J3481" s="161">
        <f t="shared" si="1980"/>
        <v>0</v>
      </c>
      <c r="K3481" s="162">
        <f t="shared" si="1954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1">B3444</f>
        <v>0</v>
      </c>
      <c r="C3482" s="287">
        <f t="shared" si="1981"/>
        <v>0</v>
      </c>
      <c r="D3482" s="288">
        <f t="shared" si="1981"/>
        <v>0</v>
      </c>
      <c r="E3482" s="289">
        <f t="shared" si="1981"/>
        <v>0</v>
      </c>
      <c r="F3482" s="158"/>
      <c r="G3482" s="159"/>
      <c r="H3482" s="160">
        <f t="shared" ref="H3482:J3482" si="1982">H3444</f>
        <v>0</v>
      </c>
      <c r="I3482" s="161">
        <f t="shared" si="1982"/>
        <v>0</v>
      </c>
      <c r="J3482" s="161">
        <f t="shared" si="1982"/>
        <v>0</v>
      </c>
      <c r="K3482" s="162">
        <f t="shared" si="1954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3">B3445</f>
        <v>0</v>
      </c>
      <c r="C3483" s="287">
        <f t="shared" si="1983"/>
        <v>0</v>
      </c>
      <c r="D3483" s="288">
        <f t="shared" si="1983"/>
        <v>0</v>
      </c>
      <c r="E3483" s="290">
        <f t="shared" si="1983"/>
        <v>0</v>
      </c>
      <c r="F3483" s="158"/>
      <c r="G3483" s="159"/>
      <c r="H3483" s="160">
        <f t="shared" ref="H3483:J3483" si="1984">H3445</f>
        <v>0</v>
      </c>
      <c r="I3483" s="161">
        <f t="shared" si="1984"/>
        <v>0</v>
      </c>
      <c r="J3483" s="161">
        <f t="shared" si="1984"/>
        <v>0</v>
      </c>
      <c r="K3483" s="162">
        <f t="shared" si="1954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9"/>
      <c r="K3485" s="313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40">
        <f>SUM(K3468:K3483)</f>
        <v>0</v>
      </c>
      <c r="K3486" s="341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42"/>
      <c r="K3487" s="342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13"/>
      <c r="K3489" s="313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43">
        <f>((J3486/1.11)+(K3488/1.11))*11%</f>
        <v>0</v>
      </c>
      <c r="K3490" s="344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13"/>
      <c r="K3491" s="313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14">
        <f>J3456</f>
        <v>0</v>
      </c>
      <c r="K3494" s="315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14">
        <f>J3457</f>
        <v>0</v>
      </c>
      <c r="K3495" s="315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23090031</v>
      </c>
      <c r="F3498" s="200"/>
      <c r="G3498" s="201" t="s">
        <v>2</v>
      </c>
      <c r="H3498" s="316">
        <f>H3460</f>
        <v>0</v>
      </c>
      <c r="I3498" s="316"/>
      <c r="J3498" s="316"/>
      <c r="K3498" s="317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20" t="s">
        <v>3</v>
      </c>
      <c r="G3499" s="207"/>
      <c r="H3499" s="318"/>
      <c r="I3499" s="318"/>
      <c r="J3499" s="318"/>
      <c r="K3499" s="319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21">
        <f>D3462</f>
        <v>0</v>
      </c>
      <c r="E3500" s="322"/>
      <c r="F3500" s="320"/>
      <c r="G3500" s="208"/>
      <c r="H3500" s="323">
        <f>H3462</f>
        <v>0</v>
      </c>
      <c r="I3500" s="323"/>
      <c r="J3500" s="323"/>
      <c r="K3500" s="324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20"/>
      <c r="G3501" s="208"/>
      <c r="H3501" s="325">
        <f>H3463</f>
        <v>0</v>
      </c>
      <c r="I3501" s="325"/>
      <c r="J3501" s="325"/>
      <c r="K3501" s="326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7"/>
      <c r="I3502" s="327"/>
      <c r="J3502" s="327"/>
      <c r="K3502" s="328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5">B3468</f>
        <v>0</v>
      </c>
      <c r="C3506" s="292">
        <f t="shared" si="1985"/>
        <v>0</v>
      </c>
      <c r="D3506" s="293">
        <f t="shared" si="1985"/>
        <v>0</v>
      </c>
      <c r="E3506" s="294">
        <f t="shared" si="1985"/>
        <v>0</v>
      </c>
      <c r="F3506" s="235"/>
      <c r="G3506" s="236"/>
      <c r="H3506" s="237">
        <f t="shared" ref="H3506:J3506" si="1986">H3468</f>
        <v>0</v>
      </c>
      <c r="I3506" s="238">
        <f t="shared" si="1986"/>
        <v>0</v>
      </c>
      <c r="J3506" s="238">
        <f t="shared" si="1986"/>
        <v>0</v>
      </c>
      <c r="K3506" s="239">
        <f t="shared" ref="K3506:K3521" si="1987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8">B3469</f>
        <v>0</v>
      </c>
      <c r="C3507" s="292">
        <f t="shared" si="1988"/>
        <v>0</v>
      </c>
      <c r="D3507" s="293">
        <f t="shared" si="1988"/>
        <v>0</v>
      </c>
      <c r="E3507" s="294">
        <f t="shared" si="1988"/>
        <v>0</v>
      </c>
      <c r="F3507" s="235"/>
      <c r="G3507" s="236"/>
      <c r="H3507" s="237">
        <f t="shared" ref="H3507:J3507" si="1989">H3469</f>
        <v>0</v>
      </c>
      <c r="I3507" s="238">
        <f t="shared" si="1989"/>
        <v>0</v>
      </c>
      <c r="J3507" s="238">
        <f t="shared" si="1989"/>
        <v>0</v>
      </c>
      <c r="K3507" s="239">
        <f t="shared" si="1987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90">B3470</f>
        <v>0</v>
      </c>
      <c r="C3508" s="292">
        <f t="shared" si="1990"/>
        <v>0</v>
      </c>
      <c r="D3508" s="293">
        <f t="shared" si="1990"/>
        <v>0</v>
      </c>
      <c r="E3508" s="294">
        <f t="shared" si="1990"/>
        <v>0</v>
      </c>
      <c r="F3508" s="235"/>
      <c r="G3508" s="236"/>
      <c r="H3508" s="237">
        <f t="shared" ref="H3508:J3508" si="1991">H3470</f>
        <v>0</v>
      </c>
      <c r="I3508" s="238">
        <f t="shared" si="1991"/>
        <v>0</v>
      </c>
      <c r="J3508" s="238">
        <f t="shared" si="1991"/>
        <v>0</v>
      </c>
      <c r="K3508" s="239">
        <f t="shared" si="1987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2">B3471</f>
        <v>0</v>
      </c>
      <c r="C3509" s="292">
        <f t="shared" si="1992"/>
        <v>0</v>
      </c>
      <c r="D3509" s="293">
        <f t="shared" si="1992"/>
        <v>0</v>
      </c>
      <c r="E3509" s="294">
        <f t="shared" si="1992"/>
        <v>0</v>
      </c>
      <c r="F3509" s="235"/>
      <c r="G3509" s="236"/>
      <c r="H3509" s="237">
        <f t="shared" ref="H3509:J3509" si="1993">H3471</f>
        <v>0</v>
      </c>
      <c r="I3509" s="238">
        <f t="shared" si="1993"/>
        <v>0</v>
      </c>
      <c r="J3509" s="238">
        <f t="shared" si="1993"/>
        <v>0</v>
      </c>
      <c r="K3509" s="239">
        <f t="shared" si="1987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4">B3472</f>
        <v>0</v>
      </c>
      <c r="C3510" s="292">
        <f t="shared" si="1994"/>
        <v>0</v>
      </c>
      <c r="D3510" s="293">
        <f t="shared" si="1994"/>
        <v>0</v>
      </c>
      <c r="E3510" s="294">
        <f t="shared" si="1994"/>
        <v>0</v>
      </c>
      <c r="F3510" s="235"/>
      <c r="G3510" s="236"/>
      <c r="H3510" s="237">
        <f t="shared" ref="H3510:J3510" si="1995">H3472</f>
        <v>0</v>
      </c>
      <c r="I3510" s="238">
        <f t="shared" si="1995"/>
        <v>0</v>
      </c>
      <c r="J3510" s="238">
        <f t="shared" si="1995"/>
        <v>0</v>
      </c>
      <c r="K3510" s="239">
        <f t="shared" si="1987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6">B3473</f>
        <v>0</v>
      </c>
      <c r="C3511" s="292">
        <f t="shared" si="1996"/>
        <v>0</v>
      </c>
      <c r="D3511" s="293">
        <f t="shared" si="1996"/>
        <v>0</v>
      </c>
      <c r="E3511" s="294">
        <f t="shared" si="1996"/>
        <v>0</v>
      </c>
      <c r="F3511" s="235"/>
      <c r="G3511" s="236"/>
      <c r="H3511" s="237">
        <f t="shared" ref="H3511:J3511" si="1997">H3473</f>
        <v>0</v>
      </c>
      <c r="I3511" s="238">
        <f t="shared" si="1997"/>
        <v>0</v>
      </c>
      <c r="J3511" s="238">
        <f t="shared" si="1997"/>
        <v>0</v>
      </c>
      <c r="K3511" s="239">
        <f t="shared" si="1987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8">B3474</f>
        <v>0</v>
      </c>
      <c r="C3512" s="292">
        <f t="shared" si="1998"/>
        <v>0</v>
      </c>
      <c r="D3512" s="293">
        <f t="shared" si="1998"/>
        <v>0</v>
      </c>
      <c r="E3512" s="294">
        <f t="shared" si="1998"/>
        <v>0</v>
      </c>
      <c r="F3512" s="235"/>
      <c r="G3512" s="236"/>
      <c r="H3512" s="237">
        <f t="shared" ref="H3512:J3512" si="1999">H3474</f>
        <v>0</v>
      </c>
      <c r="I3512" s="238">
        <f t="shared" si="1999"/>
        <v>0</v>
      </c>
      <c r="J3512" s="238">
        <f t="shared" si="1999"/>
        <v>0</v>
      </c>
      <c r="K3512" s="239">
        <f t="shared" si="1987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2000">B3475</f>
        <v>0</v>
      </c>
      <c r="C3513" s="292">
        <f t="shared" si="2000"/>
        <v>0</v>
      </c>
      <c r="D3513" s="293">
        <f t="shared" si="2000"/>
        <v>0</v>
      </c>
      <c r="E3513" s="295">
        <f t="shared" si="2000"/>
        <v>0</v>
      </c>
      <c r="F3513" s="235"/>
      <c r="G3513" s="236"/>
      <c r="H3513" s="237">
        <f t="shared" ref="H3513:J3513" si="2001">H3475</f>
        <v>0</v>
      </c>
      <c r="I3513" s="238">
        <f t="shared" si="2001"/>
        <v>0</v>
      </c>
      <c r="J3513" s="238">
        <f t="shared" si="2001"/>
        <v>0</v>
      </c>
      <c r="K3513" s="239">
        <f t="shared" si="1987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2">B3476</f>
        <v>0</v>
      </c>
      <c r="C3514" s="292">
        <f t="shared" si="2002"/>
        <v>0</v>
      </c>
      <c r="D3514" s="293">
        <f t="shared" si="2002"/>
        <v>0</v>
      </c>
      <c r="E3514" s="294">
        <f t="shared" si="2002"/>
        <v>0</v>
      </c>
      <c r="F3514" s="235"/>
      <c r="G3514" s="236"/>
      <c r="H3514" s="237">
        <f t="shared" ref="H3514:J3514" si="2003">H3476</f>
        <v>0</v>
      </c>
      <c r="I3514" s="238">
        <f t="shared" si="2003"/>
        <v>0</v>
      </c>
      <c r="J3514" s="238">
        <f t="shared" si="2003"/>
        <v>0</v>
      </c>
      <c r="K3514" s="239">
        <f t="shared" si="1987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4">B3477</f>
        <v>0</v>
      </c>
      <c r="C3515" s="292">
        <f t="shared" si="2004"/>
        <v>0</v>
      </c>
      <c r="D3515" s="293">
        <f t="shared" si="2004"/>
        <v>0</v>
      </c>
      <c r="E3515" s="294">
        <f t="shared" si="2004"/>
        <v>0</v>
      </c>
      <c r="F3515" s="235"/>
      <c r="G3515" s="236"/>
      <c r="H3515" s="237">
        <f t="shared" ref="H3515:J3515" si="2005">H3477</f>
        <v>0</v>
      </c>
      <c r="I3515" s="238">
        <f t="shared" si="2005"/>
        <v>0</v>
      </c>
      <c r="J3515" s="238">
        <f t="shared" si="2005"/>
        <v>0</v>
      </c>
      <c r="K3515" s="239">
        <f t="shared" si="1987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6">B3478</f>
        <v>0</v>
      </c>
      <c r="C3516" s="292">
        <f t="shared" si="2006"/>
        <v>0</v>
      </c>
      <c r="D3516" s="293">
        <f t="shared" si="2006"/>
        <v>0</v>
      </c>
      <c r="E3516" s="294">
        <f t="shared" si="2006"/>
        <v>0</v>
      </c>
      <c r="F3516" s="235"/>
      <c r="G3516" s="236"/>
      <c r="H3516" s="237">
        <f t="shared" ref="H3516:J3516" si="2007">H3478</f>
        <v>0</v>
      </c>
      <c r="I3516" s="238">
        <f t="shared" si="2007"/>
        <v>0</v>
      </c>
      <c r="J3516" s="238">
        <f t="shared" si="2007"/>
        <v>0</v>
      </c>
      <c r="K3516" s="239">
        <f t="shared" si="1987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8">B3479</f>
        <v>0</v>
      </c>
      <c r="C3517" s="292">
        <f t="shared" si="2008"/>
        <v>0</v>
      </c>
      <c r="D3517" s="293">
        <f t="shared" si="2008"/>
        <v>0</v>
      </c>
      <c r="E3517" s="294">
        <f t="shared" si="2008"/>
        <v>0</v>
      </c>
      <c r="F3517" s="235"/>
      <c r="G3517" s="236"/>
      <c r="H3517" s="237">
        <f t="shared" ref="H3517:J3517" si="2009">H3479</f>
        <v>0</v>
      </c>
      <c r="I3517" s="238">
        <f t="shared" si="2009"/>
        <v>0</v>
      </c>
      <c r="J3517" s="238">
        <f t="shared" si="2009"/>
        <v>0</v>
      </c>
      <c r="K3517" s="239">
        <f t="shared" si="1987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10">B3480</f>
        <v>0</v>
      </c>
      <c r="C3518" s="292">
        <f t="shared" si="2010"/>
        <v>0</v>
      </c>
      <c r="D3518" s="293">
        <f t="shared" si="2010"/>
        <v>0</v>
      </c>
      <c r="E3518" s="294">
        <f t="shared" si="2010"/>
        <v>0</v>
      </c>
      <c r="F3518" s="235"/>
      <c r="G3518" s="236"/>
      <c r="H3518" s="237">
        <f t="shared" ref="H3518:J3518" si="2011">H3480</f>
        <v>0</v>
      </c>
      <c r="I3518" s="238">
        <f t="shared" si="2011"/>
        <v>0</v>
      </c>
      <c r="J3518" s="238">
        <f t="shared" si="2011"/>
        <v>0</v>
      </c>
      <c r="K3518" s="239">
        <f t="shared" si="1987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2">B3481</f>
        <v>0</v>
      </c>
      <c r="C3519" s="292">
        <f t="shared" si="2012"/>
        <v>0</v>
      </c>
      <c r="D3519" s="293">
        <f t="shared" si="2012"/>
        <v>0</v>
      </c>
      <c r="E3519" s="294">
        <f t="shared" si="2012"/>
        <v>0</v>
      </c>
      <c r="F3519" s="235"/>
      <c r="G3519" s="236"/>
      <c r="H3519" s="237">
        <f t="shared" ref="H3519:J3519" si="2013">H3481</f>
        <v>0</v>
      </c>
      <c r="I3519" s="238">
        <f t="shared" si="2013"/>
        <v>0</v>
      </c>
      <c r="J3519" s="238">
        <f t="shared" si="2013"/>
        <v>0</v>
      </c>
      <c r="K3519" s="239">
        <f t="shared" si="1987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4">B3482</f>
        <v>0</v>
      </c>
      <c r="C3520" s="292">
        <f t="shared" si="2014"/>
        <v>0</v>
      </c>
      <c r="D3520" s="293">
        <f t="shared" si="2014"/>
        <v>0</v>
      </c>
      <c r="E3520" s="294">
        <f t="shared" si="2014"/>
        <v>0</v>
      </c>
      <c r="F3520" s="235"/>
      <c r="G3520" s="236"/>
      <c r="H3520" s="237">
        <f t="shared" ref="H3520:J3520" si="2015">H3482</f>
        <v>0</v>
      </c>
      <c r="I3520" s="238">
        <f t="shared" si="2015"/>
        <v>0</v>
      </c>
      <c r="J3520" s="238">
        <f t="shared" si="2015"/>
        <v>0</v>
      </c>
      <c r="K3520" s="239">
        <f t="shared" si="1987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6">B3483</f>
        <v>0</v>
      </c>
      <c r="C3521" s="292">
        <f t="shared" si="2016"/>
        <v>0</v>
      </c>
      <c r="D3521" s="293">
        <f t="shared" si="2016"/>
        <v>0</v>
      </c>
      <c r="E3521" s="295">
        <f t="shared" si="2016"/>
        <v>0</v>
      </c>
      <c r="F3521" s="235"/>
      <c r="G3521" s="236"/>
      <c r="H3521" s="237">
        <f t="shared" ref="H3521:J3521" si="2017">H3483</f>
        <v>0</v>
      </c>
      <c r="I3521" s="238">
        <f t="shared" si="2017"/>
        <v>0</v>
      </c>
      <c r="J3521" s="238">
        <f t="shared" si="2017"/>
        <v>0</v>
      </c>
      <c r="K3521" s="239">
        <f t="shared" si="1987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9"/>
      <c r="K3523" s="308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5">
        <f>SUM(K3506:K3521)</f>
        <v>0</v>
      </c>
      <c r="K3524" s="306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7"/>
      <c r="K3525" s="307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8"/>
      <c r="K3527" s="308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9">
        <f>((J3524/1.11)+(K3526/1.11))*11%</f>
        <v>0</v>
      </c>
      <c r="K3528" s="310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8"/>
      <c r="K3529" s="308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11">
        <f>J3494</f>
        <v>0</v>
      </c>
      <c r="K3532" s="312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11">
        <f>J3495</f>
        <v>0</v>
      </c>
      <c r="K3533" s="312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23090032</v>
      </c>
      <c r="G3536" s="11" t="s">
        <v>2</v>
      </c>
      <c r="H3536" s="358"/>
      <c r="I3536" s="358"/>
      <c r="J3536" s="358"/>
      <c r="K3536" s="35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2" t="s">
        <v>3</v>
      </c>
      <c r="G3537" s="17"/>
      <c r="H3537" s="360"/>
      <c r="I3537" s="360"/>
      <c r="J3537" s="360"/>
      <c r="K3537" s="36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3"/>
      <c r="E3538" s="364"/>
      <c r="F3538" s="362"/>
      <c r="G3538" s="18"/>
      <c r="H3538" s="365"/>
      <c r="I3538" s="365"/>
      <c r="J3538" s="365"/>
      <c r="K3538" s="36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2"/>
      <c r="G3539" s="18"/>
      <c r="H3539" s="367"/>
      <c r="I3539" s="367"/>
      <c r="J3539" s="367"/>
      <c r="K3539" s="36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9"/>
      <c r="I3540" s="369"/>
      <c r="J3540" s="369"/>
      <c r="K3540" s="37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8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8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8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8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8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8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8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8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8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8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8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8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8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8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8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8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5"/>
      <c r="K3561" s="34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7">
        <f>SUM(K3544:K3559)</f>
        <v>0</v>
      </c>
      <c r="K3562" s="34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9"/>
      <c r="K3563" s="34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6"/>
      <c r="K3565" s="34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0">
        <f>((J3562/1.11)+(K3564/1.11))*11%</f>
        <v>0</v>
      </c>
      <c r="K3566" s="35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6"/>
      <c r="K3567" s="34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52"/>
      <c r="K3570" s="353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52"/>
      <c r="K3571" s="353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23090032</v>
      </c>
      <c r="F3574" s="123"/>
      <c r="G3574" s="124" t="s">
        <v>2</v>
      </c>
      <c r="H3574" s="354">
        <f>H3536</f>
        <v>0</v>
      </c>
      <c r="I3574" s="354"/>
      <c r="J3574" s="354"/>
      <c r="K3574" s="355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30" t="s">
        <v>3</v>
      </c>
      <c r="G3575" s="130"/>
      <c r="H3575" s="356"/>
      <c r="I3575" s="356"/>
      <c r="J3575" s="356"/>
      <c r="K3575" s="357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31">
        <f>D3538</f>
        <v>0</v>
      </c>
      <c r="E3576" s="332"/>
      <c r="F3576" s="330"/>
      <c r="G3576" s="131"/>
      <c r="H3576" s="333">
        <f>H3538</f>
        <v>0</v>
      </c>
      <c r="I3576" s="333"/>
      <c r="J3576" s="333"/>
      <c r="K3576" s="334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30"/>
      <c r="G3577" s="131"/>
      <c r="H3577" s="335">
        <f>H3539</f>
        <v>0</v>
      </c>
      <c r="I3577" s="335"/>
      <c r="J3577" s="335"/>
      <c r="K3577" s="336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37"/>
      <c r="I3578" s="337"/>
      <c r="J3578" s="337"/>
      <c r="K3578" s="338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9">B3544</f>
        <v>0</v>
      </c>
      <c r="C3582" s="287">
        <f t="shared" si="2019"/>
        <v>0</v>
      </c>
      <c r="D3582" s="288">
        <f t="shared" si="2019"/>
        <v>0</v>
      </c>
      <c r="E3582" s="289">
        <f t="shared" si="2019"/>
        <v>0</v>
      </c>
      <c r="F3582" s="158"/>
      <c r="G3582" s="159"/>
      <c r="H3582" s="160">
        <f t="shared" ref="H3582:J3582" si="2020">H3544</f>
        <v>0</v>
      </c>
      <c r="I3582" s="161">
        <f t="shared" si="2020"/>
        <v>0</v>
      </c>
      <c r="J3582" s="161">
        <f t="shared" si="2020"/>
        <v>0</v>
      </c>
      <c r="K3582" s="162">
        <f t="shared" ref="K3582:K3597" si="2021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2">B3545</f>
        <v>0</v>
      </c>
      <c r="C3583" s="287">
        <f t="shared" si="2022"/>
        <v>0</v>
      </c>
      <c r="D3583" s="288">
        <f t="shared" si="2022"/>
        <v>0</v>
      </c>
      <c r="E3583" s="289">
        <f t="shared" si="2022"/>
        <v>0</v>
      </c>
      <c r="F3583" s="158"/>
      <c r="G3583" s="159"/>
      <c r="H3583" s="160">
        <f t="shared" ref="H3583:J3583" si="2023">H3545</f>
        <v>0</v>
      </c>
      <c r="I3583" s="161">
        <f t="shared" si="2023"/>
        <v>0</v>
      </c>
      <c r="J3583" s="161">
        <f t="shared" si="2023"/>
        <v>0</v>
      </c>
      <c r="K3583" s="162">
        <f t="shared" si="2021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4">B3546</f>
        <v>0</v>
      </c>
      <c r="C3584" s="287">
        <f t="shared" si="2024"/>
        <v>0</v>
      </c>
      <c r="D3584" s="288">
        <f t="shared" si="2024"/>
        <v>0</v>
      </c>
      <c r="E3584" s="289">
        <f t="shared" si="2024"/>
        <v>0</v>
      </c>
      <c r="F3584" s="158"/>
      <c r="G3584" s="159"/>
      <c r="H3584" s="160">
        <f t="shared" ref="H3584:J3584" si="2025">H3546</f>
        <v>0</v>
      </c>
      <c r="I3584" s="161">
        <f t="shared" si="2025"/>
        <v>0</v>
      </c>
      <c r="J3584" s="161">
        <f t="shared" si="2025"/>
        <v>0</v>
      </c>
      <c r="K3584" s="162">
        <f t="shared" si="2021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6">B3547</f>
        <v>0</v>
      </c>
      <c r="C3585" s="287">
        <f t="shared" si="2026"/>
        <v>0</v>
      </c>
      <c r="D3585" s="288">
        <f t="shared" si="2026"/>
        <v>0</v>
      </c>
      <c r="E3585" s="289">
        <f t="shared" si="2026"/>
        <v>0</v>
      </c>
      <c r="F3585" s="158"/>
      <c r="G3585" s="159"/>
      <c r="H3585" s="160">
        <f t="shared" ref="H3585:J3585" si="2027">H3547</f>
        <v>0</v>
      </c>
      <c r="I3585" s="161">
        <f t="shared" si="2027"/>
        <v>0</v>
      </c>
      <c r="J3585" s="161">
        <f t="shared" si="2027"/>
        <v>0</v>
      </c>
      <c r="K3585" s="162">
        <f t="shared" si="2021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8">B3548</f>
        <v>0</v>
      </c>
      <c r="C3586" s="287">
        <f t="shared" si="2028"/>
        <v>0</v>
      </c>
      <c r="D3586" s="288">
        <f t="shared" si="2028"/>
        <v>0</v>
      </c>
      <c r="E3586" s="289">
        <f t="shared" si="2028"/>
        <v>0</v>
      </c>
      <c r="F3586" s="158"/>
      <c r="G3586" s="159"/>
      <c r="H3586" s="160">
        <f t="shared" ref="H3586:J3586" si="2029">H3548</f>
        <v>0</v>
      </c>
      <c r="I3586" s="161">
        <f t="shared" si="2029"/>
        <v>0</v>
      </c>
      <c r="J3586" s="161">
        <f t="shared" si="2029"/>
        <v>0</v>
      </c>
      <c r="K3586" s="162">
        <f t="shared" si="2021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30">B3549</f>
        <v>0</v>
      </c>
      <c r="C3587" s="287">
        <f t="shared" si="2030"/>
        <v>0</v>
      </c>
      <c r="D3587" s="288">
        <f t="shared" si="2030"/>
        <v>0</v>
      </c>
      <c r="E3587" s="289">
        <f t="shared" si="2030"/>
        <v>0</v>
      </c>
      <c r="F3587" s="158"/>
      <c r="G3587" s="159"/>
      <c r="H3587" s="160">
        <f t="shared" ref="H3587:J3587" si="2031">H3549</f>
        <v>0</v>
      </c>
      <c r="I3587" s="161">
        <f t="shared" si="2031"/>
        <v>0</v>
      </c>
      <c r="J3587" s="161">
        <f t="shared" si="2031"/>
        <v>0</v>
      </c>
      <c r="K3587" s="162">
        <f t="shared" si="2021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2">B3550</f>
        <v>0</v>
      </c>
      <c r="C3588" s="287">
        <f t="shared" si="2032"/>
        <v>0</v>
      </c>
      <c r="D3588" s="288">
        <f t="shared" si="2032"/>
        <v>0</v>
      </c>
      <c r="E3588" s="289">
        <f t="shared" si="2032"/>
        <v>0</v>
      </c>
      <c r="F3588" s="158"/>
      <c r="G3588" s="159"/>
      <c r="H3588" s="160">
        <f t="shared" ref="H3588:J3588" si="2033">H3550</f>
        <v>0</v>
      </c>
      <c r="I3588" s="161">
        <f t="shared" si="2033"/>
        <v>0</v>
      </c>
      <c r="J3588" s="161">
        <f t="shared" si="2033"/>
        <v>0</v>
      </c>
      <c r="K3588" s="162">
        <f t="shared" si="2021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4">B3551</f>
        <v>0</v>
      </c>
      <c r="C3589" s="287">
        <f t="shared" si="2034"/>
        <v>0</v>
      </c>
      <c r="D3589" s="288">
        <f t="shared" si="2034"/>
        <v>0</v>
      </c>
      <c r="E3589" s="290">
        <f t="shared" si="2034"/>
        <v>0</v>
      </c>
      <c r="F3589" s="158"/>
      <c r="G3589" s="159"/>
      <c r="H3589" s="160">
        <f t="shared" ref="H3589:J3589" si="2035">H3551</f>
        <v>0</v>
      </c>
      <c r="I3589" s="161">
        <f t="shared" si="2035"/>
        <v>0</v>
      </c>
      <c r="J3589" s="161">
        <f t="shared" si="2035"/>
        <v>0</v>
      </c>
      <c r="K3589" s="162">
        <f t="shared" si="2021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6">B3552</f>
        <v>0</v>
      </c>
      <c r="C3590" s="287">
        <f t="shared" si="2036"/>
        <v>0</v>
      </c>
      <c r="D3590" s="288">
        <f t="shared" si="2036"/>
        <v>0</v>
      </c>
      <c r="E3590" s="289">
        <f t="shared" si="2036"/>
        <v>0</v>
      </c>
      <c r="F3590" s="158"/>
      <c r="G3590" s="159"/>
      <c r="H3590" s="160">
        <f t="shared" ref="H3590:J3590" si="2037">H3552</f>
        <v>0</v>
      </c>
      <c r="I3590" s="161">
        <f t="shared" si="2037"/>
        <v>0</v>
      </c>
      <c r="J3590" s="161">
        <f t="shared" si="2037"/>
        <v>0</v>
      </c>
      <c r="K3590" s="162">
        <f t="shared" si="2021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8">B3553</f>
        <v>0</v>
      </c>
      <c r="C3591" s="287">
        <f t="shared" si="2038"/>
        <v>0</v>
      </c>
      <c r="D3591" s="288">
        <f t="shared" si="2038"/>
        <v>0</v>
      </c>
      <c r="E3591" s="289">
        <f t="shared" si="2038"/>
        <v>0</v>
      </c>
      <c r="F3591" s="158"/>
      <c r="G3591" s="159"/>
      <c r="H3591" s="160">
        <f t="shared" ref="H3591:J3591" si="2039">H3553</f>
        <v>0</v>
      </c>
      <c r="I3591" s="161">
        <f t="shared" si="2039"/>
        <v>0</v>
      </c>
      <c r="J3591" s="161">
        <f t="shared" si="2039"/>
        <v>0</v>
      </c>
      <c r="K3591" s="162">
        <f t="shared" si="2021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40">B3554</f>
        <v>0</v>
      </c>
      <c r="C3592" s="287">
        <f t="shared" si="2040"/>
        <v>0</v>
      </c>
      <c r="D3592" s="288">
        <f t="shared" si="2040"/>
        <v>0</v>
      </c>
      <c r="E3592" s="289">
        <f t="shared" si="2040"/>
        <v>0</v>
      </c>
      <c r="F3592" s="158"/>
      <c r="G3592" s="159"/>
      <c r="H3592" s="160">
        <f t="shared" ref="H3592:J3592" si="2041">H3554</f>
        <v>0</v>
      </c>
      <c r="I3592" s="161">
        <f t="shared" si="2041"/>
        <v>0</v>
      </c>
      <c r="J3592" s="161">
        <f t="shared" si="2041"/>
        <v>0</v>
      </c>
      <c r="K3592" s="162">
        <f t="shared" si="2021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2">B3555</f>
        <v>0</v>
      </c>
      <c r="C3593" s="287">
        <f t="shared" si="2042"/>
        <v>0</v>
      </c>
      <c r="D3593" s="288">
        <f t="shared" si="2042"/>
        <v>0</v>
      </c>
      <c r="E3593" s="289">
        <f t="shared" si="2042"/>
        <v>0</v>
      </c>
      <c r="F3593" s="158"/>
      <c r="G3593" s="159"/>
      <c r="H3593" s="160">
        <f t="shared" ref="H3593:J3593" si="2043">H3555</f>
        <v>0</v>
      </c>
      <c r="I3593" s="161">
        <f t="shared" si="2043"/>
        <v>0</v>
      </c>
      <c r="J3593" s="161">
        <f t="shared" si="2043"/>
        <v>0</v>
      </c>
      <c r="K3593" s="162">
        <f t="shared" si="2021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4">B3556</f>
        <v>0</v>
      </c>
      <c r="C3594" s="287">
        <f t="shared" si="2044"/>
        <v>0</v>
      </c>
      <c r="D3594" s="288">
        <f t="shared" si="2044"/>
        <v>0</v>
      </c>
      <c r="E3594" s="289">
        <f t="shared" si="2044"/>
        <v>0</v>
      </c>
      <c r="F3594" s="158"/>
      <c r="G3594" s="159"/>
      <c r="H3594" s="160">
        <f t="shared" ref="H3594:J3594" si="2045">H3556</f>
        <v>0</v>
      </c>
      <c r="I3594" s="161">
        <f t="shared" si="2045"/>
        <v>0</v>
      </c>
      <c r="J3594" s="161">
        <f t="shared" si="2045"/>
        <v>0</v>
      </c>
      <c r="K3594" s="162">
        <f t="shared" si="2021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6">B3557</f>
        <v>0</v>
      </c>
      <c r="C3595" s="287">
        <f t="shared" si="2046"/>
        <v>0</v>
      </c>
      <c r="D3595" s="288">
        <f t="shared" si="2046"/>
        <v>0</v>
      </c>
      <c r="E3595" s="289">
        <f t="shared" si="2046"/>
        <v>0</v>
      </c>
      <c r="F3595" s="158"/>
      <c r="G3595" s="159"/>
      <c r="H3595" s="160">
        <f t="shared" ref="H3595:J3595" si="2047">H3557</f>
        <v>0</v>
      </c>
      <c r="I3595" s="161">
        <f t="shared" si="2047"/>
        <v>0</v>
      </c>
      <c r="J3595" s="161">
        <f t="shared" si="2047"/>
        <v>0</v>
      </c>
      <c r="K3595" s="162">
        <f t="shared" si="2021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8">B3558</f>
        <v>0</v>
      </c>
      <c r="C3596" s="287">
        <f t="shared" si="2048"/>
        <v>0</v>
      </c>
      <c r="D3596" s="288">
        <f t="shared" si="2048"/>
        <v>0</v>
      </c>
      <c r="E3596" s="289">
        <f t="shared" si="2048"/>
        <v>0</v>
      </c>
      <c r="F3596" s="158"/>
      <c r="G3596" s="159"/>
      <c r="H3596" s="160">
        <f t="shared" ref="H3596:J3596" si="2049">H3558</f>
        <v>0</v>
      </c>
      <c r="I3596" s="161">
        <f t="shared" si="2049"/>
        <v>0</v>
      </c>
      <c r="J3596" s="161">
        <f t="shared" si="2049"/>
        <v>0</v>
      </c>
      <c r="K3596" s="162">
        <f t="shared" si="2021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50">B3559</f>
        <v>0</v>
      </c>
      <c r="C3597" s="287">
        <f t="shared" si="2050"/>
        <v>0</v>
      </c>
      <c r="D3597" s="288">
        <f t="shared" si="2050"/>
        <v>0</v>
      </c>
      <c r="E3597" s="290">
        <f t="shared" si="2050"/>
        <v>0</v>
      </c>
      <c r="F3597" s="158"/>
      <c r="G3597" s="159"/>
      <c r="H3597" s="160">
        <f t="shared" ref="H3597:J3597" si="2051">H3559</f>
        <v>0</v>
      </c>
      <c r="I3597" s="161">
        <f t="shared" si="2051"/>
        <v>0</v>
      </c>
      <c r="J3597" s="161">
        <f t="shared" si="2051"/>
        <v>0</v>
      </c>
      <c r="K3597" s="162">
        <f t="shared" si="2021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9"/>
      <c r="K3599" s="313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40">
        <f>SUM(K3582:K3597)</f>
        <v>0</v>
      </c>
      <c r="K3600" s="341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42"/>
      <c r="K3601" s="342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13"/>
      <c r="K3603" s="313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43">
        <f>((J3600/1.11)+(K3602/1.11))*11%</f>
        <v>0</v>
      </c>
      <c r="K3604" s="344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13"/>
      <c r="K3605" s="313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14">
        <f>J3570</f>
        <v>0</v>
      </c>
      <c r="K3608" s="315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14">
        <f>J3571</f>
        <v>0</v>
      </c>
      <c r="K3609" s="315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23090032</v>
      </c>
      <c r="F3612" s="200"/>
      <c r="G3612" s="201" t="s">
        <v>2</v>
      </c>
      <c r="H3612" s="316">
        <f>H3574</f>
        <v>0</v>
      </c>
      <c r="I3612" s="316"/>
      <c r="J3612" s="316"/>
      <c r="K3612" s="317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20" t="s">
        <v>3</v>
      </c>
      <c r="G3613" s="207"/>
      <c r="H3613" s="318"/>
      <c r="I3613" s="318"/>
      <c r="J3613" s="318"/>
      <c r="K3613" s="319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21">
        <f>D3576</f>
        <v>0</v>
      </c>
      <c r="E3614" s="322"/>
      <c r="F3614" s="320"/>
      <c r="G3614" s="208"/>
      <c r="H3614" s="323">
        <f>H3576</f>
        <v>0</v>
      </c>
      <c r="I3614" s="323"/>
      <c r="J3614" s="323"/>
      <c r="K3614" s="324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20"/>
      <c r="G3615" s="208"/>
      <c r="H3615" s="325">
        <f>H3577</f>
        <v>0</v>
      </c>
      <c r="I3615" s="325"/>
      <c r="J3615" s="325"/>
      <c r="K3615" s="326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7"/>
      <c r="I3616" s="327"/>
      <c r="J3616" s="327"/>
      <c r="K3616" s="328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2">B3582</f>
        <v>0</v>
      </c>
      <c r="C3620" s="292">
        <f t="shared" si="2052"/>
        <v>0</v>
      </c>
      <c r="D3620" s="293">
        <f t="shared" si="2052"/>
        <v>0</v>
      </c>
      <c r="E3620" s="294">
        <f t="shared" si="2052"/>
        <v>0</v>
      </c>
      <c r="F3620" s="235"/>
      <c r="G3620" s="236"/>
      <c r="H3620" s="237">
        <f t="shared" ref="H3620:J3620" si="2053">H3582</f>
        <v>0</v>
      </c>
      <c r="I3620" s="238">
        <f t="shared" si="2053"/>
        <v>0</v>
      </c>
      <c r="J3620" s="238">
        <f t="shared" si="2053"/>
        <v>0</v>
      </c>
      <c r="K3620" s="239">
        <f t="shared" ref="K3620:K3635" si="2054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5">B3583</f>
        <v>0</v>
      </c>
      <c r="C3621" s="292">
        <f t="shared" si="2055"/>
        <v>0</v>
      </c>
      <c r="D3621" s="293">
        <f t="shared" si="2055"/>
        <v>0</v>
      </c>
      <c r="E3621" s="294">
        <f t="shared" si="2055"/>
        <v>0</v>
      </c>
      <c r="F3621" s="235"/>
      <c r="G3621" s="236"/>
      <c r="H3621" s="237">
        <f t="shared" ref="H3621:J3621" si="2056">H3583</f>
        <v>0</v>
      </c>
      <c r="I3621" s="238">
        <f t="shared" si="2056"/>
        <v>0</v>
      </c>
      <c r="J3621" s="238">
        <f t="shared" si="2056"/>
        <v>0</v>
      </c>
      <c r="K3621" s="239">
        <f t="shared" si="2054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7">B3584</f>
        <v>0</v>
      </c>
      <c r="C3622" s="292">
        <f t="shared" si="2057"/>
        <v>0</v>
      </c>
      <c r="D3622" s="293">
        <f t="shared" si="2057"/>
        <v>0</v>
      </c>
      <c r="E3622" s="294">
        <f t="shared" si="2057"/>
        <v>0</v>
      </c>
      <c r="F3622" s="235"/>
      <c r="G3622" s="236"/>
      <c r="H3622" s="237">
        <f t="shared" ref="H3622:J3622" si="2058">H3584</f>
        <v>0</v>
      </c>
      <c r="I3622" s="238">
        <f t="shared" si="2058"/>
        <v>0</v>
      </c>
      <c r="J3622" s="238">
        <f t="shared" si="2058"/>
        <v>0</v>
      </c>
      <c r="K3622" s="239">
        <f t="shared" si="2054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9">B3585</f>
        <v>0</v>
      </c>
      <c r="C3623" s="292">
        <f t="shared" si="2059"/>
        <v>0</v>
      </c>
      <c r="D3623" s="293">
        <f t="shared" si="2059"/>
        <v>0</v>
      </c>
      <c r="E3623" s="294">
        <f t="shared" si="2059"/>
        <v>0</v>
      </c>
      <c r="F3623" s="235"/>
      <c r="G3623" s="236"/>
      <c r="H3623" s="237">
        <f t="shared" ref="H3623:J3623" si="2060">H3585</f>
        <v>0</v>
      </c>
      <c r="I3623" s="238">
        <f t="shared" si="2060"/>
        <v>0</v>
      </c>
      <c r="J3623" s="238">
        <f t="shared" si="2060"/>
        <v>0</v>
      </c>
      <c r="K3623" s="239">
        <f t="shared" si="2054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1">B3586</f>
        <v>0</v>
      </c>
      <c r="C3624" s="292">
        <f t="shared" si="2061"/>
        <v>0</v>
      </c>
      <c r="D3624" s="293">
        <f t="shared" si="2061"/>
        <v>0</v>
      </c>
      <c r="E3624" s="294">
        <f t="shared" si="2061"/>
        <v>0</v>
      </c>
      <c r="F3624" s="235"/>
      <c r="G3624" s="236"/>
      <c r="H3624" s="237">
        <f t="shared" ref="H3624:J3624" si="2062">H3586</f>
        <v>0</v>
      </c>
      <c r="I3624" s="238">
        <f t="shared" si="2062"/>
        <v>0</v>
      </c>
      <c r="J3624" s="238">
        <f t="shared" si="2062"/>
        <v>0</v>
      </c>
      <c r="K3624" s="239">
        <f t="shared" si="2054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3">B3587</f>
        <v>0</v>
      </c>
      <c r="C3625" s="292">
        <f t="shared" si="2063"/>
        <v>0</v>
      </c>
      <c r="D3625" s="293">
        <f t="shared" si="2063"/>
        <v>0</v>
      </c>
      <c r="E3625" s="294">
        <f t="shared" si="2063"/>
        <v>0</v>
      </c>
      <c r="F3625" s="235"/>
      <c r="G3625" s="236"/>
      <c r="H3625" s="237">
        <f t="shared" ref="H3625:J3625" si="2064">H3587</f>
        <v>0</v>
      </c>
      <c r="I3625" s="238">
        <f t="shared" si="2064"/>
        <v>0</v>
      </c>
      <c r="J3625" s="238">
        <f t="shared" si="2064"/>
        <v>0</v>
      </c>
      <c r="K3625" s="239">
        <f t="shared" si="2054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5">B3588</f>
        <v>0</v>
      </c>
      <c r="C3626" s="292">
        <f t="shared" si="2065"/>
        <v>0</v>
      </c>
      <c r="D3626" s="293">
        <f t="shared" si="2065"/>
        <v>0</v>
      </c>
      <c r="E3626" s="294">
        <f t="shared" si="2065"/>
        <v>0</v>
      </c>
      <c r="F3626" s="235"/>
      <c r="G3626" s="236"/>
      <c r="H3626" s="237">
        <f t="shared" ref="H3626:J3626" si="2066">H3588</f>
        <v>0</v>
      </c>
      <c r="I3626" s="238">
        <f t="shared" si="2066"/>
        <v>0</v>
      </c>
      <c r="J3626" s="238">
        <f t="shared" si="2066"/>
        <v>0</v>
      </c>
      <c r="K3626" s="239">
        <f t="shared" si="2054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7">B3589</f>
        <v>0</v>
      </c>
      <c r="C3627" s="292">
        <f t="shared" si="2067"/>
        <v>0</v>
      </c>
      <c r="D3627" s="293">
        <f t="shared" si="2067"/>
        <v>0</v>
      </c>
      <c r="E3627" s="295">
        <f t="shared" si="2067"/>
        <v>0</v>
      </c>
      <c r="F3627" s="235"/>
      <c r="G3627" s="236"/>
      <c r="H3627" s="237">
        <f t="shared" ref="H3627:J3627" si="2068">H3589</f>
        <v>0</v>
      </c>
      <c r="I3627" s="238">
        <f t="shared" si="2068"/>
        <v>0</v>
      </c>
      <c r="J3627" s="238">
        <f t="shared" si="2068"/>
        <v>0</v>
      </c>
      <c r="K3627" s="239">
        <f t="shared" si="2054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9">B3590</f>
        <v>0</v>
      </c>
      <c r="C3628" s="292">
        <f t="shared" si="2069"/>
        <v>0</v>
      </c>
      <c r="D3628" s="293">
        <f t="shared" si="2069"/>
        <v>0</v>
      </c>
      <c r="E3628" s="294">
        <f t="shared" si="2069"/>
        <v>0</v>
      </c>
      <c r="F3628" s="235"/>
      <c r="G3628" s="236"/>
      <c r="H3628" s="237">
        <f t="shared" ref="H3628:J3628" si="2070">H3590</f>
        <v>0</v>
      </c>
      <c r="I3628" s="238">
        <f t="shared" si="2070"/>
        <v>0</v>
      </c>
      <c r="J3628" s="238">
        <f t="shared" si="2070"/>
        <v>0</v>
      </c>
      <c r="K3628" s="239">
        <f t="shared" si="2054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1">B3591</f>
        <v>0</v>
      </c>
      <c r="C3629" s="292">
        <f t="shared" si="2071"/>
        <v>0</v>
      </c>
      <c r="D3629" s="293">
        <f t="shared" si="2071"/>
        <v>0</v>
      </c>
      <c r="E3629" s="294">
        <f t="shared" si="2071"/>
        <v>0</v>
      </c>
      <c r="F3629" s="235"/>
      <c r="G3629" s="236"/>
      <c r="H3629" s="237">
        <f t="shared" ref="H3629:J3629" si="2072">H3591</f>
        <v>0</v>
      </c>
      <c r="I3629" s="238">
        <f t="shared" si="2072"/>
        <v>0</v>
      </c>
      <c r="J3629" s="238">
        <f t="shared" si="2072"/>
        <v>0</v>
      </c>
      <c r="K3629" s="239">
        <f t="shared" si="2054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3">B3592</f>
        <v>0</v>
      </c>
      <c r="C3630" s="292">
        <f t="shared" si="2073"/>
        <v>0</v>
      </c>
      <c r="D3630" s="293">
        <f t="shared" si="2073"/>
        <v>0</v>
      </c>
      <c r="E3630" s="294">
        <f t="shared" si="2073"/>
        <v>0</v>
      </c>
      <c r="F3630" s="235"/>
      <c r="G3630" s="236"/>
      <c r="H3630" s="237">
        <f t="shared" ref="H3630:J3630" si="2074">H3592</f>
        <v>0</v>
      </c>
      <c r="I3630" s="238">
        <f t="shared" si="2074"/>
        <v>0</v>
      </c>
      <c r="J3630" s="238">
        <f t="shared" si="2074"/>
        <v>0</v>
      </c>
      <c r="K3630" s="239">
        <f t="shared" si="2054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5">B3593</f>
        <v>0</v>
      </c>
      <c r="C3631" s="292">
        <f t="shared" si="2075"/>
        <v>0</v>
      </c>
      <c r="D3631" s="293">
        <f t="shared" si="2075"/>
        <v>0</v>
      </c>
      <c r="E3631" s="294">
        <f t="shared" si="2075"/>
        <v>0</v>
      </c>
      <c r="F3631" s="235"/>
      <c r="G3631" s="236"/>
      <c r="H3631" s="237">
        <f t="shared" ref="H3631:J3631" si="2076">H3593</f>
        <v>0</v>
      </c>
      <c r="I3631" s="238">
        <f t="shared" si="2076"/>
        <v>0</v>
      </c>
      <c r="J3631" s="238">
        <f t="shared" si="2076"/>
        <v>0</v>
      </c>
      <c r="K3631" s="239">
        <f t="shared" si="2054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7">B3594</f>
        <v>0</v>
      </c>
      <c r="C3632" s="292">
        <f t="shared" si="2077"/>
        <v>0</v>
      </c>
      <c r="D3632" s="293">
        <f t="shared" si="2077"/>
        <v>0</v>
      </c>
      <c r="E3632" s="294">
        <f t="shared" si="2077"/>
        <v>0</v>
      </c>
      <c r="F3632" s="235"/>
      <c r="G3632" s="236"/>
      <c r="H3632" s="237">
        <f t="shared" ref="H3632:J3632" si="2078">H3594</f>
        <v>0</v>
      </c>
      <c r="I3632" s="238">
        <f t="shared" si="2078"/>
        <v>0</v>
      </c>
      <c r="J3632" s="238">
        <f t="shared" si="2078"/>
        <v>0</v>
      </c>
      <c r="K3632" s="239">
        <f t="shared" si="2054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9">B3595</f>
        <v>0</v>
      </c>
      <c r="C3633" s="292">
        <f t="shared" si="2079"/>
        <v>0</v>
      </c>
      <c r="D3633" s="293">
        <f t="shared" si="2079"/>
        <v>0</v>
      </c>
      <c r="E3633" s="294">
        <f t="shared" si="2079"/>
        <v>0</v>
      </c>
      <c r="F3633" s="235"/>
      <c r="G3633" s="236"/>
      <c r="H3633" s="237">
        <f t="shared" ref="H3633:J3633" si="2080">H3595</f>
        <v>0</v>
      </c>
      <c r="I3633" s="238">
        <f t="shared" si="2080"/>
        <v>0</v>
      </c>
      <c r="J3633" s="238">
        <f t="shared" si="2080"/>
        <v>0</v>
      </c>
      <c r="K3633" s="239">
        <f t="shared" si="2054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1">B3596</f>
        <v>0</v>
      </c>
      <c r="C3634" s="292">
        <f t="shared" si="2081"/>
        <v>0</v>
      </c>
      <c r="D3634" s="293">
        <f t="shared" si="2081"/>
        <v>0</v>
      </c>
      <c r="E3634" s="294">
        <f t="shared" si="2081"/>
        <v>0</v>
      </c>
      <c r="F3634" s="235"/>
      <c r="G3634" s="236"/>
      <c r="H3634" s="237">
        <f t="shared" ref="H3634:J3634" si="2082">H3596</f>
        <v>0</v>
      </c>
      <c r="I3634" s="238">
        <f t="shared" si="2082"/>
        <v>0</v>
      </c>
      <c r="J3634" s="238">
        <f t="shared" si="2082"/>
        <v>0</v>
      </c>
      <c r="K3634" s="239">
        <f t="shared" si="2054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3">B3597</f>
        <v>0</v>
      </c>
      <c r="C3635" s="292">
        <f t="shared" si="2083"/>
        <v>0</v>
      </c>
      <c r="D3635" s="293">
        <f t="shared" si="2083"/>
        <v>0</v>
      </c>
      <c r="E3635" s="295">
        <f t="shared" si="2083"/>
        <v>0</v>
      </c>
      <c r="F3635" s="235"/>
      <c r="G3635" s="236"/>
      <c r="H3635" s="237">
        <f t="shared" ref="H3635:J3635" si="2084">H3597</f>
        <v>0</v>
      </c>
      <c r="I3635" s="238">
        <f t="shared" si="2084"/>
        <v>0</v>
      </c>
      <c r="J3635" s="238">
        <f t="shared" si="2084"/>
        <v>0</v>
      </c>
      <c r="K3635" s="239">
        <f t="shared" si="2054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9"/>
      <c r="K3637" s="308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5">
        <f>SUM(K3620:K3635)</f>
        <v>0</v>
      </c>
      <c r="K3638" s="306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7"/>
      <c r="K3639" s="307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8"/>
      <c r="K3641" s="308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9">
        <f>((J3638/1.11)+(K3640/1.11))*11%</f>
        <v>0</v>
      </c>
      <c r="K3642" s="310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8"/>
      <c r="K3643" s="308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11">
        <f>J3608</f>
        <v>0</v>
      </c>
      <c r="K3646" s="312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11">
        <f>J3609</f>
        <v>0</v>
      </c>
      <c r="K3647" s="312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23090033</v>
      </c>
      <c r="G3650" s="11" t="s">
        <v>2</v>
      </c>
      <c r="H3650" s="358"/>
      <c r="I3650" s="358"/>
      <c r="J3650" s="358"/>
      <c r="K3650" s="35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2" t="s">
        <v>3</v>
      </c>
      <c r="G3651" s="17"/>
      <c r="H3651" s="360"/>
      <c r="I3651" s="360"/>
      <c r="J3651" s="360"/>
      <c r="K3651" s="36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3"/>
      <c r="E3652" s="364"/>
      <c r="F3652" s="362"/>
      <c r="G3652" s="18"/>
      <c r="H3652" s="365"/>
      <c r="I3652" s="365"/>
      <c r="J3652" s="365"/>
      <c r="K3652" s="36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2"/>
      <c r="G3653" s="18"/>
      <c r="H3653" s="367"/>
      <c r="I3653" s="367"/>
      <c r="J3653" s="367"/>
      <c r="K3653" s="36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9"/>
      <c r="I3654" s="369"/>
      <c r="J3654" s="369"/>
      <c r="K3654" s="37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5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5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5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5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5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5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5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5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5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5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5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5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5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5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5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5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5"/>
      <c r="K3675" s="34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7">
        <f>SUM(K3658:K3673)</f>
        <v>0</v>
      </c>
      <c r="K3676" s="34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9"/>
      <c r="K3677" s="34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6"/>
      <c r="K3679" s="34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0">
        <f>((J3676/1.11)+(K3678/1.11))*11%</f>
        <v>0</v>
      </c>
      <c r="K3680" s="35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6"/>
      <c r="K3681" s="34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52"/>
      <c r="K3684" s="353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52"/>
      <c r="K3685" s="353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23090033</v>
      </c>
      <c r="F3688" s="123"/>
      <c r="G3688" s="124" t="s">
        <v>2</v>
      </c>
      <c r="H3688" s="354">
        <f>H3650</f>
        <v>0</v>
      </c>
      <c r="I3688" s="354"/>
      <c r="J3688" s="354"/>
      <c r="K3688" s="355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30" t="s">
        <v>3</v>
      </c>
      <c r="G3689" s="130"/>
      <c r="H3689" s="356"/>
      <c r="I3689" s="356"/>
      <c r="J3689" s="356"/>
      <c r="K3689" s="357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31">
        <f>D3652</f>
        <v>0</v>
      </c>
      <c r="E3690" s="332"/>
      <c r="F3690" s="330"/>
      <c r="G3690" s="131"/>
      <c r="H3690" s="333">
        <f>H3652</f>
        <v>0</v>
      </c>
      <c r="I3690" s="333"/>
      <c r="J3690" s="333"/>
      <c r="K3690" s="334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30"/>
      <c r="G3691" s="131"/>
      <c r="H3691" s="335">
        <f>H3653</f>
        <v>0</v>
      </c>
      <c r="I3691" s="335"/>
      <c r="J3691" s="335"/>
      <c r="K3691" s="336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37"/>
      <c r="I3692" s="337"/>
      <c r="J3692" s="337"/>
      <c r="K3692" s="338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6">B3658</f>
        <v>0</v>
      </c>
      <c r="C3696" s="287">
        <f t="shared" si="2086"/>
        <v>0</v>
      </c>
      <c r="D3696" s="288">
        <f t="shared" si="2086"/>
        <v>0</v>
      </c>
      <c r="E3696" s="289">
        <f t="shared" si="2086"/>
        <v>0</v>
      </c>
      <c r="F3696" s="158"/>
      <c r="G3696" s="159"/>
      <c r="H3696" s="160">
        <f t="shared" ref="H3696:J3696" si="2087">H3658</f>
        <v>0</v>
      </c>
      <c r="I3696" s="161">
        <f t="shared" si="2087"/>
        <v>0</v>
      </c>
      <c r="J3696" s="161">
        <f t="shared" si="2087"/>
        <v>0</v>
      </c>
      <c r="K3696" s="162">
        <f t="shared" ref="K3696:K3711" si="2088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9">B3659</f>
        <v>0</v>
      </c>
      <c r="C3697" s="287">
        <f t="shared" si="2089"/>
        <v>0</v>
      </c>
      <c r="D3697" s="288">
        <f t="shared" si="2089"/>
        <v>0</v>
      </c>
      <c r="E3697" s="289">
        <f t="shared" si="2089"/>
        <v>0</v>
      </c>
      <c r="F3697" s="158"/>
      <c r="G3697" s="159"/>
      <c r="H3697" s="160">
        <f t="shared" ref="H3697:J3697" si="2090">H3659</f>
        <v>0</v>
      </c>
      <c r="I3697" s="161">
        <f t="shared" si="2090"/>
        <v>0</v>
      </c>
      <c r="J3697" s="161">
        <f t="shared" si="2090"/>
        <v>0</v>
      </c>
      <c r="K3697" s="162">
        <f t="shared" si="2088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1">B3660</f>
        <v>0</v>
      </c>
      <c r="C3698" s="287">
        <f t="shared" si="2091"/>
        <v>0</v>
      </c>
      <c r="D3698" s="288">
        <f t="shared" si="2091"/>
        <v>0</v>
      </c>
      <c r="E3698" s="289">
        <f t="shared" si="2091"/>
        <v>0</v>
      </c>
      <c r="F3698" s="158"/>
      <c r="G3698" s="159"/>
      <c r="H3698" s="160">
        <f t="shared" ref="H3698:J3698" si="2092">H3660</f>
        <v>0</v>
      </c>
      <c r="I3698" s="161">
        <f t="shared" si="2092"/>
        <v>0</v>
      </c>
      <c r="J3698" s="161">
        <f t="shared" si="2092"/>
        <v>0</v>
      </c>
      <c r="K3698" s="162">
        <f t="shared" si="2088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3">B3661</f>
        <v>0</v>
      </c>
      <c r="C3699" s="287">
        <f t="shared" si="2093"/>
        <v>0</v>
      </c>
      <c r="D3699" s="288">
        <f t="shared" si="2093"/>
        <v>0</v>
      </c>
      <c r="E3699" s="289">
        <f t="shared" si="2093"/>
        <v>0</v>
      </c>
      <c r="F3699" s="158"/>
      <c r="G3699" s="159"/>
      <c r="H3699" s="160">
        <f t="shared" ref="H3699:J3699" si="2094">H3661</f>
        <v>0</v>
      </c>
      <c r="I3699" s="161">
        <f t="shared" si="2094"/>
        <v>0</v>
      </c>
      <c r="J3699" s="161">
        <f t="shared" si="2094"/>
        <v>0</v>
      </c>
      <c r="K3699" s="162">
        <f t="shared" si="2088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5">B3662</f>
        <v>0</v>
      </c>
      <c r="C3700" s="287">
        <f t="shared" si="2095"/>
        <v>0</v>
      </c>
      <c r="D3700" s="288">
        <f t="shared" si="2095"/>
        <v>0</v>
      </c>
      <c r="E3700" s="289">
        <f t="shared" si="2095"/>
        <v>0</v>
      </c>
      <c r="F3700" s="158"/>
      <c r="G3700" s="159"/>
      <c r="H3700" s="160">
        <f t="shared" ref="H3700:J3700" si="2096">H3662</f>
        <v>0</v>
      </c>
      <c r="I3700" s="161">
        <f t="shared" si="2096"/>
        <v>0</v>
      </c>
      <c r="J3700" s="161">
        <f t="shared" si="2096"/>
        <v>0</v>
      </c>
      <c r="K3700" s="162">
        <f t="shared" si="2088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7">B3663</f>
        <v>0</v>
      </c>
      <c r="C3701" s="287">
        <f t="shared" si="2097"/>
        <v>0</v>
      </c>
      <c r="D3701" s="288">
        <f t="shared" si="2097"/>
        <v>0</v>
      </c>
      <c r="E3701" s="289">
        <f t="shared" si="2097"/>
        <v>0</v>
      </c>
      <c r="F3701" s="158"/>
      <c r="G3701" s="159"/>
      <c r="H3701" s="160">
        <f t="shared" ref="H3701:J3701" si="2098">H3663</f>
        <v>0</v>
      </c>
      <c r="I3701" s="161">
        <f t="shared" si="2098"/>
        <v>0</v>
      </c>
      <c r="J3701" s="161">
        <f t="shared" si="2098"/>
        <v>0</v>
      </c>
      <c r="K3701" s="162">
        <f t="shared" si="2088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9">B3664</f>
        <v>0</v>
      </c>
      <c r="C3702" s="287">
        <f t="shared" si="2099"/>
        <v>0</v>
      </c>
      <c r="D3702" s="288">
        <f t="shared" si="2099"/>
        <v>0</v>
      </c>
      <c r="E3702" s="289">
        <f t="shared" si="2099"/>
        <v>0</v>
      </c>
      <c r="F3702" s="158"/>
      <c r="G3702" s="159"/>
      <c r="H3702" s="160">
        <f t="shared" ref="H3702:J3702" si="2100">H3664</f>
        <v>0</v>
      </c>
      <c r="I3702" s="161">
        <f t="shared" si="2100"/>
        <v>0</v>
      </c>
      <c r="J3702" s="161">
        <f t="shared" si="2100"/>
        <v>0</v>
      </c>
      <c r="K3702" s="162">
        <f t="shared" si="2088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1">B3665</f>
        <v>0</v>
      </c>
      <c r="C3703" s="287">
        <f t="shared" si="2101"/>
        <v>0</v>
      </c>
      <c r="D3703" s="288">
        <f t="shared" si="2101"/>
        <v>0</v>
      </c>
      <c r="E3703" s="290">
        <f t="shared" si="2101"/>
        <v>0</v>
      </c>
      <c r="F3703" s="158"/>
      <c r="G3703" s="159"/>
      <c r="H3703" s="160">
        <f t="shared" ref="H3703:J3703" si="2102">H3665</f>
        <v>0</v>
      </c>
      <c r="I3703" s="161">
        <f t="shared" si="2102"/>
        <v>0</v>
      </c>
      <c r="J3703" s="161">
        <f t="shared" si="2102"/>
        <v>0</v>
      </c>
      <c r="K3703" s="162">
        <f t="shared" si="2088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3">B3666</f>
        <v>0</v>
      </c>
      <c r="C3704" s="287">
        <f t="shared" si="2103"/>
        <v>0</v>
      </c>
      <c r="D3704" s="288">
        <f t="shared" si="2103"/>
        <v>0</v>
      </c>
      <c r="E3704" s="289">
        <f t="shared" si="2103"/>
        <v>0</v>
      </c>
      <c r="F3704" s="158"/>
      <c r="G3704" s="159"/>
      <c r="H3704" s="160">
        <f t="shared" ref="H3704:J3704" si="2104">H3666</f>
        <v>0</v>
      </c>
      <c r="I3704" s="161">
        <f t="shared" si="2104"/>
        <v>0</v>
      </c>
      <c r="J3704" s="161">
        <f t="shared" si="2104"/>
        <v>0</v>
      </c>
      <c r="K3704" s="162">
        <f t="shared" si="2088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5">B3667</f>
        <v>0</v>
      </c>
      <c r="C3705" s="287">
        <f t="shared" si="2105"/>
        <v>0</v>
      </c>
      <c r="D3705" s="288">
        <f t="shared" si="2105"/>
        <v>0</v>
      </c>
      <c r="E3705" s="289">
        <f t="shared" si="2105"/>
        <v>0</v>
      </c>
      <c r="F3705" s="158"/>
      <c r="G3705" s="159"/>
      <c r="H3705" s="160">
        <f t="shared" ref="H3705:J3705" si="2106">H3667</f>
        <v>0</v>
      </c>
      <c r="I3705" s="161">
        <f t="shared" si="2106"/>
        <v>0</v>
      </c>
      <c r="J3705" s="161">
        <f t="shared" si="2106"/>
        <v>0</v>
      </c>
      <c r="K3705" s="162">
        <f t="shared" si="2088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7">B3668</f>
        <v>0</v>
      </c>
      <c r="C3706" s="287">
        <f t="shared" si="2107"/>
        <v>0</v>
      </c>
      <c r="D3706" s="288">
        <f t="shared" si="2107"/>
        <v>0</v>
      </c>
      <c r="E3706" s="289">
        <f t="shared" si="2107"/>
        <v>0</v>
      </c>
      <c r="F3706" s="158"/>
      <c r="G3706" s="159"/>
      <c r="H3706" s="160">
        <f t="shared" ref="H3706:J3706" si="2108">H3668</f>
        <v>0</v>
      </c>
      <c r="I3706" s="161">
        <f t="shared" si="2108"/>
        <v>0</v>
      </c>
      <c r="J3706" s="161">
        <f t="shared" si="2108"/>
        <v>0</v>
      </c>
      <c r="K3706" s="162">
        <f t="shared" si="2088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9">B3669</f>
        <v>0</v>
      </c>
      <c r="C3707" s="287">
        <f t="shared" si="2109"/>
        <v>0</v>
      </c>
      <c r="D3707" s="288">
        <f t="shared" si="2109"/>
        <v>0</v>
      </c>
      <c r="E3707" s="289">
        <f t="shared" si="2109"/>
        <v>0</v>
      </c>
      <c r="F3707" s="158"/>
      <c r="G3707" s="159"/>
      <c r="H3707" s="160">
        <f t="shared" ref="H3707:J3707" si="2110">H3669</f>
        <v>0</v>
      </c>
      <c r="I3707" s="161">
        <f t="shared" si="2110"/>
        <v>0</v>
      </c>
      <c r="J3707" s="161">
        <f t="shared" si="2110"/>
        <v>0</v>
      </c>
      <c r="K3707" s="162">
        <f t="shared" si="2088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1">B3670</f>
        <v>0</v>
      </c>
      <c r="C3708" s="287">
        <f t="shared" si="2111"/>
        <v>0</v>
      </c>
      <c r="D3708" s="288">
        <f t="shared" si="2111"/>
        <v>0</v>
      </c>
      <c r="E3708" s="289">
        <f t="shared" si="2111"/>
        <v>0</v>
      </c>
      <c r="F3708" s="158"/>
      <c r="G3708" s="159"/>
      <c r="H3708" s="160">
        <f t="shared" ref="H3708:J3708" si="2112">H3670</f>
        <v>0</v>
      </c>
      <c r="I3708" s="161">
        <f t="shared" si="2112"/>
        <v>0</v>
      </c>
      <c r="J3708" s="161">
        <f t="shared" si="2112"/>
        <v>0</v>
      </c>
      <c r="K3708" s="162">
        <f t="shared" si="2088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3">B3671</f>
        <v>0</v>
      </c>
      <c r="C3709" s="287">
        <f t="shared" si="2113"/>
        <v>0</v>
      </c>
      <c r="D3709" s="288">
        <f t="shared" si="2113"/>
        <v>0</v>
      </c>
      <c r="E3709" s="289">
        <f t="shared" si="2113"/>
        <v>0</v>
      </c>
      <c r="F3709" s="158"/>
      <c r="G3709" s="159"/>
      <c r="H3709" s="160">
        <f t="shared" ref="H3709:J3709" si="2114">H3671</f>
        <v>0</v>
      </c>
      <c r="I3709" s="161">
        <f t="shared" si="2114"/>
        <v>0</v>
      </c>
      <c r="J3709" s="161">
        <f t="shared" si="2114"/>
        <v>0</v>
      </c>
      <c r="K3709" s="162">
        <f t="shared" si="2088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5">B3672</f>
        <v>0</v>
      </c>
      <c r="C3710" s="287">
        <f t="shared" si="2115"/>
        <v>0</v>
      </c>
      <c r="D3710" s="288">
        <f t="shared" si="2115"/>
        <v>0</v>
      </c>
      <c r="E3710" s="289">
        <f t="shared" si="2115"/>
        <v>0</v>
      </c>
      <c r="F3710" s="158"/>
      <c r="G3710" s="159"/>
      <c r="H3710" s="160">
        <f t="shared" ref="H3710:J3710" si="2116">H3672</f>
        <v>0</v>
      </c>
      <c r="I3710" s="161">
        <f t="shared" si="2116"/>
        <v>0</v>
      </c>
      <c r="J3710" s="161">
        <f t="shared" si="2116"/>
        <v>0</v>
      </c>
      <c r="K3710" s="162">
        <f t="shared" si="2088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7">B3673</f>
        <v>0</v>
      </c>
      <c r="C3711" s="287">
        <f t="shared" si="2117"/>
        <v>0</v>
      </c>
      <c r="D3711" s="288">
        <f t="shared" si="2117"/>
        <v>0</v>
      </c>
      <c r="E3711" s="290">
        <f t="shared" si="2117"/>
        <v>0</v>
      </c>
      <c r="F3711" s="158"/>
      <c r="G3711" s="159"/>
      <c r="H3711" s="160">
        <f t="shared" ref="H3711:J3711" si="2118">H3673</f>
        <v>0</v>
      </c>
      <c r="I3711" s="161">
        <f t="shared" si="2118"/>
        <v>0</v>
      </c>
      <c r="J3711" s="161">
        <f t="shared" si="2118"/>
        <v>0</v>
      </c>
      <c r="K3711" s="162">
        <f t="shared" si="2088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9"/>
      <c r="K3713" s="313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40">
        <f>SUM(K3696:K3711)</f>
        <v>0</v>
      </c>
      <c r="K3714" s="341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42"/>
      <c r="K3715" s="342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13"/>
      <c r="K3717" s="313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43">
        <f>((J3714/1.11)+(K3716/1.11))*11%</f>
        <v>0</v>
      </c>
      <c r="K3718" s="344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13"/>
      <c r="K3719" s="313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14">
        <f>J3684</f>
        <v>0</v>
      </c>
      <c r="K3722" s="315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14">
        <f>J3685</f>
        <v>0</v>
      </c>
      <c r="K3723" s="315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23090033</v>
      </c>
      <c r="F3726" s="200"/>
      <c r="G3726" s="201" t="s">
        <v>2</v>
      </c>
      <c r="H3726" s="316">
        <f>H3688</f>
        <v>0</v>
      </c>
      <c r="I3726" s="316"/>
      <c r="J3726" s="316"/>
      <c r="K3726" s="317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20" t="s">
        <v>3</v>
      </c>
      <c r="G3727" s="207"/>
      <c r="H3727" s="318"/>
      <c r="I3727" s="318"/>
      <c r="J3727" s="318"/>
      <c r="K3727" s="319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21">
        <f>D3690</f>
        <v>0</v>
      </c>
      <c r="E3728" s="322"/>
      <c r="F3728" s="320"/>
      <c r="G3728" s="208"/>
      <c r="H3728" s="323">
        <f>H3690</f>
        <v>0</v>
      </c>
      <c r="I3728" s="323"/>
      <c r="J3728" s="323"/>
      <c r="K3728" s="324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20"/>
      <c r="G3729" s="208"/>
      <c r="H3729" s="325">
        <f>H3691</f>
        <v>0</v>
      </c>
      <c r="I3729" s="325"/>
      <c r="J3729" s="325"/>
      <c r="K3729" s="326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7"/>
      <c r="I3730" s="327"/>
      <c r="J3730" s="327"/>
      <c r="K3730" s="328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9">B3696</f>
        <v>0</v>
      </c>
      <c r="C3734" s="292">
        <f t="shared" si="2119"/>
        <v>0</v>
      </c>
      <c r="D3734" s="293">
        <f t="shared" si="2119"/>
        <v>0</v>
      </c>
      <c r="E3734" s="294">
        <f t="shared" si="2119"/>
        <v>0</v>
      </c>
      <c r="F3734" s="235"/>
      <c r="G3734" s="236"/>
      <c r="H3734" s="237">
        <f t="shared" ref="H3734:J3734" si="2120">H3696</f>
        <v>0</v>
      </c>
      <c r="I3734" s="238">
        <f t="shared" si="2120"/>
        <v>0</v>
      </c>
      <c r="J3734" s="238">
        <f t="shared" si="2120"/>
        <v>0</v>
      </c>
      <c r="K3734" s="239">
        <f t="shared" ref="K3734:K3749" si="2121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2">B3697</f>
        <v>0</v>
      </c>
      <c r="C3735" s="292">
        <f t="shared" si="2122"/>
        <v>0</v>
      </c>
      <c r="D3735" s="293">
        <f t="shared" si="2122"/>
        <v>0</v>
      </c>
      <c r="E3735" s="294">
        <f t="shared" si="2122"/>
        <v>0</v>
      </c>
      <c r="F3735" s="235"/>
      <c r="G3735" s="236"/>
      <c r="H3735" s="237">
        <f t="shared" ref="H3735:J3735" si="2123">H3697</f>
        <v>0</v>
      </c>
      <c r="I3735" s="238">
        <f t="shared" si="2123"/>
        <v>0</v>
      </c>
      <c r="J3735" s="238">
        <f t="shared" si="2123"/>
        <v>0</v>
      </c>
      <c r="K3735" s="239">
        <f t="shared" si="2121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4">B3698</f>
        <v>0</v>
      </c>
      <c r="C3736" s="292">
        <f t="shared" si="2124"/>
        <v>0</v>
      </c>
      <c r="D3736" s="293">
        <f t="shared" si="2124"/>
        <v>0</v>
      </c>
      <c r="E3736" s="294">
        <f t="shared" si="2124"/>
        <v>0</v>
      </c>
      <c r="F3736" s="235"/>
      <c r="G3736" s="236"/>
      <c r="H3736" s="237">
        <f t="shared" ref="H3736:J3736" si="2125">H3698</f>
        <v>0</v>
      </c>
      <c r="I3736" s="238">
        <f t="shared" si="2125"/>
        <v>0</v>
      </c>
      <c r="J3736" s="238">
        <f t="shared" si="2125"/>
        <v>0</v>
      </c>
      <c r="K3736" s="239">
        <f t="shared" si="2121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6">B3699</f>
        <v>0</v>
      </c>
      <c r="C3737" s="292">
        <f t="shared" si="2126"/>
        <v>0</v>
      </c>
      <c r="D3737" s="293">
        <f t="shared" si="2126"/>
        <v>0</v>
      </c>
      <c r="E3737" s="294">
        <f t="shared" si="2126"/>
        <v>0</v>
      </c>
      <c r="F3737" s="235"/>
      <c r="G3737" s="236"/>
      <c r="H3737" s="237">
        <f t="shared" ref="H3737:J3737" si="2127">H3699</f>
        <v>0</v>
      </c>
      <c r="I3737" s="238">
        <f t="shared" si="2127"/>
        <v>0</v>
      </c>
      <c r="J3737" s="238">
        <f t="shared" si="2127"/>
        <v>0</v>
      </c>
      <c r="K3737" s="239">
        <f t="shared" si="2121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8">B3700</f>
        <v>0</v>
      </c>
      <c r="C3738" s="292">
        <f t="shared" si="2128"/>
        <v>0</v>
      </c>
      <c r="D3738" s="293">
        <f t="shared" si="2128"/>
        <v>0</v>
      </c>
      <c r="E3738" s="294">
        <f t="shared" si="2128"/>
        <v>0</v>
      </c>
      <c r="F3738" s="235"/>
      <c r="G3738" s="236"/>
      <c r="H3738" s="237">
        <f t="shared" ref="H3738:J3738" si="2129">H3700</f>
        <v>0</v>
      </c>
      <c r="I3738" s="238">
        <f t="shared" si="2129"/>
        <v>0</v>
      </c>
      <c r="J3738" s="238">
        <f t="shared" si="2129"/>
        <v>0</v>
      </c>
      <c r="K3738" s="239">
        <f t="shared" si="2121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30">B3701</f>
        <v>0</v>
      </c>
      <c r="C3739" s="292">
        <f t="shared" si="2130"/>
        <v>0</v>
      </c>
      <c r="D3739" s="293">
        <f t="shared" si="2130"/>
        <v>0</v>
      </c>
      <c r="E3739" s="294">
        <f t="shared" si="2130"/>
        <v>0</v>
      </c>
      <c r="F3739" s="235"/>
      <c r="G3739" s="236"/>
      <c r="H3739" s="237">
        <f t="shared" ref="H3739:J3739" si="2131">H3701</f>
        <v>0</v>
      </c>
      <c r="I3739" s="238">
        <f t="shared" si="2131"/>
        <v>0</v>
      </c>
      <c r="J3739" s="238">
        <f t="shared" si="2131"/>
        <v>0</v>
      </c>
      <c r="K3739" s="239">
        <f t="shared" si="2121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2">B3702</f>
        <v>0</v>
      </c>
      <c r="C3740" s="292">
        <f t="shared" si="2132"/>
        <v>0</v>
      </c>
      <c r="D3740" s="293">
        <f t="shared" si="2132"/>
        <v>0</v>
      </c>
      <c r="E3740" s="294">
        <f t="shared" si="2132"/>
        <v>0</v>
      </c>
      <c r="F3740" s="235"/>
      <c r="G3740" s="236"/>
      <c r="H3740" s="237">
        <f t="shared" ref="H3740:J3740" si="2133">H3702</f>
        <v>0</v>
      </c>
      <c r="I3740" s="238">
        <f t="shared" si="2133"/>
        <v>0</v>
      </c>
      <c r="J3740" s="238">
        <f t="shared" si="2133"/>
        <v>0</v>
      </c>
      <c r="K3740" s="239">
        <f t="shared" si="2121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4">B3703</f>
        <v>0</v>
      </c>
      <c r="C3741" s="292">
        <f t="shared" si="2134"/>
        <v>0</v>
      </c>
      <c r="D3741" s="293">
        <f t="shared" si="2134"/>
        <v>0</v>
      </c>
      <c r="E3741" s="295">
        <f t="shared" si="2134"/>
        <v>0</v>
      </c>
      <c r="F3741" s="235"/>
      <c r="G3741" s="236"/>
      <c r="H3741" s="237">
        <f t="shared" ref="H3741:J3741" si="2135">H3703</f>
        <v>0</v>
      </c>
      <c r="I3741" s="238">
        <f t="shared" si="2135"/>
        <v>0</v>
      </c>
      <c r="J3741" s="238">
        <f t="shared" si="2135"/>
        <v>0</v>
      </c>
      <c r="K3741" s="239">
        <f t="shared" si="2121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6">B3704</f>
        <v>0</v>
      </c>
      <c r="C3742" s="292">
        <f t="shared" si="2136"/>
        <v>0</v>
      </c>
      <c r="D3742" s="293">
        <f t="shared" si="2136"/>
        <v>0</v>
      </c>
      <c r="E3742" s="294">
        <f t="shared" si="2136"/>
        <v>0</v>
      </c>
      <c r="F3742" s="235"/>
      <c r="G3742" s="236"/>
      <c r="H3742" s="237">
        <f t="shared" ref="H3742:J3742" si="2137">H3704</f>
        <v>0</v>
      </c>
      <c r="I3742" s="238">
        <f t="shared" si="2137"/>
        <v>0</v>
      </c>
      <c r="J3742" s="238">
        <f t="shared" si="2137"/>
        <v>0</v>
      </c>
      <c r="K3742" s="239">
        <f t="shared" si="2121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8">B3705</f>
        <v>0</v>
      </c>
      <c r="C3743" s="292">
        <f t="shared" si="2138"/>
        <v>0</v>
      </c>
      <c r="D3743" s="293">
        <f t="shared" si="2138"/>
        <v>0</v>
      </c>
      <c r="E3743" s="294">
        <f t="shared" si="2138"/>
        <v>0</v>
      </c>
      <c r="F3743" s="235"/>
      <c r="G3743" s="236"/>
      <c r="H3743" s="237">
        <f t="shared" ref="H3743:J3743" si="2139">H3705</f>
        <v>0</v>
      </c>
      <c r="I3743" s="238">
        <f t="shared" si="2139"/>
        <v>0</v>
      </c>
      <c r="J3743" s="238">
        <f t="shared" si="2139"/>
        <v>0</v>
      </c>
      <c r="K3743" s="239">
        <f t="shared" si="2121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40">B3706</f>
        <v>0</v>
      </c>
      <c r="C3744" s="292">
        <f t="shared" si="2140"/>
        <v>0</v>
      </c>
      <c r="D3744" s="293">
        <f t="shared" si="2140"/>
        <v>0</v>
      </c>
      <c r="E3744" s="294">
        <f t="shared" si="2140"/>
        <v>0</v>
      </c>
      <c r="F3744" s="235"/>
      <c r="G3744" s="236"/>
      <c r="H3744" s="237">
        <f t="shared" ref="H3744:J3744" si="2141">H3706</f>
        <v>0</v>
      </c>
      <c r="I3744" s="238">
        <f t="shared" si="2141"/>
        <v>0</v>
      </c>
      <c r="J3744" s="238">
        <f t="shared" si="2141"/>
        <v>0</v>
      </c>
      <c r="K3744" s="239">
        <f t="shared" si="2121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2">B3707</f>
        <v>0</v>
      </c>
      <c r="C3745" s="292">
        <f t="shared" si="2142"/>
        <v>0</v>
      </c>
      <c r="D3745" s="293">
        <f t="shared" si="2142"/>
        <v>0</v>
      </c>
      <c r="E3745" s="294">
        <f t="shared" si="2142"/>
        <v>0</v>
      </c>
      <c r="F3745" s="235"/>
      <c r="G3745" s="236"/>
      <c r="H3745" s="237">
        <f t="shared" ref="H3745:J3745" si="2143">H3707</f>
        <v>0</v>
      </c>
      <c r="I3745" s="238">
        <f t="shared" si="2143"/>
        <v>0</v>
      </c>
      <c r="J3745" s="238">
        <f t="shared" si="2143"/>
        <v>0</v>
      </c>
      <c r="K3745" s="239">
        <f t="shared" si="2121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4">B3708</f>
        <v>0</v>
      </c>
      <c r="C3746" s="292">
        <f t="shared" si="2144"/>
        <v>0</v>
      </c>
      <c r="D3746" s="293">
        <f t="shared" si="2144"/>
        <v>0</v>
      </c>
      <c r="E3746" s="294">
        <f t="shared" si="2144"/>
        <v>0</v>
      </c>
      <c r="F3746" s="235"/>
      <c r="G3746" s="236"/>
      <c r="H3746" s="237">
        <f t="shared" ref="H3746:J3746" si="2145">H3708</f>
        <v>0</v>
      </c>
      <c r="I3746" s="238">
        <f t="shared" si="2145"/>
        <v>0</v>
      </c>
      <c r="J3746" s="238">
        <f t="shared" si="2145"/>
        <v>0</v>
      </c>
      <c r="K3746" s="239">
        <f t="shared" si="2121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6">B3709</f>
        <v>0</v>
      </c>
      <c r="C3747" s="292">
        <f t="shared" si="2146"/>
        <v>0</v>
      </c>
      <c r="D3747" s="293">
        <f t="shared" si="2146"/>
        <v>0</v>
      </c>
      <c r="E3747" s="294">
        <f t="shared" si="2146"/>
        <v>0</v>
      </c>
      <c r="F3747" s="235"/>
      <c r="G3747" s="236"/>
      <c r="H3747" s="237">
        <f t="shared" ref="H3747:J3747" si="2147">H3709</f>
        <v>0</v>
      </c>
      <c r="I3747" s="238">
        <f t="shared" si="2147"/>
        <v>0</v>
      </c>
      <c r="J3747" s="238">
        <f t="shared" si="2147"/>
        <v>0</v>
      </c>
      <c r="K3747" s="239">
        <f t="shared" si="2121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8">B3710</f>
        <v>0</v>
      </c>
      <c r="C3748" s="292">
        <f t="shared" si="2148"/>
        <v>0</v>
      </c>
      <c r="D3748" s="293">
        <f t="shared" si="2148"/>
        <v>0</v>
      </c>
      <c r="E3748" s="294">
        <f t="shared" si="2148"/>
        <v>0</v>
      </c>
      <c r="F3748" s="235"/>
      <c r="G3748" s="236"/>
      <c r="H3748" s="237">
        <f t="shared" ref="H3748:J3748" si="2149">H3710</f>
        <v>0</v>
      </c>
      <c r="I3748" s="238">
        <f t="shared" si="2149"/>
        <v>0</v>
      </c>
      <c r="J3748" s="238">
        <f t="shared" si="2149"/>
        <v>0</v>
      </c>
      <c r="K3748" s="239">
        <f t="shared" si="2121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50">B3711</f>
        <v>0</v>
      </c>
      <c r="C3749" s="292">
        <f t="shared" si="2150"/>
        <v>0</v>
      </c>
      <c r="D3749" s="293">
        <f t="shared" si="2150"/>
        <v>0</v>
      </c>
      <c r="E3749" s="295">
        <f t="shared" si="2150"/>
        <v>0</v>
      </c>
      <c r="F3749" s="235"/>
      <c r="G3749" s="236"/>
      <c r="H3749" s="237">
        <f t="shared" ref="H3749:J3749" si="2151">H3711</f>
        <v>0</v>
      </c>
      <c r="I3749" s="238">
        <f t="shared" si="2151"/>
        <v>0</v>
      </c>
      <c r="J3749" s="238">
        <f t="shared" si="2151"/>
        <v>0</v>
      </c>
      <c r="K3749" s="239">
        <f t="shared" si="2121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9"/>
      <c r="K3751" s="308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5">
        <f>SUM(K3734:K3749)</f>
        <v>0</v>
      </c>
      <c r="K3752" s="306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7"/>
      <c r="K3753" s="307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8"/>
      <c r="K3755" s="308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9">
        <f>((J3752/1.11)+(K3754/1.11))*11%</f>
        <v>0</v>
      </c>
      <c r="K3756" s="310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8"/>
      <c r="K3757" s="308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11">
        <f>J3722</f>
        <v>0</v>
      </c>
      <c r="K3760" s="312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11">
        <f>J3723</f>
        <v>0</v>
      </c>
      <c r="K3761" s="312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23090034</v>
      </c>
      <c r="G3764" s="11" t="s">
        <v>2</v>
      </c>
      <c r="H3764" s="358"/>
      <c r="I3764" s="358"/>
      <c r="J3764" s="358"/>
      <c r="K3764" s="35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2" t="s">
        <v>3</v>
      </c>
      <c r="G3765" s="17"/>
      <c r="H3765" s="360"/>
      <c r="I3765" s="360"/>
      <c r="J3765" s="360"/>
      <c r="K3765" s="36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3"/>
      <c r="E3766" s="364"/>
      <c r="F3766" s="362"/>
      <c r="G3766" s="18"/>
      <c r="H3766" s="365"/>
      <c r="I3766" s="365"/>
      <c r="J3766" s="365"/>
      <c r="K3766" s="36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2"/>
      <c r="G3767" s="18"/>
      <c r="H3767" s="367"/>
      <c r="I3767" s="367"/>
      <c r="J3767" s="367"/>
      <c r="K3767" s="36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9"/>
      <c r="I3768" s="369"/>
      <c r="J3768" s="369"/>
      <c r="K3768" s="37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2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2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2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2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2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2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2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2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2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2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2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2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2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2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2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2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5"/>
      <c r="K3789" s="34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7">
        <f>SUM(K3772:K3787)</f>
        <v>0</v>
      </c>
      <c r="K3790" s="34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9"/>
      <c r="K3791" s="34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6"/>
      <c r="K3793" s="34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0">
        <f>((J3790/1.11)+(K3792/1.11))*11%</f>
        <v>0</v>
      </c>
      <c r="K3794" s="35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6"/>
      <c r="K3795" s="34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52"/>
      <c r="K3798" s="353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52"/>
      <c r="K3799" s="353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23090034</v>
      </c>
      <c r="F3802" s="123"/>
      <c r="G3802" s="124" t="s">
        <v>2</v>
      </c>
      <c r="H3802" s="354">
        <f>H3764</f>
        <v>0</v>
      </c>
      <c r="I3802" s="354"/>
      <c r="J3802" s="354"/>
      <c r="K3802" s="355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30" t="s">
        <v>3</v>
      </c>
      <c r="G3803" s="130"/>
      <c r="H3803" s="356"/>
      <c r="I3803" s="356"/>
      <c r="J3803" s="356"/>
      <c r="K3803" s="357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31">
        <f>D3766</f>
        <v>0</v>
      </c>
      <c r="E3804" s="332"/>
      <c r="F3804" s="330"/>
      <c r="G3804" s="131"/>
      <c r="H3804" s="333">
        <f>H3766</f>
        <v>0</v>
      </c>
      <c r="I3804" s="333"/>
      <c r="J3804" s="333"/>
      <c r="K3804" s="334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30"/>
      <c r="G3805" s="131"/>
      <c r="H3805" s="335">
        <f>H3767</f>
        <v>0</v>
      </c>
      <c r="I3805" s="335"/>
      <c r="J3805" s="335"/>
      <c r="K3805" s="336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37"/>
      <c r="I3806" s="337"/>
      <c r="J3806" s="337"/>
      <c r="K3806" s="338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3">B3772</f>
        <v>0</v>
      </c>
      <c r="C3810" s="287">
        <f t="shared" si="2153"/>
        <v>0</v>
      </c>
      <c r="D3810" s="288">
        <f t="shared" si="2153"/>
        <v>0</v>
      </c>
      <c r="E3810" s="289">
        <f t="shared" si="2153"/>
        <v>0</v>
      </c>
      <c r="F3810" s="158"/>
      <c r="G3810" s="159"/>
      <c r="H3810" s="160">
        <f t="shared" ref="H3810:J3810" si="2154">H3772</f>
        <v>0</v>
      </c>
      <c r="I3810" s="161">
        <f t="shared" si="2154"/>
        <v>0</v>
      </c>
      <c r="J3810" s="161">
        <f t="shared" si="2154"/>
        <v>0</v>
      </c>
      <c r="K3810" s="162">
        <f t="shared" ref="K3810:K3825" si="2155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6">B3773</f>
        <v>0</v>
      </c>
      <c r="C3811" s="287">
        <f t="shared" si="2156"/>
        <v>0</v>
      </c>
      <c r="D3811" s="288">
        <f t="shared" si="2156"/>
        <v>0</v>
      </c>
      <c r="E3811" s="289">
        <f t="shared" si="2156"/>
        <v>0</v>
      </c>
      <c r="F3811" s="158"/>
      <c r="G3811" s="159"/>
      <c r="H3811" s="160">
        <f t="shared" ref="H3811:J3811" si="2157">H3773</f>
        <v>0</v>
      </c>
      <c r="I3811" s="161">
        <f t="shared" si="2157"/>
        <v>0</v>
      </c>
      <c r="J3811" s="161">
        <f t="shared" si="2157"/>
        <v>0</v>
      </c>
      <c r="K3811" s="162">
        <f t="shared" si="2155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8">B3774</f>
        <v>0</v>
      </c>
      <c r="C3812" s="287">
        <f t="shared" si="2158"/>
        <v>0</v>
      </c>
      <c r="D3812" s="288">
        <f t="shared" si="2158"/>
        <v>0</v>
      </c>
      <c r="E3812" s="289">
        <f t="shared" si="2158"/>
        <v>0</v>
      </c>
      <c r="F3812" s="158"/>
      <c r="G3812" s="159"/>
      <c r="H3812" s="160">
        <f t="shared" ref="H3812:J3812" si="2159">H3774</f>
        <v>0</v>
      </c>
      <c r="I3812" s="161">
        <f t="shared" si="2159"/>
        <v>0</v>
      </c>
      <c r="J3812" s="161">
        <f t="shared" si="2159"/>
        <v>0</v>
      </c>
      <c r="K3812" s="162">
        <f t="shared" si="2155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60">B3775</f>
        <v>0</v>
      </c>
      <c r="C3813" s="287">
        <f t="shared" si="2160"/>
        <v>0</v>
      </c>
      <c r="D3813" s="288">
        <f t="shared" si="2160"/>
        <v>0</v>
      </c>
      <c r="E3813" s="289">
        <f t="shared" si="2160"/>
        <v>0</v>
      </c>
      <c r="F3813" s="158"/>
      <c r="G3813" s="159"/>
      <c r="H3813" s="160">
        <f t="shared" ref="H3813:J3813" si="2161">H3775</f>
        <v>0</v>
      </c>
      <c r="I3813" s="161">
        <f t="shared" si="2161"/>
        <v>0</v>
      </c>
      <c r="J3813" s="161">
        <f t="shared" si="2161"/>
        <v>0</v>
      </c>
      <c r="K3813" s="162">
        <f t="shared" si="2155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2">B3776</f>
        <v>0</v>
      </c>
      <c r="C3814" s="287">
        <f t="shared" si="2162"/>
        <v>0</v>
      </c>
      <c r="D3814" s="288">
        <f t="shared" si="2162"/>
        <v>0</v>
      </c>
      <c r="E3814" s="289">
        <f t="shared" si="2162"/>
        <v>0</v>
      </c>
      <c r="F3814" s="158"/>
      <c r="G3814" s="159"/>
      <c r="H3814" s="160">
        <f t="shared" ref="H3814:J3814" si="2163">H3776</f>
        <v>0</v>
      </c>
      <c r="I3814" s="161">
        <f t="shared" si="2163"/>
        <v>0</v>
      </c>
      <c r="J3814" s="161">
        <f t="shared" si="2163"/>
        <v>0</v>
      </c>
      <c r="K3814" s="162">
        <f t="shared" si="2155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4">B3777</f>
        <v>0</v>
      </c>
      <c r="C3815" s="287">
        <f t="shared" si="2164"/>
        <v>0</v>
      </c>
      <c r="D3815" s="288">
        <f t="shared" si="2164"/>
        <v>0</v>
      </c>
      <c r="E3815" s="289">
        <f t="shared" si="2164"/>
        <v>0</v>
      </c>
      <c r="F3815" s="158"/>
      <c r="G3815" s="159"/>
      <c r="H3815" s="160">
        <f t="shared" ref="H3815:J3815" si="2165">H3777</f>
        <v>0</v>
      </c>
      <c r="I3815" s="161">
        <f t="shared" si="2165"/>
        <v>0</v>
      </c>
      <c r="J3815" s="161">
        <f t="shared" si="2165"/>
        <v>0</v>
      </c>
      <c r="K3815" s="162">
        <f t="shared" si="2155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6">B3778</f>
        <v>0</v>
      </c>
      <c r="C3816" s="287">
        <f t="shared" si="2166"/>
        <v>0</v>
      </c>
      <c r="D3816" s="288">
        <f t="shared" si="2166"/>
        <v>0</v>
      </c>
      <c r="E3816" s="289">
        <f t="shared" si="2166"/>
        <v>0</v>
      </c>
      <c r="F3816" s="158"/>
      <c r="G3816" s="159"/>
      <c r="H3816" s="160">
        <f t="shared" ref="H3816:J3816" si="2167">H3778</f>
        <v>0</v>
      </c>
      <c r="I3816" s="161">
        <f t="shared" si="2167"/>
        <v>0</v>
      </c>
      <c r="J3816" s="161">
        <f t="shared" si="2167"/>
        <v>0</v>
      </c>
      <c r="K3816" s="162">
        <f t="shared" si="2155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8">B3779</f>
        <v>0</v>
      </c>
      <c r="C3817" s="287">
        <f t="shared" si="2168"/>
        <v>0</v>
      </c>
      <c r="D3817" s="288">
        <f t="shared" si="2168"/>
        <v>0</v>
      </c>
      <c r="E3817" s="290">
        <f t="shared" si="2168"/>
        <v>0</v>
      </c>
      <c r="F3817" s="158"/>
      <c r="G3817" s="159"/>
      <c r="H3817" s="160">
        <f t="shared" ref="H3817:J3817" si="2169">H3779</f>
        <v>0</v>
      </c>
      <c r="I3817" s="161">
        <f t="shared" si="2169"/>
        <v>0</v>
      </c>
      <c r="J3817" s="161">
        <f t="shared" si="2169"/>
        <v>0</v>
      </c>
      <c r="K3817" s="162">
        <f t="shared" si="2155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70">B3780</f>
        <v>0</v>
      </c>
      <c r="C3818" s="287">
        <f t="shared" si="2170"/>
        <v>0</v>
      </c>
      <c r="D3818" s="288">
        <f t="shared" si="2170"/>
        <v>0</v>
      </c>
      <c r="E3818" s="289">
        <f t="shared" si="2170"/>
        <v>0</v>
      </c>
      <c r="F3818" s="158"/>
      <c r="G3818" s="159"/>
      <c r="H3818" s="160">
        <f t="shared" ref="H3818:J3818" si="2171">H3780</f>
        <v>0</v>
      </c>
      <c r="I3818" s="161">
        <f t="shared" si="2171"/>
        <v>0</v>
      </c>
      <c r="J3818" s="161">
        <f t="shared" si="2171"/>
        <v>0</v>
      </c>
      <c r="K3818" s="162">
        <f t="shared" si="2155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2">B3781</f>
        <v>0</v>
      </c>
      <c r="C3819" s="287">
        <f t="shared" si="2172"/>
        <v>0</v>
      </c>
      <c r="D3819" s="288">
        <f t="shared" si="2172"/>
        <v>0</v>
      </c>
      <c r="E3819" s="289">
        <f t="shared" si="2172"/>
        <v>0</v>
      </c>
      <c r="F3819" s="158"/>
      <c r="G3819" s="159"/>
      <c r="H3819" s="160">
        <f t="shared" ref="H3819:J3819" si="2173">H3781</f>
        <v>0</v>
      </c>
      <c r="I3819" s="161">
        <f t="shared" si="2173"/>
        <v>0</v>
      </c>
      <c r="J3819" s="161">
        <f t="shared" si="2173"/>
        <v>0</v>
      </c>
      <c r="K3819" s="162">
        <f t="shared" si="2155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4">B3782</f>
        <v>0</v>
      </c>
      <c r="C3820" s="287">
        <f t="shared" si="2174"/>
        <v>0</v>
      </c>
      <c r="D3820" s="288">
        <f t="shared" si="2174"/>
        <v>0</v>
      </c>
      <c r="E3820" s="289">
        <f t="shared" si="2174"/>
        <v>0</v>
      </c>
      <c r="F3820" s="158"/>
      <c r="G3820" s="159"/>
      <c r="H3820" s="160">
        <f t="shared" ref="H3820:J3820" si="2175">H3782</f>
        <v>0</v>
      </c>
      <c r="I3820" s="161">
        <f t="shared" si="2175"/>
        <v>0</v>
      </c>
      <c r="J3820" s="161">
        <f t="shared" si="2175"/>
        <v>0</v>
      </c>
      <c r="K3820" s="162">
        <f t="shared" si="2155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6">B3783</f>
        <v>0</v>
      </c>
      <c r="C3821" s="287">
        <f t="shared" si="2176"/>
        <v>0</v>
      </c>
      <c r="D3821" s="288">
        <f t="shared" si="2176"/>
        <v>0</v>
      </c>
      <c r="E3821" s="289">
        <f t="shared" si="2176"/>
        <v>0</v>
      </c>
      <c r="F3821" s="158"/>
      <c r="G3821" s="159"/>
      <c r="H3821" s="160">
        <f t="shared" ref="H3821:J3821" si="2177">H3783</f>
        <v>0</v>
      </c>
      <c r="I3821" s="161">
        <f t="shared" si="2177"/>
        <v>0</v>
      </c>
      <c r="J3821" s="161">
        <f t="shared" si="2177"/>
        <v>0</v>
      </c>
      <c r="K3821" s="162">
        <f t="shared" si="2155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8">B3784</f>
        <v>0</v>
      </c>
      <c r="C3822" s="287">
        <f t="shared" si="2178"/>
        <v>0</v>
      </c>
      <c r="D3822" s="288">
        <f t="shared" si="2178"/>
        <v>0</v>
      </c>
      <c r="E3822" s="289">
        <f t="shared" si="2178"/>
        <v>0</v>
      </c>
      <c r="F3822" s="158"/>
      <c r="G3822" s="159"/>
      <c r="H3822" s="160">
        <f t="shared" ref="H3822:J3822" si="2179">H3784</f>
        <v>0</v>
      </c>
      <c r="I3822" s="161">
        <f t="shared" si="2179"/>
        <v>0</v>
      </c>
      <c r="J3822" s="161">
        <f t="shared" si="2179"/>
        <v>0</v>
      </c>
      <c r="K3822" s="162">
        <f t="shared" si="2155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80">B3785</f>
        <v>0</v>
      </c>
      <c r="C3823" s="287">
        <f t="shared" si="2180"/>
        <v>0</v>
      </c>
      <c r="D3823" s="288">
        <f t="shared" si="2180"/>
        <v>0</v>
      </c>
      <c r="E3823" s="289">
        <f t="shared" si="2180"/>
        <v>0</v>
      </c>
      <c r="F3823" s="158"/>
      <c r="G3823" s="159"/>
      <c r="H3823" s="160">
        <f t="shared" ref="H3823:J3823" si="2181">H3785</f>
        <v>0</v>
      </c>
      <c r="I3823" s="161">
        <f t="shared" si="2181"/>
        <v>0</v>
      </c>
      <c r="J3823" s="161">
        <f t="shared" si="2181"/>
        <v>0</v>
      </c>
      <c r="K3823" s="162">
        <f t="shared" si="2155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2">B3786</f>
        <v>0</v>
      </c>
      <c r="C3824" s="287">
        <f t="shared" si="2182"/>
        <v>0</v>
      </c>
      <c r="D3824" s="288">
        <f t="shared" si="2182"/>
        <v>0</v>
      </c>
      <c r="E3824" s="289">
        <f t="shared" si="2182"/>
        <v>0</v>
      </c>
      <c r="F3824" s="158"/>
      <c r="G3824" s="159"/>
      <c r="H3824" s="160">
        <f t="shared" ref="H3824:J3824" si="2183">H3786</f>
        <v>0</v>
      </c>
      <c r="I3824" s="161">
        <f t="shared" si="2183"/>
        <v>0</v>
      </c>
      <c r="J3824" s="161">
        <f t="shared" si="2183"/>
        <v>0</v>
      </c>
      <c r="K3824" s="162">
        <f t="shared" si="2155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4">B3787</f>
        <v>0</v>
      </c>
      <c r="C3825" s="287">
        <f t="shared" si="2184"/>
        <v>0</v>
      </c>
      <c r="D3825" s="288">
        <f t="shared" si="2184"/>
        <v>0</v>
      </c>
      <c r="E3825" s="290">
        <f t="shared" si="2184"/>
        <v>0</v>
      </c>
      <c r="F3825" s="158"/>
      <c r="G3825" s="159"/>
      <c r="H3825" s="160">
        <f t="shared" ref="H3825:J3825" si="2185">H3787</f>
        <v>0</v>
      </c>
      <c r="I3825" s="161">
        <f t="shared" si="2185"/>
        <v>0</v>
      </c>
      <c r="J3825" s="161">
        <f t="shared" si="2185"/>
        <v>0</v>
      </c>
      <c r="K3825" s="162">
        <f t="shared" si="2155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9"/>
      <c r="K3827" s="313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40">
        <f>SUM(K3810:K3825)</f>
        <v>0</v>
      </c>
      <c r="K3828" s="341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42"/>
      <c r="K3829" s="342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13"/>
      <c r="K3831" s="313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43">
        <f>((J3828/1.11)+(K3830/1.11))*11%</f>
        <v>0</v>
      </c>
      <c r="K3832" s="344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13"/>
      <c r="K3833" s="313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14">
        <f>J3798</f>
        <v>0</v>
      </c>
      <c r="K3836" s="315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14">
        <f>J3799</f>
        <v>0</v>
      </c>
      <c r="K3837" s="315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23090034</v>
      </c>
      <c r="F3840" s="200"/>
      <c r="G3840" s="201" t="s">
        <v>2</v>
      </c>
      <c r="H3840" s="316">
        <f>H3802</f>
        <v>0</v>
      </c>
      <c r="I3840" s="316"/>
      <c r="J3840" s="316"/>
      <c r="K3840" s="317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20" t="s">
        <v>3</v>
      </c>
      <c r="G3841" s="207"/>
      <c r="H3841" s="318"/>
      <c r="I3841" s="318"/>
      <c r="J3841" s="318"/>
      <c r="K3841" s="319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21">
        <f>D3804</f>
        <v>0</v>
      </c>
      <c r="E3842" s="322"/>
      <c r="F3842" s="320"/>
      <c r="G3842" s="208"/>
      <c r="H3842" s="323">
        <f>H3804</f>
        <v>0</v>
      </c>
      <c r="I3842" s="323"/>
      <c r="J3842" s="323"/>
      <c r="K3842" s="324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20"/>
      <c r="G3843" s="208"/>
      <c r="H3843" s="325">
        <f>H3805</f>
        <v>0</v>
      </c>
      <c r="I3843" s="325"/>
      <c r="J3843" s="325"/>
      <c r="K3843" s="326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7"/>
      <c r="I3844" s="327"/>
      <c r="J3844" s="327"/>
      <c r="K3844" s="328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6">B3810</f>
        <v>0</v>
      </c>
      <c r="C3848" s="292">
        <f t="shared" si="2186"/>
        <v>0</v>
      </c>
      <c r="D3848" s="293">
        <f t="shared" si="2186"/>
        <v>0</v>
      </c>
      <c r="E3848" s="294">
        <f t="shared" si="2186"/>
        <v>0</v>
      </c>
      <c r="F3848" s="235"/>
      <c r="G3848" s="236"/>
      <c r="H3848" s="237">
        <f t="shared" ref="H3848:J3848" si="2187">H3810</f>
        <v>0</v>
      </c>
      <c r="I3848" s="238">
        <f t="shared" si="2187"/>
        <v>0</v>
      </c>
      <c r="J3848" s="238">
        <f t="shared" si="2187"/>
        <v>0</v>
      </c>
      <c r="K3848" s="239">
        <f t="shared" ref="K3848:K3863" si="2188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9">B3811</f>
        <v>0</v>
      </c>
      <c r="C3849" s="292">
        <f t="shared" si="2189"/>
        <v>0</v>
      </c>
      <c r="D3849" s="293">
        <f t="shared" si="2189"/>
        <v>0</v>
      </c>
      <c r="E3849" s="294">
        <f t="shared" si="2189"/>
        <v>0</v>
      </c>
      <c r="F3849" s="235"/>
      <c r="G3849" s="236"/>
      <c r="H3849" s="237">
        <f t="shared" ref="H3849:J3849" si="2190">H3811</f>
        <v>0</v>
      </c>
      <c r="I3849" s="238">
        <f t="shared" si="2190"/>
        <v>0</v>
      </c>
      <c r="J3849" s="238">
        <f t="shared" si="2190"/>
        <v>0</v>
      </c>
      <c r="K3849" s="239">
        <f t="shared" si="2188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1">B3812</f>
        <v>0</v>
      </c>
      <c r="C3850" s="292">
        <f t="shared" si="2191"/>
        <v>0</v>
      </c>
      <c r="D3850" s="293">
        <f t="shared" si="2191"/>
        <v>0</v>
      </c>
      <c r="E3850" s="294">
        <f t="shared" si="2191"/>
        <v>0</v>
      </c>
      <c r="F3850" s="235"/>
      <c r="G3850" s="236"/>
      <c r="H3850" s="237">
        <f t="shared" ref="H3850:J3850" si="2192">H3812</f>
        <v>0</v>
      </c>
      <c r="I3850" s="238">
        <f t="shared" si="2192"/>
        <v>0</v>
      </c>
      <c r="J3850" s="238">
        <f t="shared" si="2192"/>
        <v>0</v>
      </c>
      <c r="K3850" s="239">
        <f t="shared" si="2188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3">B3813</f>
        <v>0</v>
      </c>
      <c r="C3851" s="292">
        <f t="shared" si="2193"/>
        <v>0</v>
      </c>
      <c r="D3851" s="293">
        <f t="shared" si="2193"/>
        <v>0</v>
      </c>
      <c r="E3851" s="294">
        <f t="shared" si="2193"/>
        <v>0</v>
      </c>
      <c r="F3851" s="235"/>
      <c r="G3851" s="236"/>
      <c r="H3851" s="237">
        <f t="shared" ref="H3851:J3851" si="2194">H3813</f>
        <v>0</v>
      </c>
      <c r="I3851" s="238">
        <f t="shared" si="2194"/>
        <v>0</v>
      </c>
      <c r="J3851" s="238">
        <f t="shared" si="2194"/>
        <v>0</v>
      </c>
      <c r="K3851" s="239">
        <f t="shared" si="2188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5">B3814</f>
        <v>0</v>
      </c>
      <c r="C3852" s="292">
        <f t="shared" si="2195"/>
        <v>0</v>
      </c>
      <c r="D3852" s="293">
        <f t="shared" si="2195"/>
        <v>0</v>
      </c>
      <c r="E3852" s="294">
        <f t="shared" si="2195"/>
        <v>0</v>
      </c>
      <c r="F3852" s="235"/>
      <c r="G3852" s="236"/>
      <c r="H3852" s="237">
        <f t="shared" ref="H3852:J3852" si="2196">H3814</f>
        <v>0</v>
      </c>
      <c r="I3852" s="238">
        <f t="shared" si="2196"/>
        <v>0</v>
      </c>
      <c r="J3852" s="238">
        <f t="shared" si="2196"/>
        <v>0</v>
      </c>
      <c r="K3852" s="239">
        <f t="shared" si="2188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7">B3815</f>
        <v>0</v>
      </c>
      <c r="C3853" s="292">
        <f t="shared" si="2197"/>
        <v>0</v>
      </c>
      <c r="D3853" s="293">
        <f t="shared" si="2197"/>
        <v>0</v>
      </c>
      <c r="E3853" s="294">
        <f t="shared" si="2197"/>
        <v>0</v>
      </c>
      <c r="F3853" s="235"/>
      <c r="G3853" s="236"/>
      <c r="H3853" s="237">
        <f t="shared" ref="H3853:J3853" si="2198">H3815</f>
        <v>0</v>
      </c>
      <c r="I3853" s="238">
        <f t="shared" si="2198"/>
        <v>0</v>
      </c>
      <c r="J3853" s="238">
        <f t="shared" si="2198"/>
        <v>0</v>
      </c>
      <c r="K3853" s="239">
        <f t="shared" si="2188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9">B3816</f>
        <v>0</v>
      </c>
      <c r="C3854" s="292">
        <f t="shared" si="2199"/>
        <v>0</v>
      </c>
      <c r="D3854" s="293">
        <f t="shared" si="2199"/>
        <v>0</v>
      </c>
      <c r="E3854" s="294">
        <f t="shared" si="2199"/>
        <v>0</v>
      </c>
      <c r="F3854" s="235"/>
      <c r="G3854" s="236"/>
      <c r="H3854" s="237">
        <f t="shared" ref="H3854:J3854" si="2200">H3816</f>
        <v>0</v>
      </c>
      <c r="I3854" s="238">
        <f t="shared" si="2200"/>
        <v>0</v>
      </c>
      <c r="J3854" s="238">
        <f t="shared" si="2200"/>
        <v>0</v>
      </c>
      <c r="K3854" s="239">
        <f t="shared" si="2188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1">B3817</f>
        <v>0</v>
      </c>
      <c r="C3855" s="292">
        <f t="shared" si="2201"/>
        <v>0</v>
      </c>
      <c r="D3855" s="293">
        <f t="shared" si="2201"/>
        <v>0</v>
      </c>
      <c r="E3855" s="295">
        <f t="shared" si="2201"/>
        <v>0</v>
      </c>
      <c r="F3855" s="235"/>
      <c r="G3855" s="236"/>
      <c r="H3855" s="237">
        <f t="shared" ref="H3855:J3855" si="2202">H3817</f>
        <v>0</v>
      </c>
      <c r="I3855" s="238">
        <f t="shared" si="2202"/>
        <v>0</v>
      </c>
      <c r="J3855" s="238">
        <f t="shared" si="2202"/>
        <v>0</v>
      </c>
      <c r="K3855" s="239">
        <f t="shared" si="2188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3">B3818</f>
        <v>0</v>
      </c>
      <c r="C3856" s="292">
        <f t="shared" si="2203"/>
        <v>0</v>
      </c>
      <c r="D3856" s="293">
        <f t="shared" si="2203"/>
        <v>0</v>
      </c>
      <c r="E3856" s="294">
        <f t="shared" si="2203"/>
        <v>0</v>
      </c>
      <c r="F3856" s="235"/>
      <c r="G3856" s="236"/>
      <c r="H3856" s="237">
        <f t="shared" ref="H3856:J3856" si="2204">H3818</f>
        <v>0</v>
      </c>
      <c r="I3856" s="238">
        <f t="shared" si="2204"/>
        <v>0</v>
      </c>
      <c r="J3856" s="238">
        <f t="shared" si="2204"/>
        <v>0</v>
      </c>
      <c r="K3856" s="239">
        <f t="shared" si="2188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5">B3819</f>
        <v>0</v>
      </c>
      <c r="C3857" s="292">
        <f t="shared" si="2205"/>
        <v>0</v>
      </c>
      <c r="D3857" s="293">
        <f t="shared" si="2205"/>
        <v>0</v>
      </c>
      <c r="E3857" s="294">
        <f t="shared" si="2205"/>
        <v>0</v>
      </c>
      <c r="F3857" s="235"/>
      <c r="G3857" s="236"/>
      <c r="H3857" s="237">
        <f t="shared" ref="H3857:J3857" si="2206">H3819</f>
        <v>0</v>
      </c>
      <c r="I3857" s="238">
        <f t="shared" si="2206"/>
        <v>0</v>
      </c>
      <c r="J3857" s="238">
        <f t="shared" si="2206"/>
        <v>0</v>
      </c>
      <c r="K3857" s="239">
        <f t="shared" si="2188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7">B3820</f>
        <v>0</v>
      </c>
      <c r="C3858" s="292">
        <f t="shared" si="2207"/>
        <v>0</v>
      </c>
      <c r="D3858" s="293">
        <f t="shared" si="2207"/>
        <v>0</v>
      </c>
      <c r="E3858" s="294">
        <f t="shared" si="2207"/>
        <v>0</v>
      </c>
      <c r="F3858" s="235"/>
      <c r="G3858" s="236"/>
      <c r="H3858" s="237">
        <f t="shared" ref="H3858:J3858" si="2208">H3820</f>
        <v>0</v>
      </c>
      <c r="I3858" s="238">
        <f t="shared" si="2208"/>
        <v>0</v>
      </c>
      <c r="J3858" s="238">
        <f t="shared" si="2208"/>
        <v>0</v>
      </c>
      <c r="K3858" s="239">
        <f t="shared" si="2188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9">B3821</f>
        <v>0</v>
      </c>
      <c r="C3859" s="292">
        <f t="shared" si="2209"/>
        <v>0</v>
      </c>
      <c r="D3859" s="293">
        <f t="shared" si="2209"/>
        <v>0</v>
      </c>
      <c r="E3859" s="294">
        <f t="shared" si="2209"/>
        <v>0</v>
      </c>
      <c r="F3859" s="235"/>
      <c r="G3859" s="236"/>
      <c r="H3859" s="237">
        <f t="shared" ref="H3859:J3859" si="2210">H3821</f>
        <v>0</v>
      </c>
      <c r="I3859" s="238">
        <f t="shared" si="2210"/>
        <v>0</v>
      </c>
      <c r="J3859" s="238">
        <f t="shared" si="2210"/>
        <v>0</v>
      </c>
      <c r="K3859" s="239">
        <f t="shared" si="2188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1">B3822</f>
        <v>0</v>
      </c>
      <c r="C3860" s="292">
        <f t="shared" si="2211"/>
        <v>0</v>
      </c>
      <c r="D3860" s="293">
        <f t="shared" si="2211"/>
        <v>0</v>
      </c>
      <c r="E3860" s="294">
        <f t="shared" si="2211"/>
        <v>0</v>
      </c>
      <c r="F3860" s="235"/>
      <c r="G3860" s="236"/>
      <c r="H3860" s="237">
        <f t="shared" ref="H3860:J3860" si="2212">H3822</f>
        <v>0</v>
      </c>
      <c r="I3860" s="238">
        <f t="shared" si="2212"/>
        <v>0</v>
      </c>
      <c r="J3860" s="238">
        <f t="shared" si="2212"/>
        <v>0</v>
      </c>
      <c r="K3860" s="239">
        <f t="shared" si="2188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3">B3823</f>
        <v>0</v>
      </c>
      <c r="C3861" s="292">
        <f t="shared" si="2213"/>
        <v>0</v>
      </c>
      <c r="D3861" s="293">
        <f t="shared" si="2213"/>
        <v>0</v>
      </c>
      <c r="E3861" s="294">
        <f t="shared" si="2213"/>
        <v>0</v>
      </c>
      <c r="F3861" s="235"/>
      <c r="G3861" s="236"/>
      <c r="H3861" s="237">
        <f t="shared" ref="H3861:J3861" si="2214">H3823</f>
        <v>0</v>
      </c>
      <c r="I3861" s="238">
        <f t="shared" si="2214"/>
        <v>0</v>
      </c>
      <c r="J3861" s="238">
        <f t="shared" si="2214"/>
        <v>0</v>
      </c>
      <c r="K3861" s="239">
        <f t="shared" si="2188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5">B3824</f>
        <v>0</v>
      </c>
      <c r="C3862" s="292">
        <f t="shared" si="2215"/>
        <v>0</v>
      </c>
      <c r="D3862" s="293">
        <f t="shared" si="2215"/>
        <v>0</v>
      </c>
      <c r="E3862" s="294">
        <f t="shared" si="2215"/>
        <v>0</v>
      </c>
      <c r="F3862" s="235"/>
      <c r="G3862" s="236"/>
      <c r="H3862" s="237">
        <f t="shared" ref="H3862:J3862" si="2216">H3824</f>
        <v>0</v>
      </c>
      <c r="I3862" s="238">
        <f t="shared" si="2216"/>
        <v>0</v>
      </c>
      <c r="J3862" s="238">
        <f t="shared" si="2216"/>
        <v>0</v>
      </c>
      <c r="K3862" s="239">
        <f t="shared" si="2188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7">B3825</f>
        <v>0</v>
      </c>
      <c r="C3863" s="292">
        <f t="shared" si="2217"/>
        <v>0</v>
      </c>
      <c r="D3863" s="293">
        <f t="shared" si="2217"/>
        <v>0</v>
      </c>
      <c r="E3863" s="295">
        <f t="shared" si="2217"/>
        <v>0</v>
      </c>
      <c r="F3863" s="235"/>
      <c r="G3863" s="236"/>
      <c r="H3863" s="237">
        <f t="shared" ref="H3863:J3863" si="2218">H3825</f>
        <v>0</v>
      </c>
      <c r="I3863" s="238">
        <f t="shared" si="2218"/>
        <v>0</v>
      </c>
      <c r="J3863" s="238">
        <f t="shared" si="2218"/>
        <v>0</v>
      </c>
      <c r="K3863" s="239">
        <f t="shared" si="2188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9"/>
      <c r="K3865" s="308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5">
        <f>SUM(K3848:K3863)</f>
        <v>0</v>
      </c>
      <c r="K3866" s="306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7"/>
      <c r="K3867" s="307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8"/>
      <c r="K3869" s="308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9">
        <f>((J3866/1.11)+(K3868/1.11))*11%</f>
        <v>0</v>
      </c>
      <c r="K3870" s="310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8"/>
      <c r="K3871" s="308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11">
        <f>J3836</f>
        <v>0</v>
      </c>
      <c r="K3874" s="312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11">
        <f>J3837</f>
        <v>0</v>
      </c>
      <c r="K3875" s="312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23090035</v>
      </c>
      <c r="G3878" s="11" t="s">
        <v>2</v>
      </c>
      <c r="H3878" s="358"/>
      <c r="I3878" s="358"/>
      <c r="J3878" s="358"/>
      <c r="K3878" s="35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2" t="s">
        <v>3</v>
      </c>
      <c r="G3879" s="17"/>
      <c r="H3879" s="360"/>
      <c r="I3879" s="360"/>
      <c r="J3879" s="360"/>
      <c r="K3879" s="36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3"/>
      <c r="E3880" s="364"/>
      <c r="F3880" s="362"/>
      <c r="G3880" s="18"/>
      <c r="H3880" s="365"/>
      <c r="I3880" s="365"/>
      <c r="J3880" s="365"/>
      <c r="K3880" s="36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2"/>
      <c r="G3881" s="18"/>
      <c r="H3881" s="367"/>
      <c r="I3881" s="367"/>
      <c r="J3881" s="367"/>
      <c r="K3881" s="36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9"/>
      <c r="I3882" s="369"/>
      <c r="J3882" s="369"/>
      <c r="K3882" s="37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9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9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9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9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9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9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9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9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9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9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9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9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9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9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9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9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5"/>
      <c r="K3903" s="34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7">
        <f>SUM(K3886:K3901)</f>
        <v>0</v>
      </c>
      <c r="K3904" s="34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9"/>
      <c r="K3905" s="34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6"/>
      <c r="K3907" s="34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0">
        <f>((J3904/1.11)+(K3906/1.11))*11%</f>
        <v>0</v>
      </c>
      <c r="K3908" s="35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6"/>
      <c r="K3909" s="34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52"/>
      <c r="K3912" s="353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52"/>
      <c r="K3913" s="353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23090035</v>
      </c>
      <c r="F3916" s="123"/>
      <c r="G3916" s="124" t="s">
        <v>2</v>
      </c>
      <c r="H3916" s="354">
        <f>H3878</f>
        <v>0</v>
      </c>
      <c r="I3916" s="354"/>
      <c r="J3916" s="354"/>
      <c r="K3916" s="355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30" t="s">
        <v>3</v>
      </c>
      <c r="G3917" s="130"/>
      <c r="H3917" s="356"/>
      <c r="I3917" s="356"/>
      <c r="J3917" s="356"/>
      <c r="K3917" s="357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31">
        <f>D3880</f>
        <v>0</v>
      </c>
      <c r="E3918" s="332"/>
      <c r="F3918" s="330"/>
      <c r="G3918" s="131"/>
      <c r="H3918" s="333">
        <f>H3880</f>
        <v>0</v>
      </c>
      <c r="I3918" s="333"/>
      <c r="J3918" s="333"/>
      <c r="K3918" s="334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30"/>
      <c r="G3919" s="131"/>
      <c r="H3919" s="335">
        <f>H3881</f>
        <v>0</v>
      </c>
      <c r="I3919" s="335"/>
      <c r="J3919" s="335"/>
      <c r="K3919" s="336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37"/>
      <c r="I3920" s="337"/>
      <c r="J3920" s="337"/>
      <c r="K3920" s="338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20">B3886</f>
        <v>0</v>
      </c>
      <c r="C3924" s="287">
        <f t="shared" si="2220"/>
        <v>0</v>
      </c>
      <c r="D3924" s="288">
        <f t="shared" si="2220"/>
        <v>0</v>
      </c>
      <c r="E3924" s="289">
        <f t="shared" si="2220"/>
        <v>0</v>
      </c>
      <c r="F3924" s="158"/>
      <c r="G3924" s="159"/>
      <c r="H3924" s="160">
        <f t="shared" ref="H3924:J3924" si="2221">H3886</f>
        <v>0</v>
      </c>
      <c r="I3924" s="161">
        <f t="shared" si="2221"/>
        <v>0</v>
      </c>
      <c r="J3924" s="161">
        <f t="shared" si="2221"/>
        <v>0</v>
      </c>
      <c r="K3924" s="162">
        <f t="shared" ref="K3924:K3939" si="2222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3">B3887</f>
        <v>0</v>
      </c>
      <c r="C3925" s="287">
        <f t="shared" si="2223"/>
        <v>0</v>
      </c>
      <c r="D3925" s="288">
        <f t="shared" si="2223"/>
        <v>0</v>
      </c>
      <c r="E3925" s="289">
        <f t="shared" si="2223"/>
        <v>0</v>
      </c>
      <c r="F3925" s="158"/>
      <c r="G3925" s="159"/>
      <c r="H3925" s="160">
        <f t="shared" ref="H3925:J3925" si="2224">H3887</f>
        <v>0</v>
      </c>
      <c r="I3925" s="161">
        <f t="shared" si="2224"/>
        <v>0</v>
      </c>
      <c r="J3925" s="161">
        <f t="shared" si="2224"/>
        <v>0</v>
      </c>
      <c r="K3925" s="162">
        <f t="shared" si="2222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5">B3888</f>
        <v>0</v>
      </c>
      <c r="C3926" s="287">
        <f t="shared" si="2225"/>
        <v>0</v>
      </c>
      <c r="D3926" s="288">
        <f t="shared" si="2225"/>
        <v>0</v>
      </c>
      <c r="E3926" s="289">
        <f t="shared" si="2225"/>
        <v>0</v>
      </c>
      <c r="F3926" s="158"/>
      <c r="G3926" s="159"/>
      <c r="H3926" s="160">
        <f t="shared" ref="H3926:J3926" si="2226">H3888</f>
        <v>0</v>
      </c>
      <c r="I3926" s="161">
        <f t="shared" si="2226"/>
        <v>0</v>
      </c>
      <c r="J3926" s="161">
        <f t="shared" si="2226"/>
        <v>0</v>
      </c>
      <c r="K3926" s="162">
        <f t="shared" si="2222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7">B3889</f>
        <v>0</v>
      </c>
      <c r="C3927" s="287">
        <f t="shared" si="2227"/>
        <v>0</v>
      </c>
      <c r="D3927" s="288">
        <f t="shared" si="2227"/>
        <v>0</v>
      </c>
      <c r="E3927" s="289">
        <f t="shared" si="2227"/>
        <v>0</v>
      </c>
      <c r="F3927" s="158"/>
      <c r="G3927" s="159"/>
      <c r="H3927" s="160">
        <f t="shared" ref="H3927:J3927" si="2228">H3889</f>
        <v>0</v>
      </c>
      <c r="I3927" s="161">
        <f t="shared" si="2228"/>
        <v>0</v>
      </c>
      <c r="J3927" s="161">
        <f t="shared" si="2228"/>
        <v>0</v>
      </c>
      <c r="K3927" s="162">
        <f t="shared" si="2222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9">B3890</f>
        <v>0</v>
      </c>
      <c r="C3928" s="287">
        <f t="shared" si="2229"/>
        <v>0</v>
      </c>
      <c r="D3928" s="288">
        <f t="shared" si="2229"/>
        <v>0</v>
      </c>
      <c r="E3928" s="289">
        <f t="shared" si="2229"/>
        <v>0</v>
      </c>
      <c r="F3928" s="158"/>
      <c r="G3928" s="159"/>
      <c r="H3928" s="160">
        <f t="shared" ref="H3928:J3928" si="2230">H3890</f>
        <v>0</v>
      </c>
      <c r="I3928" s="161">
        <f t="shared" si="2230"/>
        <v>0</v>
      </c>
      <c r="J3928" s="161">
        <f t="shared" si="2230"/>
        <v>0</v>
      </c>
      <c r="K3928" s="162">
        <f t="shared" si="2222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1">B3891</f>
        <v>0</v>
      </c>
      <c r="C3929" s="287">
        <f t="shared" si="2231"/>
        <v>0</v>
      </c>
      <c r="D3929" s="288">
        <f t="shared" si="2231"/>
        <v>0</v>
      </c>
      <c r="E3929" s="289">
        <f t="shared" si="2231"/>
        <v>0</v>
      </c>
      <c r="F3929" s="158"/>
      <c r="G3929" s="159"/>
      <c r="H3929" s="160">
        <f t="shared" ref="H3929:J3929" si="2232">H3891</f>
        <v>0</v>
      </c>
      <c r="I3929" s="161">
        <f t="shared" si="2232"/>
        <v>0</v>
      </c>
      <c r="J3929" s="161">
        <f t="shared" si="2232"/>
        <v>0</v>
      </c>
      <c r="K3929" s="162">
        <f t="shared" si="2222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3">B3892</f>
        <v>0</v>
      </c>
      <c r="C3930" s="287">
        <f t="shared" si="2233"/>
        <v>0</v>
      </c>
      <c r="D3930" s="288">
        <f t="shared" si="2233"/>
        <v>0</v>
      </c>
      <c r="E3930" s="289">
        <f t="shared" si="2233"/>
        <v>0</v>
      </c>
      <c r="F3930" s="158"/>
      <c r="G3930" s="159"/>
      <c r="H3930" s="160">
        <f t="shared" ref="H3930:J3930" si="2234">H3892</f>
        <v>0</v>
      </c>
      <c r="I3930" s="161">
        <f t="shared" si="2234"/>
        <v>0</v>
      </c>
      <c r="J3930" s="161">
        <f t="shared" si="2234"/>
        <v>0</v>
      </c>
      <c r="K3930" s="162">
        <f t="shared" si="2222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5">B3893</f>
        <v>0</v>
      </c>
      <c r="C3931" s="287">
        <f t="shared" si="2235"/>
        <v>0</v>
      </c>
      <c r="D3931" s="288">
        <f t="shared" si="2235"/>
        <v>0</v>
      </c>
      <c r="E3931" s="290">
        <f t="shared" si="2235"/>
        <v>0</v>
      </c>
      <c r="F3931" s="158"/>
      <c r="G3931" s="159"/>
      <c r="H3931" s="160">
        <f t="shared" ref="H3931:J3931" si="2236">H3893</f>
        <v>0</v>
      </c>
      <c r="I3931" s="161">
        <f t="shared" si="2236"/>
        <v>0</v>
      </c>
      <c r="J3931" s="161">
        <f t="shared" si="2236"/>
        <v>0</v>
      </c>
      <c r="K3931" s="162">
        <f t="shared" si="2222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7">B3894</f>
        <v>0</v>
      </c>
      <c r="C3932" s="287">
        <f t="shared" si="2237"/>
        <v>0</v>
      </c>
      <c r="D3932" s="288">
        <f t="shared" si="2237"/>
        <v>0</v>
      </c>
      <c r="E3932" s="289">
        <f t="shared" si="2237"/>
        <v>0</v>
      </c>
      <c r="F3932" s="158"/>
      <c r="G3932" s="159"/>
      <c r="H3932" s="160">
        <f t="shared" ref="H3932:J3932" si="2238">H3894</f>
        <v>0</v>
      </c>
      <c r="I3932" s="161">
        <f t="shared" si="2238"/>
        <v>0</v>
      </c>
      <c r="J3932" s="161">
        <f t="shared" si="2238"/>
        <v>0</v>
      </c>
      <c r="K3932" s="162">
        <f t="shared" si="2222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9">B3895</f>
        <v>0</v>
      </c>
      <c r="C3933" s="287">
        <f t="shared" si="2239"/>
        <v>0</v>
      </c>
      <c r="D3933" s="288">
        <f t="shared" si="2239"/>
        <v>0</v>
      </c>
      <c r="E3933" s="289">
        <f t="shared" si="2239"/>
        <v>0</v>
      </c>
      <c r="F3933" s="158"/>
      <c r="G3933" s="159"/>
      <c r="H3933" s="160">
        <f t="shared" ref="H3933:J3933" si="2240">H3895</f>
        <v>0</v>
      </c>
      <c r="I3933" s="161">
        <f t="shared" si="2240"/>
        <v>0</v>
      </c>
      <c r="J3933" s="161">
        <f t="shared" si="2240"/>
        <v>0</v>
      </c>
      <c r="K3933" s="162">
        <f t="shared" si="2222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1">B3896</f>
        <v>0</v>
      </c>
      <c r="C3934" s="287">
        <f t="shared" si="2241"/>
        <v>0</v>
      </c>
      <c r="D3934" s="288">
        <f t="shared" si="2241"/>
        <v>0</v>
      </c>
      <c r="E3934" s="289">
        <f t="shared" si="2241"/>
        <v>0</v>
      </c>
      <c r="F3934" s="158"/>
      <c r="G3934" s="159"/>
      <c r="H3934" s="160">
        <f t="shared" ref="H3934:J3934" si="2242">H3896</f>
        <v>0</v>
      </c>
      <c r="I3934" s="161">
        <f t="shared" si="2242"/>
        <v>0</v>
      </c>
      <c r="J3934" s="161">
        <f t="shared" si="2242"/>
        <v>0</v>
      </c>
      <c r="K3934" s="162">
        <f t="shared" si="2222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3">B3897</f>
        <v>0</v>
      </c>
      <c r="C3935" s="287">
        <f t="shared" si="2243"/>
        <v>0</v>
      </c>
      <c r="D3935" s="288">
        <f t="shared" si="2243"/>
        <v>0</v>
      </c>
      <c r="E3935" s="289">
        <f t="shared" si="2243"/>
        <v>0</v>
      </c>
      <c r="F3935" s="158"/>
      <c r="G3935" s="159"/>
      <c r="H3935" s="160">
        <f t="shared" ref="H3935:J3935" si="2244">H3897</f>
        <v>0</v>
      </c>
      <c r="I3935" s="161">
        <f t="shared" si="2244"/>
        <v>0</v>
      </c>
      <c r="J3935" s="161">
        <f t="shared" si="2244"/>
        <v>0</v>
      </c>
      <c r="K3935" s="162">
        <f t="shared" si="2222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5">B3898</f>
        <v>0</v>
      </c>
      <c r="C3936" s="287">
        <f t="shared" si="2245"/>
        <v>0</v>
      </c>
      <c r="D3936" s="288">
        <f t="shared" si="2245"/>
        <v>0</v>
      </c>
      <c r="E3936" s="289">
        <f t="shared" si="2245"/>
        <v>0</v>
      </c>
      <c r="F3936" s="158"/>
      <c r="G3936" s="159"/>
      <c r="H3936" s="160">
        <f t="shared" ref="H3936:J3936" si="2246">H3898</f>
        <v>0</v>
      </c>
      <c r="I3936" s="161">
        <f t="shared" si="2246"/>
        <v>0</v>
      </c>
      <c r="J3936" s="161">
        <f t="shared" si="2246"/>
        <v>0</v>
      </c>
      <c r="K3936" s="162">
        <f t="shared" si="2222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7">B3899</f>
        <v>0</v>
      </c>
      <c r="C3937" s="287">
        <f t="shared" si="2247"/>
        <v>0</v>
      </c>
      <c r="D3937" s="288">
        <f t="shared" si="2247"/>
        <v>0</v>
      </c>
      <c r="E3937" s="289">
        <f t="shared" si="2247"/>
        <v>0</v>
      </c>
      <c r="F3937" s="158"/>
      <c r="G3937" s="159"/>
      <c r="H3937" s="160">
        <f t="shared" ref="H3937:J3937" si="2248">H3899</f>
        <v>0</v>
      </c>
      <c r="I3937" s="161">
        <f t="shared" si="2248"/>
        <v>0</v>
      </c>
      <c r="J3937" s="161">
        <f t="shared" si="2248"/>
        <v>0</v>
      </c>
      <c r="K3937" s="162">
        <f t="shared" si="2222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9">B3900</f>
        <v>0</v>
      </c>
      <c r="C3938" s="287">
        <f t="shared" si="2249"/>
        <v>0</v>
      </c>
      <c r="D3938" s="288">
        <f t="shared" si="2249"/>
        <v>0</v>
      </c>
      <c r="E3938" s="289">
        <f t="shared" si="2249"/>
        <v>0</v>
      </c>
      <c r="F3938" s="158"/>
      <c r="G3938" s="159"/>
      <c r="H3938" s="160">
        <f t="shared" ref="H3938:J3938" si="2250">H3900</f>
        <v>0</v>
      </c>
      <c r="I3938" s="161">
        <f t="shared" si="2250"/>
        <v>0</v>
      </c>
      <c r="J3938" s="161">
        <f t="shared" si="2250"/>
        <v>0</v>
      </c>
      <c r="K3938" s="162">
        <f t="shared" si="2222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1">B3901</f>
        <v>0</v>
      </c>
      <c r="C3939" s="287">
        <f t="shared" si="2251"/>
        <v>0</v>
      </c>
      <c r="D3939" s="288">
        <f t="shared" si="2251"/>
        <v>0</v>
      </c>
      <c r="E3939" s="290">
        <f t="shared" si="2251"/>
        <v>0</v>
      </c>
      <c r="F3939" s="158"/>
      <c r="G3939" s="159"/>
      <c r="H3939" s="160">
        <f t="shared" ref="H3939:J3939" si="2252">H3901</f>
        <v>0</v>
      </c>
      <c r="I3939" s="161">
        <f t="shared" si="2252"/>
        <v>0</v>
      </c>
      <c r="J3939" s="161">
        <f t="shared" si="2252"/>
        <v>0</v>
      </c>
      <c r="K3939" s="162">
        <f t="shared" si="2222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9"/>
      <c r="K3941" s="313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40">
        <f>SUM(K3924:K3939)</f>
        <v>0</v>
      </c>
      <c r="K3942" s="341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42"/>
      <c r="K3943" s="342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13"/>
      <c r="K3945" s="313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43">
        <f>((J3942/1.11)+(K3944/1.11))*11%</f>
        <v>0</v>
      </c>
      <c r="K3946" s="344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13"/>
      <c r="K3947" s="313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14">
        <f>J3912</f>
        <v>0</v>
      </c>
      <c r="K3950" s="315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14">
        <f>J3913</f>
        <v>0</v>
      </c>
      <c r="K3951" s="315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23090035</v>
      </c>
      <c r="F3954" s="200"/>
      <c r="G3954" s="201" t="s">
        <v>2</v>
      </c>
      <c r="H3954" s="316">
        <f>H3916</f>
        <v>0</v>
      </c>
      <c r="I3954" s="316"/>
      <c r="J3954" s="316"/>
      <c r="K3954" s="317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20" t="s">
        <v>3</v>
      </c>
      <c r="G3955" s="207"/>
      <c r="H3955" s="318"/>
      <c r="I3955" s="318"/>
      <c r="J3955" s="318"/>
      <c r="K3955" s="319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21">
        <f>D3918</f>
        <v>0</v>
      </c>
      <c r="E3956" s="322"/>
      <c r="F3956" s="320"/>
      <c r="G3956" s="208"/>
      <c r="H3956" s="323">
        <f>H3918</f>
        <v>0</v>
      </c>
      <c r="I3956" s="323"/>
      <c r="J3956" s="323"/>
      <c r="K3956" s="324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20"/>
      <c r="G3957" s="208"/>
      <c r="H3957" s="325">
        <f>H3919</f>
        <v>0</v>
      </c>
      <c r="I3957" s="325"/>
      <c r="J3957" s="325"/>
      <c r="K3957" s="326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7"/>
      <c r="I3958" s="327"/>
      <c r="J3958" s="327"/>
      <c r="K3958" s="328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3">B3924</f>
        <v>0</v>
      </c>
      <c r="C3962" s="292">
        <f t="shared" si="2253"/>
        <v>0</v>
      </c>
      <c r="D3962" s="293">
        <f t="shared" si="2253"/>
        <v>0</v>
      </c>
      <c r="E3962" s="294">
        <f t="shared" si="2253"/>
        <v>0</v>
      </c>
      <c r="F3962" s="235"/>
      <c r="G3962" s="236"/>
      <c r="H3962" s="237">
        <f t="shared" ref="H3962:J3962" si="2254">H3924</f>
        <v>0</v>
      </c>
      <c r="I3962" s="238">
        <f t="shared" si="2254"/>
        <v>0</v>
      </c>
      <c r="J3962" s="238">
        <f t="shared" si="2254"/>
        <v>0</v>
      </c>
      <c r="K3962" s="239">
        <f t="shared" ref="K3962:K3977" si="2255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6">B3925</f>
        <v>0</v>
      </c>
      <c r="C3963" s="292">
        <f t="shared" si="2256"/>
        <v>0</v>
      </c>
      <c r="D3963" s="293">
        <f t="shared" si="2256"/>
        <v>0</v>
      </c>
      <c r="E3963" s="294">
        <f t="shared" si="2256"/>
        <v>0</v>
      </c>
      <c r="F3963" s="235"/>
      <c r="G3963" s="236"/>
      <c r="H3963" s="237">
        <f t="shared" ref="H3963:J3963" si="2257">H3925</f>
        <v>0</v>
      </c>
      <c r="I3963" s="238">
        <f t="shared" si="2257"/>
        <v>0</v>
      </c>
      <c r="J3963" s="238">
        <f t="shared" si="2257"/>
        <v>0</v>
      </c>
      <c r="K3963" s="239">
        <f t="shared" si="2255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8">B3926</f>
        <v>0</v>
      </c>
      <c r="C3964" s="292">
        <f t="shared" si="2258"/>
        <v>0</v>
      </c>
      <c r="D3964" s="293">
        <f t="shared" si="2258"/>
        <v>0</v>
      </c>
      <c r="E3964" s="294">
        <f t="shared" si="2258"/>
        <v>0</v>
      </c>
      <c r="F3964" s="235"/>
      <c r="G3964" s="236"/>
      <c r="H3964" s="237">
        <f t="shared" ref="H3964:J3964" si="2259">H3926</f>
        <v>0</v>
      </c>
      <c r="I3964" s="238">
        <f t="shared" si="2259"/>
        <v>0</v>
      </c>
      <c r="J3964" s="238">
        <f t="shared" si="2259"/>
        <v>0</v>
      </c>
      <c r="K3964" s="239">
        <f t="shared" si="2255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60">B3927</f>
        <v>0</v>
      </c>
      <c r="C3965" s="292">
        <f t="shared" si="2260"/>
        <v>0</v>
      </c>
      <c r="D3965" s="293">
        <f t="shared" si="2260"/>
        <v>0</v>
      </c>
      <c r="E3965" s="294">
        <f t="shared" si="2260"/>
        <v>0</v>
      </c>
      <c r="F3965" s="235"/>
      <c r="G3965" s="236"/>
      <c r="H3965" s="237">
        <f t="shared" ref="H3965:J3965" si="2261">H3927</f>
        <v>0</v>
      </c>
      <c r="I3965" s="238">
        <f t="shared" si="2261"/>
        <v>0</v>
      </c>
      <c r="J3965" s="238">
        <f t="shared" si="2261"/>
        <v>0</v>
      </c>
      <c r="K3965" s="239">
        <f t="shared" si="2255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2">B3928</f>
        <v>0</v>
      </c>
      <c r="C3966" s="292">
        <f t="shared" si="2262"/>
        <v>0</v>
      </c>
      <c r="D3966" s="293">
        <f t="shared" si="2262"/>
        <v>0</v>
      </c>
      <c r="E3966" s="294">
        <f t="shared" si="2262"/>
        <v>0</v>
      </c>
      <c r="F3966" s="235"/>
      <c r="G3966" s="236"/>
      <c r="H3966" s="237">
        <f t="shared" ref="H3966:J3966" si="2263">H3928</f>
        <v>0</v>
      </c>
      <c r="I3966" s="238">
        <f t="shared" si="2263"/>
        <v>0</v>
      </c>
      <c r="J3966" s="238">
        <f t="shared" si="2263"/>
        <v>0</v>
      </c>
      <c r="K3966" s="239">
        <f t="shared" si="2255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4">B3929</f>
        <v>0</v>
      </c>
      <c r="C3967" s="292">
        <f t="shared" si="2264"/>
        <v>0</v>
      </c>
      <c r="D3967" s="293">
        <f t="shared" si="2264"/>
        <v>0</v>
      </c>
      <c r="E3967" s="294">
        <f t="shared" si="2264"/>
        <v>0</v>
      </c>
      <c r="F3967" s="235"/>
      <c r="G3967" s="236"/>
      <c r="H3967" s="237">
        <f t="shared" ref="H3967:J3967" si="2265">H3929</f>
        <v>0</v>
      </c>
      <c r="I3967" s="238">
        <f t="shared" si="2265"/>
        <v>0</v>
      </c>
      <c r="J3967" s="238">
        <f t="shared" si="2265"/>
        <v>0</v>
      </c>
      <c r="K3967" s="239">
        <f t="shared" si="2255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6">B3930</f>
        <v>0</v>
      </c>
      <c r="C3968" s="292">
        <f t="shared" si="2266"/>
        <v>0</v>
      </c>
      <c r="D3968" s="293">
        <f t="shared" si="2266"/>
        <v>0</v>
      </c>
      <c r="E3968" s="294">
        <f t="shared" si="2266"/>
        <v>0</v>
      </c>
      <c r="F3968" s="235"/>
      <c r="G3968" s="236"/>
      <c r="H3968" s="237">
        <f t="shared" ref="H3968:J3968" si="2267">H3930</f>
        <v>0</v>
      </c>
      <c r="I3968" s="238">
        <f t="shared" si="2267"/>
        <v>0</v>
      </c>
      <c r="J3968" s="238">
        <f t="shared" si="2267"/>
        <v>0</v>
      </c>
      <c r="K3968" s="239">
        <f t="shared" si="2255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8">B3931</f>
        <v>0</v>
      </c>
      <c r="C3969" s="292">
        <f t="shared" si="2268"/>
        <v>0</v>
      </c>
      <c r="D3969" s="293">
        <f t="shared" si="2268"/>
        <v>0</v>
      </c>
      <c r="E3969" s="295">
        <f t="shared" si="2268"/>
        <v>0</v>
      </c>
      <c r="F3969" s="235"/>
      <c r="G3969" s="236"/>
      <c r="H3969" s="237">
        <f t="shared" ref="H3969:J3969" si="2269">H3931</f>
        <v>0</v>
      </c>
      <c r="I3969" s="238">
        <f t="shared" si="2269"/>
        <v>0</v>
      </c>
      <c r="J3969" s="238">
        <f t="shared" si="2269"/>
        <v>0</v>
      </c>
      <c r="K3969" s="239">
        <f t="shared" si="2255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70">B3932</f>
        <v>0</v>
      </c>
      <c r="C3970" s="292">
        <f t="shared" si="2270"/>
        <v>0</v>
      </c>
      <c r="D3970" s="293">
        <f t="shared" si="2270"/>
        <v>0</v>
      </c>
      <c r="E3970" s="294">
        <f t="shared" si="2270"/>
        <v>0</v>
      </c>
      <c r="F3970" s="235"/>
      <c r="G3970" s="236"/>
      <c r="H3970" s="237">
        <f t="shared" ref="H3970:J3970" si="2271">H3932</f>
        <v>0</v>
      </c>
      <c r="I3970" s="238">
        <f t="shared" si="2271"/>
        <v>0</v>
      </c>
      <c r="J3970" s="238">
        <f t="shared" si="2271"/>
        <v>0</v>
      </c>
      <c r="K3970" s="239">
        <f t="shared" si="2255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2">B3933</f>
        <v>0</v>
      </c>
      <c r="C3971" s="292">
        <f t="shared" si="2272"/>
        <v>0</v>
      </c>
      <c r="D3971" s="293">
        <f t="shared" si="2272"/>
        <v>0</v>
      </c>
      <c r="E3971" s="294">
        <f t="shared" si="2272"/>
        <v>0</v>
      </c>
      <c r="F3971" s="235"/>
      <c r="G3971" s="236"/>
      <c r="H3971" s="237">
        <f t="shared" ref="H3971:J3971" si="2273">H3933</f>
        <v>0</v>
      </c>
      <c r="I3971" s="238">
        <f t="shared" si="2273"/>
        <v>0</v>
      </c>
      <c r="J3971" s="238">
        <f t="shared" si="2273"/>
        <v>0</v>
      </c>
      <c r="K3971" s="239">
        <f t="shared" si="2255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4">B3934</f>
        <v>0</v>
      </c>
      <c r="C3972" s="292">
        <f t="shared" si="2274"/>
        <v>0</v>
      </c>
      <c r="D3972" s="293">
        <f t="shared" si="2274"/>
        <v>0</v>
      </c>
      <c r="E3972" s="294">
        <f t="shared" si="2274"/>
        <v>0</v>
      </c>
      <c r="F3972" s="235"/>
      <c r="G3972" s="236"/>
      <c r="H3972" s="237">
        <f t="shared" ref="H3972:J3972" si="2275">H3934</f>
        <v>0</v>
      </c>
      <c r="I3972" s="238">
        <f t="shared" si="2275"/>
        <v>0</v>
      </c>
      <c r="J3972" s="238">
        <f t="shared" si="2275"/>
        <v>0</v>
      </c>
      <c r="K3972" s="239">
        <f t="shared" si="2255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6">B3935</f>
        <v>0</v>
      </c>
      <c r="C3973" s="292">
        <f t="shared" si="2276"/>
        <v>0</v>
      </c>
      <c r="D3973" s="293">
        <f t="shared" si="2276"/>
        <v>0</v>
      </c>
      <c r="E3973" s="294">
        <f t="shared" si="2276"/>
        <v>0</v>
      </c>
      <c r="F3973" s="235"/>
      <c r="G3973" s="236"/>
      <c r="H3973" s="237">
        <f t="shared" ref="H3973:J3973" si="2277">H3935</f>
        <v>0</v>
      </c>
      <c r="I3973" s="238">
        <f t="shared" si="2277"/>
        <v>0</v>
      </c>
      <c r="J3973" s="238">
        <f t="shared" si="2277"/>
        <v>0</v>
      </c>
      <c r="K3973" s="239">
        <f t="shared" si="2255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8">B3936</f>
        <v>0</v>
      </c>
      <c r="C3974" s="292">
        <f t="shared" si="2278"/>
        <v>0</v>
      </c>
      <c r="D3974" s="293">
        <f t="shared" si="2278"/>
        <v>0</v>
      </c>
      <c r="E3974" s="294">
        <f t="shared" si="2278"/>
        <v>0</v>
      </c>
      <c r="F3974" s="235"/>
      <c r="G3974" s="236"/>
      <c r="H3974" s="237">
        <f t="shared" ref="H3974:J3974" si="2279">H3936</f>
        <v>0</v>
      </c>
      <c r="I3974" s="238">
        <f t="shared" si="2279"/>
        <v>0</v>
      </c>
      <c r="J3974" s="238">
        <f t="shared" si="2279"/>
        <v>0</v>
      </c>
      <c r="K3974" s="239">
        <f t="shared" si="2255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80">B3937</f>
        <v>0</v>
      </c>
      <c r="C3975" s="292">
        <f t="shared" si="2280"/>
        <v>0</v>
      </c>
      <c r="D3975" s="293">
        <f t="shared" si="2280"/>
        <v>0</v>
      </c>
      <c r="E3975" s="294">
        <f t="shared" si="2280"/>
        <v>0</v>
      </c>
      <c r="F3975" s="235"/>
      <c r="G3975" s="236"/>
      <c r="H3975" s="237">
        <f t="shared" ref="H3975:J3975" si="2281">H3937</f>
        <v>0</v>
      </c>
      <c r="I3975" s="238">
        <f t="shared" si="2281"/>
        <v>0</v>
      </c>
      <c r="J3975" s="238">
        <f t="shared" si="2281"/>
        <v>0</v>
      </c>
      <c r="K3975" s="239">
        <f t="shared" si="2255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2">B3938</f>
        <v>0</v>
      </c>
      <c r="C3976" s="292">
        <f t="shared" si="2282"/>
        <v>0</v>
      </c>
      <c r="D3976" s="293">
        <f t="shared" si="2282"/>
        <v>0</v>
      </c>
      <c r="E3976" s="294">
        <f t="shared" si="2282"/>
        <v>0</v>
      </c>
      <c r="F3976" s="235"/>
      <c r="G3976" s="236"/>
      <c r="H3976" s="237">
        <f t="shared" ref="H3976:J3976" si="2283">H3938</f>
        <v>0</v>
      </c>
      <c r="I3976" s="238">
        <f t="shared" si="2283"/>
        <v>0</v>
      </c>
      <c r="J3976" s="238">
        <f t="shared" si="2283"/>
        <v>0</v>
      </c>
      <c r="K3976" s="239">
        <f t="shared" si="2255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4">B3939</f>
        <v>0</v>
      </c>
      <c r="C3977" s="292">
        <f t="shared" si="2284"/>
        <v>0</v>
      </c>
      <c r="D3977" s="293">
        <f t="shared" si="2284"/>
        <v>0</v>
      </c>
      <c r="E3977" s="295">
        <f t="shared" si="2284"/>
        <v>0</v>
      </c>
      <c r="F3977" s="235"/>
      <c r="G3977" s="236"/>
      <c r="H3977" s="237">
        <f t="shared" ref="H3977:J3977" si="2285">H3939</f>
        <v>0</v>
      </c>
      <c r="I3977" s="238">
        <f t="shared" si="2285"/>
        <v>0</v>
      </c>
      <c r="J3977" s="238">
        <f t="shared" si="2285"/>
        <v>0</v>
      </c>
      <c r="K3977" s="239">
        <f t="shared" si="2255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9"/>
      <c r="K3979" s="308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5">
        <f>SUM(K3962:K3977)</f>
        <v>0</v>
      </c>
      <c r="K3980" s="306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7"/>
      <c r="K3981" s="307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8"/>
      <c r="K3983" s="308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9">
        <f>((J3980/1.11)+(K3982/1.11))*11%</f>
        <v>0</v>
      </c>
      <c r="K3984" s="310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8"/>
      <c r="K3985" s="308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11">
        <f>J3950</f>
        <v>0</v>
      </c>
      <c r="K3988" s="312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11">
        <f>J3951</f>
        <v>0</v>
      </c>
      <c r="K3989" s="312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23090036</v>
      </c>
      <c r="G3992" s="11" t="s">
        <v>2</v>
      </c>
      <c r="H3992" s="358"/>
      <c r="I3992" s="358"/>
      <c r="J3992" s="358"/>
      <c r="K3992" s="35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2" t="s">
        <v>3</v>
      </c>
      <c r="G3993" s="17"/>
      <c r="H3993" s="360"/>
      <c r="I3993" s="360"/>
      <c r="J3993" s="360"/>
      <c r="K3993" s="36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3"/>
      <c r="E3994" s="364"/>
      <c r="F3994" s="362"/>
      <c r="G3994" s="18"/>
      <c r="H3994" s="365"/>
      <c r="I3994" s="365"/>
      <c r="J3994" s="365"/>
      <c r="K3994" s="36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2"/>
      <c r="G3995" s="18"/>
      <c r="H3995" s="367"/>
      <c r="I3995" s="367"/>
      <c r="J3995" s="367"/>
      <c r="K3995" s="36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9"/>
      <c r="I3996" s="369"/>
      <c r="J3996" s="369"/>
      <c r="K3996" s="37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6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6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6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6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6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6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6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6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6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6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6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6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6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6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6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6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5"/>
      <c r="K4017" s="34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7">
        <f>SUM(K4000:K4015)</f>
        <v>0</v>
      </c>
      <c r="K4018" s="34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9"/>
      <c r="K4019" s="34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6"/>
      <c r="K4021" s="34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0">
        <f>((J4018/1.11)+(K4020/1.11))*11%</f>
        <v>0</v>
      </c>
      <c r="K4022" s="35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6"/>
      <c r="K4023" s="34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52"/>
      <c r="K4026" s="353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52"/>
      <c r="K4027" s="353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23090036</v>
      </c>
      <c r="F4030" s="123"/>
      <c r="G4030" s="124" t="s">
        <v>2</v>
      </c>
      <c r="H4030" s="354">
        <f>H3992</f>
        <v>0</v>
      </c>
      <c r="I4030" s="354"/>
      <c r="J4030" s="354"/>
      <c r="K4030" s="355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30" t="s">
        <v>3</v>
      </c>
      <c r="G4031" s="130"/>
      <c r="H4031" s="356"/>
      <c r="I4031" s="356"/>
      <c r="J4031" s="356"/>
      <c r="K4031" s="357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31">
        <f>D3994</f>
        <v>0</v>
      </c>
      <c r="E4032" s="332"/>
      <c r="F4032" s="330"/>
      <c r="G4032" s="131"/>
      <c r="H4032" s="333">
        <f>H3994</f>
        <v>0</v>
      </c>
      <c r="I4032" s="333"/>
      <c r="J4032" s="333"/>
      <c r="K4032" s="334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30"/>
      <c r="G4033" s="131"/>
      <c r="H4033" s="335">
        <f>H3995</f>
        <v>0</v>
      </c>
      <c r="I4033" s="335"/>
      <c r="J4033" s="335"/>
      <c r="K4033" s="336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37"/>
      <c r="I4034" s="337"/>
      <c r="J4034" s="337"/>
      <c r="K4034" s="338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7">B4000</f>
        <v>0</v>
      </c>
      <c r="C4038" s="287">
        <f t="shared" si="2287"/>
        <v>0</v>
      </c>
      <c r="D4038" s="288">
        <f t="shared" si="2287"/>
        <v>0</v>
      </c>
      <c r="E4038" s="289">
        <f t="shared" si="2287"/>
        <v>0</v>
      </c>
      <c r="F4038" s="158"/>
      <c r="G4038" s="159"/>
      <c r="H4038" s="160">
        <f t="shared" ref="H4038:J4038" si="2288">H4000</f>
        <v>0</v>
      </c>
      <c r="I4038" s="161">
        <f t="shared" si="2288"/>
        <v>0</v>
      </c>
      <c r="J4038" s="161">
        <f t="shared" si="2288"/>
        <v>0</v>
      </c>
      <c r="K4038" s="162">
        <f t="shared" ref="K4038:K4053" si="2289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90">B4001</f>
        <v>0</v>
      </c>
      <c r="C4039" s="287">
        <f t="shared" si="2290"/>
        <v>0</v>
      </c>
      <c r="D4039" s="288">
        <f t="shared" si="2290"/>
        <v>0</v>
      </c>
      <c r="E4039" s="289">
        <f t="shared" si="2290"/>
        <v>0</v>
      </c>
      <c r="F4039" s="158"/>
      <c r="G4039" s="159"/>
      <c r="H4039" s="160">
        <f t="shared" ref="H4039:J4039" si="2291">H4001</f>
        <v>0</v>
      </c>
      <c r="I4039" s="161">
        <f t="shared" si="2291"/>
        <v>0</v>
      </c>
      <c r="J4039" s="161">
        <f t="shared" si="2291"/>
        <v>0</v>
      </c>
      <c r="K4039" s="162">
        <f t="shared" si="2289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2">B4002</f>
        <v>0</v>
      </c>
      <c r="C4040" s="287">
        <f t="shared" si="2292"/>
        <v>0</v>
      </c>
      <c r="D4040" s="288">
        <f t="shared" si="2292"/>
        <v>0</v>
      </c>
      <c r="E4040" s="289">
        <f t="shared" si="2292"/>
        <v>0</v>
      </c>
      <c r="F4040" s="158"/>
      <c r="G4040" s="159"/>
      <c r="H4040" s="160">
        <f t="shared" ref="H4040:J4040" si="2293">H4002</f>
        <v>0</v>
      </c>
      <c r="I4040" s="161">
        <f t="shared" si="2293"/>
        <v>0</v>
      </c>
      <c r="J4040" s="161">
        <f t="shared" si="2293"/>
        <v>0</v>
      </c>
      <c r="K4040" s="162">
        <f t="shared" si="2289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4">B4003</f>
        <v>0</v>
      </c>
      <c r="C4041" s="287">
        <f t="shared" si="2294"/>
        <v>0</v>
      </c>
      <c r="D4041" s="288">
        <f t="shared" si="2294"/>
        <v>0</v>
      </c>
      <c r="E4041" s="289">
        <f t="shared" si="2294"/>
        <v>0</v>
      </c>
      <c r="F4041" s="158"/>
      <c r="G4041" s="159"/>
      <c r="H4041" s="160">
        <f t="shared" ref="H4041:J4041" si="2295">H4003</f>
        <v>0</v>
      </c>
      <c r="I4041" s="161">
        <f t="shared" si="2295"/>
        <v>0</v>
      </c>
      <c r="J4041" s="161">
        <f t="shared" si="2295"/>
        <v>0</v>
      </c>
      <c r="K4041" s="162">
        <f t="shared" si="2289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6">B4004</f>
        <v>0</v>
      </c>
      <c r="C4042" s="287">
        <f t="shared" si="2296"/>
        <v>0</v>
      </c>
      <c r="D4042" s="288">
        <f t="shared" si="2296"/>
        <v>0</v>
      </c>
      <c r="E4042" s="289">
        <f t="shared" si="2296"/>
        <v>0</v>
      </c>
      <c r="F4042" s="158"/>
      <c r="G4042" s="159"/>
      <c r="H4042" s="160">
        <f t="shared" ref="H4042:J4042" si="2297">H4004</f>
        <v>0</v>
      </c>
      <c r="I4042" s="161">
        <f t="shared" si="2297"/>
        <v>0</v>
      </c>
      <c r="J4042" s="161">
        <f t="shared" si="2297"/>
        <v>0</v>
      </c>
      <c r="K4042" s="162">
        <f t="shared" si="2289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8">B4005</f>
        <v>0</v>
      </c>
      <c r="C4043" s="287">
        <f t="shared" si="2298"/>
        <v>0</v>
      </c>
      <c r="D4043" s="288">
        <f t="shared" si="2298"/>
        <v>0</v>
      </c>
      <c r="E4043" s="289">
        <f t="shared" si="2298"/>
        <v>0</v>
      </c>
      <c r="F4043" s="158"/>
      <c r="G4043" s="159"/>
      <c r="H4043" s="160">
        <f t="shared" ref="H4043:J4043" si="2299">H4005</f>
        <v>0</v>
      </c>
      <c r="I4043" s="161">
        <f t="shared" si="2299"/>
        <v>0</v>
      </c>
      <c r="J4043" s="161">
        <f t="shared" si="2299"/>
        <v>0</v>
      </c>
      <c r="K4043" s="162">
        <f t="shared" si="2289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300">B4006</f>
        <v>0</v>
      </c>
      <c r="C4044" s="287">
        <f t="shared" si="2300"/>
        <v>0</v>
      </c>
      <c r="D4044" s="288">
        <f t="shared" si="2300"/>
        <v>0</v>
      </c>
      <c r="E4044" s="289">
        <f t="shared" si="2300"/>
        <v>0</v>
      </c>
      <c r="F4044" s="158"/>
      <c r="G4044" s="159"/>
      <c r="H4044" s="160">
        <f t="shared" ref="H4044:J4044" si="2301">H4006</f>
        <v>0</v>
      </c>
      <c r="I4044" s="161">
        <f t="shared" si="2301"/>
        <v>0</v>
      </c>
      <c r="J4044" s="161">
        <f t="shared" si="2301"/>
        <v>0</v>
      </c>
      <c r="K4044" s="162">
        <f t="shared" si="2289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2">B4007</f>
        <v>0</v>
      </c>
      <c r="C4045" s="287">
        <f t="shared" si="2302"/>
        <v>0</v>
      </c>
      <c r="D4045" s="288">
        <f t="shared" si="2302"/>
        <v>0</v>
      </c>
      <c r="E4045" s="290">
        <f t="shared" si="2302"/>
        <v>0</v>
      </c>
      <c r="F4045" s="158"/>
      <c r="G4045" s="159"/>
      <c r="H4045" s="160">
        <f t="shared" ref="H4045:J4045" si="2303">H4007</f>
        <v>0</v>
      </c>
      <c r="I4045" s="161">
        <f t="shared" si="2303"/>
        <v>0</v>
      </c>
      <c r="J4045" s="161">
        <f t="shared" si="2303"/>
        <v>0</v>
      </c>
      <c r="K4045" s="162">
        <f t="shared" si="2289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4">B4008</f>
        <v>0</v>
      </c>
      <c r="C4046" s="287">
        <f t="shared" si="2304"/>
        <v>0</v>
      </c>
      <c r="D4046" s="288">
        <f t="shared" si="2304"/>
        <v>0</v>
      </c>
      <c r="E4046" s="289">
        <f t="shared" si="2304"/>
        <v>0</v>
      </c>
      <c r="F4046" s="158"/>
      <c r="G4046" s="159"/>
      <c r="H4046" s="160">
        <f t="shared" ref="H4046:J4046" si="2305">H4008</f>
        <v>0</v>
      </c>
      <c r="I4046" s="161">
        <f t="shared" si="2305"/>
        <v>0</v>
      </c>
      <c r="J4046" s="161">
        <f t="shared" si="2305"/>
        <v>0</v>
      </c>
      <c r="K4046" s="162">
        <f t="shared" si="2289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6">B4009</f>
        <v>0</v>
      </c>
      <c r="C4047" s="287">
        <f t="shared" si="2306"/>
        <v>0</v>
      </c>
      <c r="D4047" s="288">
        <f t="shared" si="2306"/>
        <v>0</v>
      </c>
      <c r="E4047" s="289">
        <f t="shared" si="2306"/>
        <v>0</v>
      </c>
      <c r="F4047" s="158"/>
      <c r="G4047" s="159"/>
      <c r="H4047" s="160">
        <f t="shared" ref="H4047:J4047" si="2307">H4009</f>
        <v>0</v>
      </c>
      <c r="I4047" s="161">
        <f t="shared" si="2307"/>
        <v>0</v>
      </c>
      <c r="J4047" s="161">
        <f t="shared" si="2307"/>
        <v>0</v>
      </c>
      <c r="K4047" s="162">
        <f t="shared" si="2289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8">B4010</f>
        <v>0</v>
      </c>
      <c r="C4048" s="287">
        <f t="shared" si="2308"/>
        <v>0</v>
      </c>
      <c r="D4048" s="288">
        <f t="shared" si="2308"/>
        <v>0</v>
      </c>
      <c r="E4048" s="289">
        <f t="shared" si="2308"/>
        <v>0</v>
      </c>
      <c r="F4048" s="158"/>
      <c r="G4048" s="159"/>
      <c r="H4048" s="160">
        <f t="shared" ref="H4048:J4048" si="2309">H4010</f>
        <v>0</v>
      </c>
      <c r="I4048" s="161">
        <f t="shared" si="2309"/>
        <v>0</v>
      </c>
      <c r="J4048" s="161">
        <f t="shared" si="2309"/>
        <v>0</v>
      </c>
      <c r="K4048" s="162">
        <f t="shared" si="2289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10">B4011</f>
        <v>0</v>
      </c>
      <c r="C4049" s="287">
        <f t="shared" si="2310"/>
        <v>0</v>
      </c>
      <c r="D4049" s="288">
        <f t="shared" si="2310"/>
        <v>0</v>
      </c>
      <c r="E4049" s="289">
        <f t="shared" si="2310"/>
        <v>0</v>
      </c>
      <c r="F4049" s="158"/>
      <c r="G4049" s="159"/>
      <c r="H4049" s="160">
        <f t="shared" ref="H4049:J4049" si="2311">H4011</f>
        <v>0</v>
      </c>
      <c r="I4049" s="161">
        <f t="shared" si="2311"/>
        <v>0</v>
      </c>
      <c r="J4049" s="161">
        <f t="shared" si="2311"/>
        <v>0</v>
      </c>
      <c r="K4049" s="162">
        <f t="shared" si="2289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2">B4012</f>
        <v>0</v>
      </c>
      <c r="C4050" s="287">
        <f t="shared" si="2312"/>
        <v>0</v>
      </c>
      <c r="D4050" s="288">
        <f t="shared" si="2312"/>
        <v>0</v>
      </c>
      <c r="E4050" s="289">
        <f t="shared" si="2312"/>
        <v>0</v>
      </c>
      <c r="F4050" s="158"/>
      <c r="G4050" s="159"/>
      <c r="H4050" s="160">
        <f t="shared" ref="H4050:J4050" si="2313">H4012</f>
        <v>0</v>
      </c>
      <c r="I4050" s="161">
        <f t="shared" si="2313"/>
        <v>0</v>
      </c>
      <c r="J4050" s="161">
        <f t="shared" si="2313"/>
        <v>0</v>
      </c>
      <c r="K4050" s="162">
        <f t="shared" si="2289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4">B4013</f>
        <v>0</v>
      </c>
      <c r="C4051" s="287">
        <f t="shared" si="2314"/>
        <v>0</v>
      </c>
      <c r="D4051" s="288">
        <f t="shared" si="2314"/>
        <v>0</v>
      </c>
      <c r="E4051" s="289">
        <f t="shared" si="2314"/>
        <v>0</v>
      </c>
      <c r="F4051" s="158"/>
      <c r="G4051" s="159"/>
      <c r="H4051" s="160">
        <f t="shared" ref="H4051:J4051" si="2315">H4013</f>
        <v>0</v>
      </c>
      <c r="I4051" s="161">
        <f t="shared" si="2315"/>
        <v>0</v>
      </c>
      <c r="J4051" s="161">
        <f t="shared" si="2315"/>
        <v>0</v>
      </c>
      <c r="K4051" s="162">
        <f t="shared" si="2289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6">B4014</f>
        <v>0</v>
      </c>
      <c r="C4052" s="287">
        <f t="shared" si="2316"/>
        <v>0</v>
      </c>
      <c r="D4052" s="288">
        <f t="shared" si="2316"/>
        <v>0</v>
      </c>
      <c r="E4052" s="289">
        <f t="shared" si="2316"/>
        <v>0</v>
      </c>
      <c r="F4052" s="158"/>
      <c r="G4052" s="159"/>
      <c r="H4052" s="160">
        <f t="shared" ref="H4052:J4052" si="2317">H4014</f>
        <v>0</v>
      </c>
      <c r="I4052" s="161">
        <f t="shared" si="2317"/>
        <v>0</v>
      </c>
      <c r="J4052" s="161">
        <f t="shared" si="2317"/>
        <v>0</v>
      </c>
      <c r="K4052" s="162">
        <f t="shared" si="2289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8">B4015</f>
        <v>0</v>
      </c>
      <c r="C4053" s="287">
        <f t="shared" si="2318"/>
        <v>0</v>
      </c>
      <c r="D4053" s="288">
        <f t="shared" si="2318"/>
        <v>0</v>
      </c>
      <c r="E4053" s="290">
        <f t="shared" si="2318"/>
        <v>0</v>
      </c>
      <c r="F4053" s="158"/>
      <c r="G4053" s="159"/>
      <c r="H4053" s="160">
        <f t="shared" ref="H4053:J4053" si="2319">H4015</f>
        <v>0</v>
      </c>
      <c r="I4053" s="161">
        <f t="shared" si="2319"/>
        <v>0</v>
      </c>
      <c r="J4053" s="161">
        <f t="shared" si="2319"/>
        <v>0</v>
      </c>
      <c r="K4053" s="162">
        <f t="shared" si="2289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9"/>
      <c r="K4055" s="313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40">
        <f>SUM(K4038:K4053)</f>
        <v>0</v>
      </c>
      <c r="K4056" s="341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42"/>
      <c r="K4057" s="342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13"/>
      <c r="K4059" s="313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43">
        <f>((J4056/1.11)+(K4058/1.11))*11%</f>
        <v>0</v>
      </c>
      <c r="K4060" s="344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13"/>
      <c r="K4061" s="313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14">
        <f>J4026</f>
        <v>0</v>
      </c>
      <c r="K4064" s="315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14">
        <f>J4027</f>
        <v>0</v>
      </c>
      <c r="K4065" s="315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23090036</v>
      </c>
      <c r="F4068" s="200"/>
      <c r="G4068" s="201" t="s">
        <v>2</v>
      </c>
      <c r="H4068" s="316">
        <f>H4030</f>
        <v>0</v>
      </c>
      <c r="I4068" s="316"/>
      <c r="J4068" s="316"/>
      <c r="K4068" s="317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20" t="s">
        <v>3</v>
      </c>
      <c r="G4069" s="207"/>
      <c r="H4069" s="318"/>
      <c r="I4069" s="318"/>
      <c r="J4069" s="318"/>
      <c r="K4069" s="319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21">
        <f>D4032</f>
        <v>0</v>
      </c>
      <c r="E4070" s="322"/>
      <c r="F4070" s="320"/>
      <c r="G4070" s="208"/>
      <c r="H4070" s="323">
        <f>H4032</f>
        <v>0</v>
      </c>
      <c r="I4070" s="323"/>
      <c r="J4070" s="323"/>
      <c r="K4070" s="324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20"/>
      <c r="G4071" s="208"/>
      <c r="H4071" s="325">
        <f>H4033</f>
        <v>0</v>
      </c>
      <c r="I4071" s="325"/>
      <c r="J4071" s="325"/>
      <c r="K4071" s="326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7"/>
      <c r="I4072" s="327"/>
      <c r="J4072" s="327"/>
      <c r="K4072" s="328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20">B4038</f>
        <v>0</v>
      </c>
      <c r="C4076" s="292">
        <f t="shared" si="2320"/>
        <v>0</v>
      </c>
      <c r="D4076" s="293">
        <f t="shared" si="2320"/>
        <v>0</v>
      </c>
      <c r="E4076" s="294">
        <f t="shared" si="2320"/>
        <v>0</v>
      </c>
      <c r="F4076" s="235"/>
      <c r="G4076" s="236"/>
      <c r="H4076" s="237">
        <f t="shared" ref="H4076:J4076" si="2321">H4038</f>
        <v>0</v>
      </c>
      <c r="I4076" s="238">
        <f t="shared" si="2321"/>
        <v>0</v>
      </c>
      <c r="J4076" s="238">
        <f t="shared" si="2321"/>
        <v>0</v>
      </c>
      <c r="K4076" s="239">
        <f t="shared" ref="K4076:K4091" si="2322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3">B4039</f>
        <v>0</v>
      </c>
      <c r="C4077" s="292">
        <f t="shared" si="2323"/>
        <v>0</v>
      </c>
      <c r="D4077" s="293">
        <f t="shared" si="2323"/>
        <v>0</v>
      </c>
      <c r="E4077" s="294">
        <f t="shared" si="2323"/>
        <v>0</v>
      </c>
      <c r="F4077" s="235"/>
      <c r="G4077" s="236"/>
      <c r="H4077" s="237">
        <f t="shared" ref="H4077:J4077" si="2324">H4039</f>
        <v>0</v>
      </c>
      <c r="I4077" s="238">
        <f t="shared" si="2324"/>
        <v>0</v>
      </c>
      <c r="J4077" s="238">
        <f t="shared" si="2324"/>
        <v>0</v>
      </c>
      <c r="K4077" s="239">
        <f t="shared" si="2322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5">B4040</f>
        <v>0</v>
      </c>
      <c r="C4078" s="292">
        <f t="shared" si="2325"/>
        <v>0</v>
      </c>
      <c r="D4078" s="293">
        <f t="shared" si="2325"/>
        <v>0</v>
      </c>
      <c r="E4078" s="294">
        <f t="shared" si="2325"/>
        <v>0</v>
      </c>
      <c r="F4078" s="235"/>
      <c r="G4078" s="236"/>
      <c r="H4078" s="237">
        <f t="shared" ref="H4078:J4078" si="2326">H4040</f>
        <v>0</v>
      </c>
      <c r="I4078" s="238">
        <f t="shared" si="2326"/>
        <v>0</v>
      </c>
      <c r="J4078" s="238">
        <f t="shared" si="2326"/>
        <v>0</v>
      </c>
      <c r="K4078" s="239">
        <f t="shared" si="2322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7">B4041</f>
        <v>0</v>
      </c>
      <c r="C4079" s="292">
        <f t="shared" si="2327"/>
        <v>0</v>
      </c>
      <c r="D4079" s="293">
        <f t="shared" si="2327"/>
        <v>0</v>
      </c>
      <c r="E4079" s="294">
        <f t="shared" si="2327"/>
        <v>0</v>
      </c>
      <c r="F4079" s="235"/>
      <c r="G4079" s="236"/>
      <c r="H4079" s="237">
        <f t="shared" ref="H4079:J4079" si="2328">H4041</f>
        <v>0</v>
      </c>
      <c r="I4079" s="238">
        <f t="shared" si="2328"/>
        <v>0</v>
      </c>
      <c r="J4079" s="238">
        <f t="shared" si="2328"/>
        <v>0</v>
      </c>
      <c r="K4079" s="239">
        <f t="shared" si="2322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9">B4042</f>
        <v>0</v>
      </c>
      <c r="C4080" s="292">
        <f t="shared" si="2329"/>
        <v>0</v>
      </c>
      <c r="D4080" s="293">
        <f t="shared" si="2329"/>
        <v>0</v>
      </c>
      <c r="E4080" s="294">
        <f t="shared" si="2329"/>
        <v>0</v>
      </c>
      <c r="F4080" s="235"/>
      <c r="G4080" s="236"/>
      <c r="H4080" s="237">
        <f t="shared" ref="H4080:J4080" si="2330">H4042</f>
        <v>0</v>
      </c>
      <c r="I4080" s="238">
        <f t="shared" si="2330"/>
        <v>0</v>
      </c>
      <c r="J4080" s="238">
        <f t="shared" si="2330"/>
        <v>0</v>
      </c>
      <c r="K4080" s="239">
        <f t="shared" si="2322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1">B4043</f>
        <v>0</v>
      </c>
      <c r="C4081" s="292">
        <f t="shared" si="2331"/>
        <v>0</v>
      </c>
      <c r="D4081" s="293">
        <f t="shared" si="2331"/>
        <v>0</v>
      </c>
      <c r="E4081" s="294">
        <f t="shared" si="2331"/>
        <v>0</v>
      </c>
      <c r="F4081" s="235"/>
      <c r="G4081" s="236"/>
      <c r="H4081" s="237">
        <f t="shared" ref="H4081:J4081" si="2332">H4043</f>
        <v>0</v>
      </c>
      <c r="I4081" s="238">
        <f t="shared" si="2332"/>
        <v>0</v>
      </c>
      <c r="J4081" s="238">
        <f t="shared" si="2332"/>
        <v>0</v>
      </c>
      <c r="K4081" s="239">
        <f t="shared" si="2322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3">B4044</f>
        <v>0</v>
      </c>
      <c r="C4082" s="292">
        <f t="shared" si="2333"/>
        <v>0</v>
      </c>
      <c r="D4082" s="293">
        <f t="shared" si="2333"/>
        <v>0</v>
      </c>
      <c r="E4082" s="294">
        <f t="shared" si="2333"/>
        <v>0</v>
      </c>
      <c r="F4082" s="235"/>
      <c r="G4082" s="236"/>
      <c r="H4082" s="237">
        <f t="shared" ref="H4082:J4082" si="2334">H4044</f>
        <v>0</v>
      </c>
      <c r="I4082" s="238">
        <f t="shared" si="2334"/>
        <v>0</v>
      </c>
      <c r="J4082" s="238">
        <f t="shared" si="2334"/>
        <v>0</v>
      </c>
      <c r="K4082" s="239">
        <f t="shared" si="2322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5">B4045</f>
        <v>0</v>
      </c>
      <c r="C4083" s="292">
        <f t="shared" si="2335"/>
        <v>0</v>
      </c>
      <c r="D4083" s="293">
        <f t="shared" si="2335"/>
        <v>0</v>
      </c>
      <c r="E4083" s="295">
        <f t="shared" si="2335"/>
        <v>0</v>
      </c>
      <c r="F4083" s="235"/>
      <c r="G4083" s="236"/>
      <c r="H4083" s="237">
        <f t="shared" ref="H4083:J4083" si="2336">H4045</f>
        <v>0</v>
      </c>
      <c r="I4083" s="238">
        <f t="shared" si="2336"/>
        <v>0</v>
      </c>
      <c r="J4083" s="238">
        <f t="shared" si="2336"/>
        <v>0</v>
      </c>
      <c r="K4083" s="239">
        <f t="shared" si="2322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7">B4046</f>
        <v>0</v>
      </c>
      <c r="C4084" s="292">
        <f t="shared" si="2337"/>
        <v>0</v>
      </c>
      <c r="D4084" s="293">
        <f t="shared" si="2337"/>
        <v>0</v>
      </c>
      <c r="E4084" s="294">
        <f t="shared" si="2337"/>
        <v>0</v>
      </c>
      <c r="F4084" s="235"/>
      <c r="G4084" s="236"/>
      <c r="H4084" s="237">
        <f t="shared" ref="H4084:J4084" si="2338">H4046</f>
        <v>0</v>
      </c>
      <c r="I4084" s="238">
        <f t="shared" si="2338"/>
        <v>0</v>
      </c>
      <c r="J4084" s="238">
        <f t="shared" si="2338"/>
        <v>0</v>
      </c>
      <c r="K4084" s="239">
        <f t="shared" si="2322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9">B4047</f>
        <v>0</v>
      </c>
      <c r="C4085" s="292">
        <f t="shared" si="2339"/>
        <v>0</v>
      </c>
      <c r="D4085" s="293">
        <f t="shared" si="2339"/>
        <v>0</v>
      </c>
      <c r="E4085" s="294">
        <f t="shared" si="2339"/>
        <v>0</v>
      </c>
      <c r="F4085" s="235"/>
      <c r="G4085" s="236"/>
      <c r="H4085" s="237">
        <f t="shared" ref="H4085:J4085" si="2340">H4047</f>
        <v>0</v>
      </c>
      <c r="I4085" s="238">
        <f t="shared" si="2340"/>
        <v>0</v>
      </c>
      <c r="J4085" s="238">
        <f t="shared" si="2340"/>
        <v>0</v>
      </c>
      <c r="K4085" s="239">
        <f t="shared" si="2322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1">B4048</f>
        <v>0</v>
      </c>
      <c r="C4086" s="292">
        <f t="shared" si="2341"/>
        <v>0</v>
      </c>
      <c r="D4086" s="293">
        <f t="shared" si="2341"/>
        <v>0</v>
      </c>
      <c r="E4086" s="294">
        <f t="shared" si="2341"/>
        <v>0</v>
      </c>
      <c r="F4086" s="235"/>
      <c r="G4086" s="236"/>
      <c r="H4086" s="237">
        <f t="shared" ref="H4086:J4086" si="2342">H4048</f>
        <v>0</v>
      </c>
      <c r="I4086" s="238">
        <f t="shared" si="2342"/>
        <v>0</v>
      </c>
      <c r="J4086" s="238">
        <f t="shared" si="2342"/>
        <v>0</v>
      </c>
      <c r="K4086" s="239">
        <f t="shared" si="2322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3">B4049</f>
        <v>0</v>
      </c>
      <c r="C4087" s="292">
        <f t="shared" si="2343"/>
        <v>0</v>
      </c>
      <c r="D4087" s="293">
        <f t="shared" si="2343"/>
        <v>0</v>
      </c>
      <c r="E4087" s="294">
        <f t="shared" si="2343"/>
        <v>0</v>
      </c>
      <c r="F4087" s="235"/>
      <c r="G4087" s="236"/>
      <c r="H4087" s="237">
        <f t="shared" ref="H4087:J4087" si="2344">H4049</f>
        <v>0</v>
      </c>
      <c r="I4087" s="238">
        <f t="shared" si="2344"/>
        <v>0</v>
      </c>
      <c r="J4087" s="238">
        <f t="shared" si="2344"/>
        <v>0</v>
      </c>
      <c r="K4087" s="239">
        <f t="shared" si="2322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5">B4050</f>
        <v>0</v>
      </c>
      <c r="C4088" s="292">
        <f t="shared" si="2345"/>
        <v>0</v>
      </c>
      <c r="D4088" s="293">
        <f t="shared" si="2345"/>
        <v>0</v>
      </c>
      <c r="E4088" s="294">
        <f t="shared" si="2345"/>
        <v>0</v>
      </c>
      <c r="F4088" s="235"/>
      <c r="G4088" s="236"/>
      <c r="H4088" s="237">
        <f t="shared" ref="H4088:J4088" si="2346">H4050</f>
        <v>0</v>
      </c>
      <c r="I4088" s="238">
        <f t="shared" si="2346"/>
        <v>0</v>
      </c>
      <c r="J4088" s="238">
        <f t="shared" si="2346"/>
        <v>0</v>
      </c>
      <c r="K4088" s="239">
        <f t="shared" si="2322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7">B4051</f>
        <v>0</v>
      </c>
      <c r="C4089" s="292">
        <f t="shared" si="2347"/>
        <v>0</v>
      </c>
      <c r="D4089" s="293">
        <f t="shared" si="2347"/>
        <v>0</v>
      </c>
      <c r="E4089" s="294">
        <f t="shared" si="2347"/>
        <v>0</v>
      </c>
      <c r="F4089" s="235"/>
      <c r="G4089" s="236"/>
      <c r="H4089" s="237">
        <f t="shared" ref="H4089:J4089" si="2348">H4051</f>
        <v>0</v>
      </c>
      <c r="I4089" s="238">
        <f t="shared" si="2348"/>
        <v>0</v>
      </c>
      <c r="J4089" s="238">
        <f t="shared" si="2348"/>
        <v>0</v>
      </c>
      <c r="K4089" s="239">
        <f t="shared" si="2322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9">B4052</f>
        <v>0</v>
      </c>
      <c r="C4090" s="292">
        <f t="shared" si="2349"/>
        <v>0</v>
      </c>
      <c r="D4090" s="293">
        <f t="shared" si="2349"/>
        <v>0</v>
      </c>
      <c r="E4090" s="294">
        <f t="shared" si="2349"/>
        <v>0</v>
      </c>
      <c r="F4090" s="235"/>
      <c r="G4090" s="236"/>
      <c r="H4090" s="237">
        <f t="shared" ref="H4090:J4090" si="2350">H4052</f>
        <v>0</v>
      </c>
      <c r="I4090" s="238">
        <f t="shared" si="2350"/>
        <v>0</v>
      </c>
      <c r="J4090" s="238">
        <f t="shared" si="2350"/>
        <v>0</v>
      </c>
      <c r="K4090" s="239">
        <f t="shared" si="2322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1">B4053</f>
        <v>0</v>
      </c>
      <c r="C4091" s="292">
        <f t="shared" si="2351"/>
        <v>0</v>
      </c>
      <c r="D4091" s="293">
        <f t="shared" si="2351"/>
        <v>0</v>
      </c>
      <c r="E4091" s="295">
        <f t="shared" si="2351"/>
        <v>0</v>
      </c>
      <c r="F4091" s="235"/>
      <c r="G4091" s="236"/>
      <c r="H4091" s="237">
        <f t="shared" ref="H4091:J4091" si="2352">H4053</f>
        <v>0</v>
      </c>
      <c r="I4091" s="238">
        <f t="shared" si="2352"/>
        <v>0</v>
      </c>
      <c r="J4091" s="238">
        <f t="shared" si="2352"/>
        <v>0</v>
      </c>
      <c r="K4091" s="239">
        <f t="shared" si="2322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9"/>
      <c r="K4093" s="308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5">
        <f>SUM(K4076:K4091)</f>
        <v>0</v>
      </c>
      <c r="K4094" s="306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7"/>
      <c r="K4095" s="307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8"/>
      <c r="K4097" s="308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9">
        <f>((J4094/1.11)+(K4096/1.11))*11%</f>
        <v>0</v>
      </c>
      <c r="K4098" s="310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8"/>
      <c r="K4099" s="308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11">
        <f>J4064</f>
        <v>0</v>
      </c>
      <c r="K4102" s="312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11">
        <f>J4065</f>
        <v>0</v>
      </c>
      <c r="K4103" s="312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23090037</v>
      </c>
      <c r="G4106" s="11" t="s">
        <v>2</v>
      </c>
      <c r="H4106" s="358"/>
      <c r="I4106" s="358"/>
      <c r="J4106" s="358"/>
      <c r="K4106" s="35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2" t="s">
        <v>3</v>
      </c>
      <c r="G4107" s="17"/>
      <c r="H4107" s="360"/>
      <c r="I4107" s="360"/>
      <c r="J4107" s="360"/>
      <c r="K4107" s="36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3"/>
      <c r="E4108" s="364"/>
      <c r="F4108" s="362"/>
      <c r="G4108" s="18"/>
      <c r="H4108" s="365"/>
      <c r="I4108" s="365"/>
      <c r="J4108" s="365"/>
      <c r="K4108" s="36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2"/>
      <c r="G4109" s="18"/>
      <c r="H4109" s="367"/>
      <c r="I4109" s="367"/>
      <c r="J4109" s="367"/>
      <c r="K4109" s="36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9"/>
      <c r="I4110" s="369"/>
      <c r="J4110" s="369"/>
      <c r="K4110" s="37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3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3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3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3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3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3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3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3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3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3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3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3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3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3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3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3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5"/>
      <c r="K4131" s="34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7">
        <f>SUM(K4114:K4129)</f>
        <v>0</v>
      </c>
      <c r="K4132" s="34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9"/>
      <c r="K4133" s="34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6"/>
      <c r="K4135" s="34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0">
        <f>((J4132/1.11)+(K4134/1.11))*11%</f>
        <v>0</v>
      </c>
      <c r="K4136" s="35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6"/>
      <c r="K4137" s="34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52"/>
      <c r="K4140" s="353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52"/>
      <c r="K4141" s="353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23090037</v>
      </c>
      <c r="F4144" s="123"/>
      <c r="G4144" s="124" t="s">
        <v>2</v>
      </c>
      <c r="H4144" s="354">
        <f>H4106</f>
        <v>0</v>
      </c>
      <c r="I4144" s="354"/>
      <c r="J4144" s="354"/>
      <c r="K4144" s="355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30" t="s">
        <v>3</v>
      </c>
      <c r="G4145" s="130"/>
      <c r="H4145" s="356"/>
      <c r="I4145" s="356"/>
      <c r="J4145" s="356"/>
      <c r="K4145" s="357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31">
        <f>D4108</f>
        <v>0</v>
      </c>
      <c r="E4146" s="332"/>
      <c r="F4146" s="330"/>
      <c r="G4146" s="131"/>
      <c r="H4146" s="333">
        <f>H4108</f>
        <v>0</v>
      </c>
      <c r="I4146" s="333"/>
      <c r="J4146" s="333"/>
      <c r="K4146" s="334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30"/>
      <c r="G4147" s="131"/>
      <c r="H4147" s="335">
        <f>H4109</f>
        <v>0</v>
      </c>
      <c r="I4147" s="335"/>
      <c r="J4147" s="335"/>
      <c r="K4147" s="336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37"/>
      <c r="I4148" s="337"/>
      <c r="J4148" s="337"/>
      <c r="K4148" s="338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4">B4114</f>
        <v>0</v>
      </c>
      <c r="C4152" s="287">
        <f t="shared" si="2354"/>
        <v>0</v>
      </c>
      <c r="D4152" s="288">
        <f t="shared" si="2354"/>
        <v>0</v>
      </c>
      <c r="E4152" s="289">
        <f t="shared" si="2354"/>
        <v>0</v>
      </c>
      <c r="F4152" s="158"/>
      <c r="G4152" s="159"/>
      <c r="H4152" s="160">
        <f t="shared" ref="H4152:J4152" si="2355">H4114</f>
        <v>0</v>
      </c>
      <c r="I4152" s="161">
        <f t="shared" si="2355"/>
        <v>0</v>
      </c>
      <c r="J4152" s="161">
        <f t="shared" si="2355"/>
        <v>0</v>
      </c>
      <c r="K4152" s="162">
        <f t="shared" ref="K4152:K4167" si="2356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7">B4115</f>
        <v>0</v>
      </c>
      <c r="C4153" s="287">
        <f t="shared" si="2357"/>
        <v>0</v>
      </c>
      <c r="D4153" s="288">
        <f t="shared" si="2357"/>
        <v>0</v>
      </c>
      <c r="E4153" s="289">
        <f t="shared" si="2357"/>
        <v>0</v>
      </c>
      <c r="F4153" s="158"/>
      <c r="G4153" s="159"/>
      <c r="H4153" s="160">
        <f t="shared" ref="H4153:J4153" si="2358">H4115</f>
        <v>0</v>
      </c>
      <c r="I4153" s="161">
        <f t="shared" si="2358"/>
        <v>0</v>
      </c>
      <c r="J4153" s="161">
        <f t="shared" si="2358"/>
        <v>0</v>
      </c>
      <c r="K4153" s="162">
        <f t="shared" si="2356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9">B4116</f>
        <v>0</v>
      </c>
      <c r="C4154" s="287">
        <f t="shared" si="2359"/>
        <v>0</v>
      </c>
      <c r="D4154" s="288">
        <f t="shared" si="2359"/>
        <v>0</v>
      </c>
      <c r="E4154" s="289">
        <f t="shared" si="2359"/>
        <v>0</v>
      </c>
      <c r="F4154" s="158"/>
      <c r="G4154" s="159"/>
      <c r="H4154" s="160">
        <f t="shared" ref="H4154:J4154" si="2360">H4116</f>
        <v>0</v>
      </c>
      <c r="I4154" s="161">
        <f t="shared" si="2360"/>
        <v>0</v>
      </c>
      <c r="J4154" s="161">
        <f t="shared" si="2360"/>
        <v>0</v>
      </c>
      <c r="K4154" s="162">
        <f t="shared" si="2356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1">B4117</f>
        <v>0</v>
      </c>
      <c r="C4155" s="287">
        <f t="shared" si="2361"/>
        <v>0</v>
      </c>
      <c r="D4155" s="288">
        <f t="shared" si="2361"/>
        <v>0</v>
      </c>
      <c r="E4155" s="289">
        <f t="shared" si="2361"/>
        <v>0</v>
      </c>
      <c r="F4155" s="158"/>
      <c r="G4155" s="159"/>
      <c r="H4155" s="160">
        <f t="shared" ref="H4155:J4155" si="2362">H4117</f>
        <v>0</v>
      </c>
      <c r="I4155" s="161">
        <f t="shared" si="2362"/>
        <v>0</v>
      </c>
      <c r="J4155" s="161">
        <f t="shared" si="2362"/>
        <v>0</v>
      </c>
      <c r="K4155" s="162">
        <f t="shared" si="2356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3">B4118</f>
        <v>0</v>
      </c>
      <c r="C4156" s="287">
        <f t="shared" si="2363"/>
        <v>0</v>
      </c>
      <c r="D4156" s="288">
        <f t="shared" si="2363"/>
        <v>0</v>
      </c>
      <c r="E4156" s="289">
        <f t="shared" si="2363"/>
        <v>0</v>
      </c>
      <c r="F4156" s="158"/>
      <c r="G4156" s="159"/>
      <c r="H4156" s="160">
        <f t="shared" ref="H4156:J4156" si="2364">H4118</f>
        <v>0</v>
      </c>
      <c r="I4156" s="161">
        <f t="shared" si="2364"/>
        <v>0</v>
      </c>
      <c r="J4156" s="161">
        <f t="shared" si="2364"/>
        <v>0</v>
      </c>
      <c r="K4156" s="162">
        <f t="shared" si="2356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5">B4119</f>
        <v>0</v>
      </c>
      <c r="C4157" s="287">
        <f t="shared" si="2365"/>
        <v>0</v>
      </c>
      <c r="D4157" s="288">
        <f t="shared" si="2365"/>
        <v>0</v>
      </c>
      <c r="E4157" s="289">
        <f t="shared" si="2365"/>
        <v>0</v>
      </c>
      <c r="F4157" s="158"/>
      <c r="G4157" s="159"/>
      <c r="H4157" s="160">
        <f t="shared" ref="H4157:J4157" si="2366">H4119</f>
        <v>0</v>
      </c>
      <c r="I4157" s="161">
        <f t="shared" si="2366"/>
        <v>0</v>
      </c>
      <c r="J4157" s="161">
        <f t="shared" si="2366"/>
        <v>0</v>
      </c>
      <c r="K4157" s="162">
        <f t="shared" si="2356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7">B4120</f>
        <v>0</v>
      </c>
      <c r="C4158" s="287">
        <f t="shared" si="2367"/>
        <v>0</v>
      </c>
      <c r="D4158" s="288">
        <f t="shared" si="2367"/>
        <v>0</v>
      </c>
      <c r="E4158" s="289">
        <f t="shared" si="2367"/>
        <v>0</v>
      </c>
      <c r="F4158" s="158"/>
      <c r="G4158" s="159"/>
      <c r="H4158" s="160">
        <f t="shared" ref="H4158:J4158" si="2368">H4120</f>
        <v>0</v>
      </c>
      <c r="I4158" s="161">
        <f t="shared" si="2368"/>
        <v>0</v>
      </c>
      <c r="J4158" s="161">
        <f t="shared" si="2368"/>
        <v>0</v>
      </c>
      <c r="K4158" s="162">
        <f t="shared" si="2356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9">B4121</f>
        <v>0</v>
      </c>
      <c r="C4159" s="287">
        <f t="shared" si="2369"/>
        <v>0</v>
      </c>
      <c r="D4159" s="288">
        <f t="shared" si="2369"/>
        <v>0</v>
      </c>
      <c r="E4159" s="290">
        <f t="shared" si="2369"/>
        <v>0</v>
      </c>
      <c r="F4159" s="158"/>
      <c r="G4159" s="159"/>
      <c r="H4159" s="160">
        <f t="shared" ref="H4159:J4159" si="2370">H4121</f>
        <v>0</v>
      </c>
      <c r="I4159" s="161">
        <f t="shared" si="2370"/>
        <v>0</v>
      </c>
      <c r="J4159" s="161">
        <f t="shared" si="2370"/>
        <v>0</v>
      </c>
      <c r="K4159" s="162">
        <f t="shared" si="2356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1">B4122</f>
        <v>0</v>
      </c>
      <c r="C4160" s="287">
        <f t="shared" si="2371"/>
        <v>0</v>
      </c>
      <c r="D4160" s="288">
        <f t="shared" si="2371"/>
        <v>0</v>
      </c>
      <c r="E4160" s="289">
        <f t="shared" si="2371"/>
        <v>0</v>
      </c>
      <c r="F4160" s="158"/>
      <c r="G4160" s="159"/>
      <c r="H4160" s="160">
        <f t="shared" ref="H4160:J4160" si="2372">H4122</f>
        <v>0</v>
      </c>
      <c r="I4160" s="161">
        <f t="shared" si="2372"/>
        <v>0</v>
      </c>
      <c r="J4160" s="161">
        <f t="shared" si="2372"/>
        <v>0</v>
      </c>
      <c r="K4160" s="162">
        <f t="shared" si="2356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3">B4123</f>
        <v>0</v>
      </c>
      <c r="C4161" s="287">
        <f t="shared" si="2373"/>
        <v>0</v>
      </c>
      <c r="D4161" s="288">
        <f t="shared" si="2373"/>
        <v>0</v>
      </c>
      <c r="E4161" s="289">
        <f t="shared" si="2373"/>
        <v>0</v>
      </c>
      <c r="F4161" s="158"/>
      <c r="G4161" s="159"/>
      <c r="H4161" s="160">
        <f t="shared" ref="H4161:J4161" si="2374">H4123</f>
        <v>0</v>
      </c>
      <c r="I4161" s="161">
        <f t="shared" si="2374"/>
        <v>0</v>
      </c>
      <c r="J4161" s="161">
        <f t="shared" si="2374"/>
        <v>0</v>
      </c>
      <c r="K4161" s="162">
        <f t="shared" si="2356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5">B4124</f>
        <v>0</v>
      </c>
      <c r="C4162" s="287">
        <f t="shared" si="2375"/>
        <v>0</v>
      </c>
      <c r="D4162" s="288">
        <f t="shared" si="2375"/>
        <v>0</v>
      </c>
      <c r="E4162" s="289">
        <f t="shared" si="2375"/>
        <v>0</v>
      </c>
      <c r="F4162" s="158"/>
      <c r="G4162" s="159"/>
      <c r="H4162" s="160">
        <f t="shared" ref="H4162:J4162" si="2376">H4124</f>
        <v>0</v>
      </c>
      <c r="I4162" s="161">
        <f t="shared" si="2376"/>
        <v>0</v>
      </c>
      <c r="J4162" s="161">
        <f t="shared" si="2376"/>
        <v>0</v>
      </c>
      <c r="K4162" s="162">
        <f t="shared" si="2356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7">B4125</f>
        <v>0</v>
      </c>
      <c r="C4163" s="287">
        <f t="shared" si="2377"/>
        <v>0</v>
      </c>
      <c r="D4163" s="288">
        <f t="shared" si="2377"/>
        <v>0</v>
      </c>
      <c r="E4163" s="289">
        <f t="shared" si="2377"/>
        <v>0</v>
      </c>
      <c r="F4163" s="158"/>
      <c r="G4163" s="159"/>
      <c r="H4163" s="160">
        <f t="shared" ref="H4163:J4163" si="2378">H4125</f>
        <v>0</v>
      </c>
      <c r="I4163" s="161">
        <f t="shared" si="2378"/>
        <v>0</v>
      </c>
      <c r="J4163" s="161">
        <f t="shared" si="2378"/>
        <v>0</v>
      </c>
      <c r="K4163" s="162">
        <f t="shared" si="2356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9">B4126</f>
        <v>0</v>
      </c>
      <c r="C4164" s="287">
        <f t="shared" si="2379"/>
        <v>0</v>
      </c>
      <c r="D4164" s="288">
        <f t="shared" si="2379"/>
        <v>0</v>
      </c>
      <c r="E4164" s="289">
        <f t="shared" si="2379"/>
        <v>0</v>
      </c>
      <c r="F4164" s="158"/>
      <c r="G4164" s="159"/>
      <c r="H4164" s="160">
        <f t="shared" ref="H4164:J4164" si="2380">H4126</f>
        <v>0</v>
      </c>
      <c r="I4164" s="161">
        <f t="shared" si="2380"/>
        <v>0</v>
      </c>
      <c r="J4164" s="161">
        <f t="shared" si="2380"/>
        <v>0</v>
      </c>
      <c r="K4164" s="162">
        <f t="shared" si="2356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1">B4127</f>
        <v>0</v>
      </c>
      <c r="C4165" s="287">
        <f t="shared" si="2381"/>
        <v>0</v>
      </c>
      <c r="D4165" s="288">
        <f t="shared" si="2381"/>
        <v>0</v>
      </c>
      <c r="E4165" s="289">
        <f t="shared" si="2381"/>
        <v>0</v>
      </c>
      <c r="F4165" s="158"/>
      <c r="G4165" s="159"/>
      <c r="H4165" s="160">
        <f t="shared" ref="H4165:J4165" si="2382">H4127</f>
        <v>0</v>
      </c>
      <c r="I4165" s="161">
        <f t="shared" si="2382"/>
        <v>0</v>
      </c>
      <c r="J4165" s="161">
        <f t="shared" si="2382"/>
        <v>0</v>
      </c>
      <c r="K4165" s="162">
        <f t="shared" si="2356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3">B4128</f>
        <v>0</v>
      </c>
      <c r="C4166" s="287">
        <f t="shared" si="2383"/>
        <v>0</v>
      </c>
      <c r="D4166" s="288">
        <f t="shared" si="2383"/>
        <v>0</v>
      </c>
      <c r="E4166" s="289">
        <f t="shared" si="2383"/>
        <v>0</v>
      </c>
      <c r="F4166" s="158"/>
      <c r="G4166" s="159"/>
      <c r="H4166" s="160">
        <f t="shared" ref="H4166:J4166" si="2384">H4128</f>
        <v>0</v>
      </c>
      <c r="I4166" s="161">
        <f t="shared" si="2384"/>
        <v>0</v>
      </c>
      <c r="J4166" s="161">
        <f t="shared" si="2384"/>
        <v>0</v>
      </c>
      <c r="K4166" s="162">
        <f t="shared" si="2356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5">B4129</f>
        <v>0</v>
      </c>
      <c r="C4167" s="287">
        <f t="shared" si="2385"/>
        <v>0</v>
      </c>
      <c r="D4167" s="288">
        <f t="shared" si="2385"/>
        <v>0</v>
      </c>
      <c r="E4167" s="290">
        <f t="shared" si="2385"/>
        <v>0</v>
      </c>
      <c r="F4167" s="158"/>
      <c r="G4167" s="159"/>
      <c r="H4167" s="160">
        <f t="shared" ref="H4167:J4167" si="2386">H4129</f>
        <v>0</v>
      </c>
      <c r="I4167" s="161">
        <f t="shared" si="2386"/>
        <v>0</v>
      </c>
      <c r="J4167" s="161">
        <f t="shared" si="2386"/>
        <v>0</v>
      </c>
      <c r="K4167" s="162">
        <f t="shared" si="2356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9"/>
      <c r="K4169" s="313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40">
        <f>SUM(K4152:K4167)</f>
        <v>0</v>
      </c>
      <c r="K4170" s="341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42"/>
      <c r="K4171" s="342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13"/>
      <c r="K4173" s="313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43">
        <f>((J4170/1.11)+(K4172/1.11))*11%</f>
        <v>0</v>
      </c>
      <c r="K4174" s="344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13"/>
      <c r="K4175" s="313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14">
        <f>J4140</f>
        <v>0</v>
      </c>
      <c r="K4178" s="315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14">
        <f>J4141</f>
        <v>0</v>
      </c>
      <c r="K4179" s="315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23090037</v>
      </c>
      <c r="F4182" s="200"/>
      <c r="G4182" s="201" t="s">
        <v>2</v>
      </c>
      <c r="H4182" s="316">
        <f>H4144</f>
        <v>0</v>
      </c>
      <c r="I4182" s="316"/>
      <c r="J4182" s="316"/>
      <c r="K4182" s="317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20" t="s">
        <v>3</v>
      </c>
      <c r="G4183" s="207"/>
      <c r="H4183" s="318"/>
      <c r="I4183" s="318"/>
      <c r="J4183" s="318"/>
      <c r="K4183" s="319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21">
        <f>D4146</f>
        <v>0</v>
      </c>
      <c r="E4184" s="322"/>
      <c r="F4184" s="320"/>
      <c r="G4184" s="208"/>
      <c r="H4184" s="323">
        <f>H4146</f>
        <v>0</v>
      </c>
      <c r="I4184" s="323"/>
      <c r="J4184" s="323"/>
      <c r="K4184" s="324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20"/>
      <c r="G4185" s="208"/>
      <c r="H4185" s="325">
        <f>H4147</f>
        <v>0</v>
      </c>
      <c r="I4185" s="325"/>
      <c r="J4185" s="325"/>
      <c r="K4185" s="326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7"/>
      <c r="I4186" s="327"/>
      <c r="J4186" s="327"/>
      <c r="K4186" s="328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7">B4152</f>
        <v>0</v>
      </c>
      <c r="C4190" s="292">
        <f t="shared" si="2387"/>
        <v>0</v>
      </c>
      <c r="D4190" s="293">
        <f t="shared" si="2387"/>
        <v>0</v>
      </c>
      <c r="E4190" s="294">
        <f t="shared" si="2387"/>
        <v>0</v>
      </c>
      <c r="F4190" s="235"/>
      <c r="G4190" s="236"/>
      <c r="H4190" s="237">
        <f t="shared" ref="H4190:J4190" si="2388">H4152</f>
        <v>0</v>
      </c>
      <c r="I4190" s="238">
        <f t="shared" si="2388"/>
        <v>0</v>
      </c>
      <c r="J4190" s="238">
        <f t="shared" si="2388"/>
        <v>0</v>
      </c>
      <c r="K4190" s="239">
        <f t="shared" ref="K4190:K4205" si="2389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90">B4153</f>
        <v>0</v>
      </c>
      <c r="C4191" s="292">
        <f t="shared" si="2390"/>
        <v>0</v>
      </c>
      <c r="D4191" s="293">
        <f t="shared" si="2390"/>
        <v>0</v>
      </c>
      <c r="E4191" s="294">
        <f t="shared" si="2390"/>
        <v>0</v>
      </c>
      <c r="F4191" s="235"/>
      <c r="G4191" s="236"/>
      <c r="H4191" s="237">
        <f t="shared" ref="H4191:J4191" si="2391">H4153</f>
        <v>0</v>
      </c>
      <c r="I4191" s="238">
        <f t="shared" si="2391"/>
        <v>0</v>
      </c>
      <c r="J4191" s="238">
        <f t="shared" si="2391"/>
        <v>0</v>
      </c>
      <c r="K4191" s="239">
        <f t="shared" si="2389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2">B4154</f>
        <v>0</v>
      </c>
      <c r="C4192" s="292">
        <f t="shared" si="2392"/>
        <v>0</v>
      </c>
      <c r="D4192" s="293">
        <f t="shared" si="2392"/>
        <v>0</v>
      </c>
      <c r="E4192" s="294">
        <f t="shared" si="2392"/>
        <v>0</v>
      </c>
      <c r="F4192" s="235"/>
      <c r="G4192" s="236"/>
      <c r="H4192" s="237">
        <f t="shared" ref="H4192:J4192" si="2393">H4154</f>
        <v>0</v>
      </c>
      <c r="I4192" s="238">
        <f t="shared" si="2393"/>
        <v>0</v>
      </c>
      <c r="J4192" s="238">
        <f t="shared" si="2393"/>
        <v>0</v>
      </c>
      <c r="K4192" s="239">
        <f t="shared" si="2389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4">B4155</f>
        <v>0</v>
      </c>
      <c r="C4193" s="292">
        <f t="shared" si="2394"/>
        <v>0</v>
      </c>
      <c r="D4193" s="293">
        <f t="shared" si="2394"/>
        <v>0</v>
      </c>
      <c r="E4193" s="294">
        <f t="shared" si="2394"/>
        <v>0</v>
      </c>
      <c r="F4193" s="235"/>
      <c r="G4193" s="236"/>
      <c r="H4193" s="237">
        <f t="shared" ref="H4193:J4193" si="2395">H4155</f>
        <v>0</v>
      </c>
      <c r="I4193" s="238">
        <f t="shared" si="2395"/>
        <v>0</v>
      </c>
      <c r="J4193" s="238">
        <f t="shared" si="2395"/>
        <v>0</v>
      </c>
      <c r="K4193" s="239">
        <f t="shared" si="2389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6">B4156</f>
        <v>0</v>
      </c>
      <c r="C4194" s="292">
        <f t="shared" si="2396"/>
        <v>0</v>
      </c>
      <c r="D4194" s="293">
        <f t="shared" si="2396"/>
        <v>0</v>
      </c>
      <c r="E4194" s="294">
        <f t="shared" si="2396"/>
        <v>0</v>
      </c>
      <c r="F4194" s="235"/>
      <c r="G4194" s="236"/>
      <c r="H4194" s="237">
        <f t="shared" ref="H4194:J4194" si="2397">H4156</f>
        <v>0</v>
      </c>
      <c r="I4194" s="238">
        <f t="shared" si="2397"/>
        <v>0</v>
      </c>
      <c r="J4194" s="238">
        <f t="shared" si="2397"/>
        <v>0</v>
      </c>
      <c r="K4194" s="239">
        <f t="shared" si="2389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8">B4157</f>
        <v>0</v>
      </c>
      <c r="C4195" s="292">
        <f t="shared" si="2398"/>
        <v>0</v>
      </c>
      <c r="D4195" s="293">
        <f t="shared" si="2398"/>
        <v>0</v>
      </c>
      <c r="E4195" s="294">
        <f t="shared" si="2398"/>
        <v>0</v>
      </c>
      <c r="F4195" s="235"/>
      <c r="G4195" s="236"/>
      <c r="H4195" s="237">
        <f t="shared" ref="H4195:J4195" si="2399">H4157</f>
        <v>0</v>
      </c>
      <c r="I4195" s="238">
        <f t="shared" si="2399"/>
        <v>0</v>
      </c>
      <c r="J4195" s="238">
        <f t="shared" si="2399"/>
        <v>0</v>
      </c>
      <c r="K4195" s="239">
        <f t="shared" si="2389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400">B4158</f>
        <v>0</v>
      </c>
      <c r="C4196" s="292">
        <f t="shared" si="2400"/>
        <v>0</v>
      </c>
      <c r="D4196" s="293">
        <f t="shared" si="2400"/>
        <v>0</v>
      </c>
      <c r="E4196" s="294">
        <f t="shared" si="2400"/>
        <v>0</v>
      </c>
      <c r="F4196" s="235"/>
      <c r="G4196" s="236"/>
      <c r="H4196" s="237">
        <f t="shared" ref="H4196:J4196" si="2401">H4158</f>
        <v>0</v>
      </c>
      <c r="I4196" s="238">
        <f t="shared" si="2401"/>
        <v>0</v>
      </c>
      <c r="J4196" s="238">
        <f t="shared" si="2401"/>
        <v>0</v>
      </c>
      <c r="K4196" s="239">
        <f t="shared" si="2389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2">B4159</f>
        <v>0</v>
      </c>
      <c r="C4197" s="292">
        <f t="shared" si="2402"/>
        <v>0</v>
      </c>
      <c r="D4197" s="293">
        <f t="shared" si="2402"/>
        <v>0</v>
      </c>
      <c r="E4197" s="295">
        <f t="shared" si="2402"/>
        <v>0</v>
      </c>
      <c r="F4197" s="235"/>
      <c r="G4197" s="236"/>
      <c r="H4197" s="237">
        <f t="shared" ref="H4197:J4197" si="2403">H4159</f>
        <v>0</v>
      </c>
      <c r="I4197" s="238">
        <f t="shared" si="2403"/>
        <v>0</v>
      </c>
      <c r="J4197" s="238">
        <f t="shared" si="2403"/>
        <v>0</v>
      </c>
      <c r="K4197" s="239">
        <f t="shared" si="2389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4">B4160</f>
        <v>0</v>
      </c>
      <c r="C4198" s="292">
        <f t="shared" si="2404"/>
        <v>0</v>
      </c>
      <c r="D4198" s="293">
        <f t="shared" si="2404"/>
        <v>0</v>
      </c>
      <c r="E4198" s="294">
        <f t="shared" si="2404"/>
        <v>0</v>
      </c>
      <c r="F4198" s="235"/>
      <c r="G4198" s="236"/>
      <c r="H4198" s="237">
        <f t="shared" ref="H4198:J4198" si="2405">H4160</f>
        <v>0</v>
      </c>
      <c r="I4198" s="238">
        <f t="shared" si="2405"/>
        <v>0</v>
      </c>
      <c r="J4198" s="238">
        <f t="shared" si="2405"/>
        <v>0</v>
      </c>
      <c r="K4198" s="239">
        <f t="shared" si="2389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6">B4161</f>
        <v>0</v>
      </c>
      <c r="C4199" s="292">
        <f t="shared" si="2406"/>
        <v>0</v>
      </c>
      <c r="D4199" s="293">
        <f t="shared" si="2406"/>
        <v>0</v>
      </c>
      <c r="E4199" s="294">
        <f t="shared" si="2406"/>
        <v>0</v>
      </c>
      <c r="F4199" s="235"/>
      <c r="G4199" s="236"/>
      <c r="H4199" s="237">
        <f t="shared" ref="H4199:J4199" si="2407">H4161</f>
        <v>0</v>
      </c>
      <c r="I4199" s="238">
        <f t="shared" si="2407"/>
        <v>0</v>
      </c>
      <c r="J4199" s="238">
        <f t="shared" si="2407"/>
        <v>0</v>
      </c>
      <c r="K4199" s="239">
        <f t="shared" si="2389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8">B4162</f>
        <v>0</v>
      </c>
      <c r="C4200" s="292">
        <f t="shared" si="2408"/>
        <v>0</v>
      </c>
      <c r="D4200" s="293">
        <f t="shared" si="2408"/>
        <v>0</v>
      </c>
      <c r="E4200" s="294">
        <f t="shared" si="2408"/>
        <v>0</v>
      </c>
      <c r="F4200" s="235"/>
      <c r="G4200" s="236"/>
      <c r="H4200" s="237">
        <f t="shared" ref="H4200:J4200" si="2409">H4162</f>
        <v>0</v>
      </c>
      <c r="I4200" s="238">
        <f t="shared" si="2409"/>
        <v>0</v>
      </c>
      <c r="J4200" s="238">
        <f t="shared" si="2409"/>
        <v>0</v>
      </c>
      <c r="K4200" s="239">
        <f t="shared" si="2389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10">B4163</f>
        <v>0</v>
      </c>
      <c r="C4201" s="292">
        <f t="shared" si="2410"/>
        <v>0</v>
      </c>
      <c r="D4201" s="293">
        <f t="shared" si="2410"/>
        <v>0</v>
      </c>
      <c r="E4201" s="294">
        <f t="shared" si="2410"/>
        <v>0</v>
      </c>
      <c r="F4201" s="235"/>
      <c r="G4201" s="236"/>
      <c r="H4201" s="237">
        <f t="shared" ref="H4201:J4201" si="2411">H4163</f>
        <v>0</v>
      </c>
      <c r="I4201" s="238">
        <f t="shared" si="2411"/>
        <v>0</v>
      </c>
      <c r="J4201" s="238">
        <f t="shared" si="2411"/>
        <v>0</v>
      </c>
      <c r="K4201" s="239">
        <f t="shared" si="2389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2">B4164</f>
        <v>0</v>
      </c>
      <c r="C4202" s="292">
        <f t="shared" si="2412"/>
        <v>0</v>
      </c>
      <c r="D4202" s="293">
        <f t="shared" si="2412"/>
        <v>0</v>
      </c>
      <c r="E4202" s="294">
        <f t="shared" si="2412"/>
        <v>0</v>
      </c>
      <c r="F4202" s="235"/>
      <c r="G4202" s="236"/>
      <c r="H4202" s="237">
        <f t="shared" ref="H4202:J4202" si="2413">H4164</f>
        <v>0</v>
      </c>
      <c r="I4202" s="238">
        <f t="shared" si="2413"/>
        <v>0</v>
      </c>
      <c r="J4202" s="238">
        <f t="shared" si="2413"/>
        <v>0</v>
      </c>
      <c r="K4202" s="239">
        <f t="shared" si="2389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4">B4165</f>
        <v>0</v>
      </c>
      <c r="C4203" s="292">
        <f t="shared" si="2414"/>
        <v>0</v>
      </c>
      <c r="D4203" s="293">
        <f t="shared" si="2414"/>
        <v>0</v>
      </c>
      <c r="E4203" s="294">
        <f t="shared" si="2414"/>
        <v>0</v>
      </c>
      <c r="F4203" s="235"/>
      <c r="G4203" s="236"/>
      <c r="H4203" s="237">
        <f t="shared" ref="H4203:J4203" si="2415">H4165</f>
        <v>0</v>
      </c>
      <c r="I4203" s="238">
        <f t="shared" si="2415"/>
        <v>0</v>
      </c>
      <c r="J4203" s="238">
        <f t="shared" si="2415"/>
        <v>0</v>
      </c>
      <c r="K4203" s="239">
        <f t="shared" si="2389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6">B4166</f>
        <v>0</v>
      </c>
      <c r="C4204" s="292">
        <f t="shared" si="2416"/>
        <v>0</v>
      </c>
      <c r="D4204" s="293">
        <f t="shared" si="2416"/>
        <v>0</v>
      </c>
      <c r="E4204" s="294">
        <f t="shared" si="2416"/>
        <v>0</v>
      </c>
      <c r="F4204" s="235"/>
      <c r="G4204" s="236"/>
      <c r="H4204" s="237">
        <f t="shared" ref="H4204:J4204" si="2417">H4166</f>
        <v>0</v>
      </c>
      <c r="I4204" s="238">
        <f t="shared" si="2417"/>
        <v>0</v>
      </c>
      <c r="J4204" s="238">
        <f t="shared" si="2417"/>
        <v>0</v>
      </c>
      <c r="K4204" s="239">
        <f t="shared" si="2389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8">B4167</f>
        <v>0</v>
      </c>
      <c r="C4205" s="292">
        <f t="shared" si="2418"/>
        <v>0</v>
      </c>
      <c r="D4205" s="293">
        <f t="shared" si="2418"/>
        <v>0</v>
      </c>
      <c r="E4205" s="295">
        <f t="shared" si="2418"/>
        <v>0</v>
      </c>
      <c r="F4205" s="235"/>
      <c r="G4205" s="236"/>
      <c r="H4205" s="237">
        <f t="shared" ref="H4205:J4205" si="2419">H4167</f>
        <v>0</v>
      </c>
      <c r="I4205" s="238">
        <f t="shared" si="2419"/>
        <v>0</v>
      </c>
      <c r="J4205" s="238">
        <f t="shared" si="2419"/>
        <v>0</v>
      </c>
      <c r="K4205" s="239">
        <f t="shared" si="2389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9"/>
      <c r="K4207" s="308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5">
        <f>SUM(K4190:K4205)</f>
        <v>0</v>
      </c>
      <c r="K4208" s="306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7"/>
      <c r="K4209" s="307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8"/>
      <c r="K4211" s="308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9">
        <f>((J4208/1.11)+(K4210/1.11))*11%</f>
        <v>0</v>
      </c>
      <c r="K4212" s="310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8"/>
      <c r="K4213" s="308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11">
        <f>J4178</f>
        <v>0</v>
      </c>
      <c r="K4216" s="312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11">
        <f>J4179</f>
        <v>0</v>
      </c>
      <c r="K4217" s="312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23090038</v>
      </c>
      <c r="G4220" s="11" t="s">
        <v>2</v>
      </c>
      <c r="H4220" s="358"/>
      <c r="I4220" s="358"/>
      <c r="J4220" s="358"/>
      <c r="K4220" s="35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2" t="s">
        <v>3</v>
      </c>
      <c r="G4221" s="17"/>
      <c r="H4221" s="360"/>
      <c r="I4221" s="360"/>
      <c r="J4221" s="360"/>
      <c r="K4221" s="36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3"/>
      <c r="E4222" s="364"/>
      <c r="F4222" s="362"/>
      <c r="G4222" s="18"/>
      <c r="H4222" s="365"/>
      <c r="I4222" s="365"/>
      <c r="J4222" s="365"/>
      <c r="K4222" s="36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2"/>
      <c r="G4223" s="18"/>
      <c r="H4223" s="367"/>
      <c r="I4223" s="367"/>
      <c r="J4223" s="367"/>
      <c r="K4223" s="36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9"/>
      <c r="I4224" s="369"/>
      <c r="J4224" s="369"/>
      <c r="K4224" s="37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20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20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20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20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20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20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20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20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20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20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20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20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20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20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20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20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5"/>
      <c r="K4245" s="34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7">
        <f>SUM(K4228:K4243)</f>
        <v>0</v>
      </c>
      <c r="K4246" s="34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9"/>
      <c r="K4247" s="34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6"/>
      <c r="K4249" s="34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0">
        <f>((J4246/1.11)+(K4248/1.11))*11%</f>
        <v>0</v>
      </c>
      <c r="K4250" s="35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6"/>
      <c r="K4251" s="34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52"/>
      <c r="K4254" s="353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52"/>
      <c r="K4255" s="353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23090038</v>
      </c>
      <c r="F4258" s="123"/>
      <c r="G4258" s="124" t="s">
        <v>2</v>
      </c>
      <c r="H4258" s="354">
        <f>H4220</f>
        <v>0</v>
      </c>
      <c r="I4258" s="354"/>
      <c r="J4258" s="354"/>
      <c r="K4258" s="355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30" t="s">
        <v>3</v>
      </c>
      <c r="G4259" s="130"/>
      <c r="H4259" s="356"/>
      <c r="I4259" s="356"/>
      <c r="J4259" s="356"/>
      <c r="K4259" s="357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31">
        <f>D4222</f>
        <v>0</v>
      </c>
      <c r="E4260" s="332"/>
      <c r="F4260" s="330"/>
      <c r="G4260" s="131"/>
      <c r="H4260" s="333">
        <f>H4222</f>
        <v>0</v>
      </c>
      <c r="I4260" s="333"/>
      <c r="J4260" s="333"/>
      <c r="K4260" s="334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30"/>
      <c r="G4261" s="131"/>
      <c r="H4261" s="335">
        <f>H4223</f>
        <v>0</v>
      </c>
      <c r="I4261" s="335"/>
      <c r="J4261" s="335"/>
      <c r="K4261" s="336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37"/>
      <c r="I4262" s="337"/>
      <c r="J4262" s="337"/>
      <c r="K4262" s="338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1">B4228</f>
        <v>0</v>
      </c>
      <c r="C4266" s="287">
        <f t="shared" si="2421"/>
        <v>0</v>
      </c>
      <c r="D4266" s="288">
        <f t="shared" si="2421"/>
        <v>0</v>
      </c>
      <c r="E4266" s="289">
        <f t="shared" si="2421"/>
        <v>0</v>
      </c>
      <c r="F4266" s="158"/>
      <c r="G4266" s="159"/>
      <c r="H4266" s="160">
        <f t="shared" ref="H4266:J4266" si="2422">H4228</f>
        <v>0</v>
      </c>
      <c r="I4266" s="161">
        <f t="shared" si="2422"/>
        <v>0</v>
      </c>
      <c r="J4266" s="161">
        <f t="shared" si="2422"/>
        <v>0</v>
      </c>
      <c r="K4266" s="162">
        <f t="shared" ref="K4266:K4281" si="2423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4">B4229</f>
        <v>0</v>
      </c>
      <c r="C4267" s="287">
        <f t="shared" si="2424"/>
        <v>0</v>
      </c>
      <c r="D4267" s="288">
        <f t="shared" si="2424"/>
        <v>0</v>
      </c>
      <c r="E4267" s="289">
        <f t="shared" si="2424"/>
        <v>0</v>
      </c>
      <c r="F4267" s="158"/>
      <c r="G4267" s="159"/>
      <c r="H4267" s="160">
        <f t="shared" ref="H4267:J4267" si="2425">H4229</f>
        <v>0</v>
      </c>
      <c r="I4267" s="161">
        <f t="shared" si="2425"/>
        <v>0</v>
      </c>
      <c r="J4267" s="161">
        <f t="shared" si="2425"/>
        <v>0</v>
      </c>
      <c r="K4267" s="162">
        <f t="shared" si="2423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6">B4230</f>
        <v>0</v>
      </c>
      <c r="C4268" s="287">
        <f t="shared" si="2426"/>
        <v>0</v>
      </c>
      <c r="D4268" s="288">
        <f t="shared" si="2426"/>
        <v>0</v>
      </c>
      <c r="E4268" s="289">
        <f t="shared" si="2426"/>
        <v>0</v>
      </c>
      <c r="F4268" s="158"/>
      <c r="G4268" s="159"/>
      <c r="H4268" s="160">
        <f t="shared" ref="H4268:J4268" si="2427">H4230</f>
        <v>0</v>
      </c>
      <c r="I4268" s="161">
        <f t="shared" si="2427"/>
        <v>0</v>
      </c>
      <c r="J4268" s="161">
        <f t="shared" si="2427"/>
        <v>0</v>
      </c>
      <c r="K4268" s="162">
        <f t="shared" si="2423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8">B4231</f>
        <v>0</v>
      </c>
      <c r="C4269" s="287">
        <f t="shared" si="2428"/>
        <v>0</v>
      </c>
      <c r="D4269" s="288">
        <f t="shared" si="2428"/>
        <v>0</v>
      </c>
      <c r="E4269" s="289">
        <f t="shared" si="2428"/>
        <v>0</v>
      </c>
      <c r="F4269" s="158"/>
      <c r="G4269" s="159"/>
      <c r="H4269" s="160">
        <f t="shared" ref="H4269:J4269" si="2429">H4231</f>
        <v>0</v>
      </c>
      <c r="I4269" s="161">
        <f t="shared" si="2429"/>
        <v>0</v>
      </c>
      <c r="J4269" s="161">
        <f t="shared" si="2429"/>
        <v>0</v>
      </c>
      <c r="K4269" s="162">
        <f t="shared" si="2423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30">B4232</f>
        <v>0</v>
      </c>
      <c r="C4270" s="287">
        <f t="shared" si="2430"/>
        <v>0</v>
      </c>
      <c r="D4270" s="288">
        <f t="shared" si="2430"/>
        <v>0</v>
      </c>
      <c r="E4270" s="289">
        <f t="shared" si="2430"/>
        <v>0</v>
      </c>
      <c r="F4270" s="158"/>
      <c r="G4270" s="159"/>
      <c r="H4270" s="160">
        <f t="shared" ref="H4270:J4270" si="2431">H4232</f>
        <v>0</v>
      </c>
      <c r="I4270" s="161">
        <f t="shared" si="2431"/>
        <v>0</v>
      </c>
      <c r="J4270" s="161">
        <f t="shared" si="2431"/>
        <v>0</v>
      </c>
      <c r="K4270" s="162">
        <f t="shared" si="2423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2">B4233</f>
        <v>0</v>
      </c>
      <c r="C4271" s="287">
        <f t="shared" si="2432"/>
        <v>0</v>
      </c>
      <c r="D4271" s="288">
        <f t="shared" si="2432"/>
        <v>0</v>
      </c>
      <c r="E4271" s="289">
        <f t="shared" si="2432"/>
        <v>0</v>
      </c>
      <c r="F4271" s="158"/>
      <c r="G4271" s="159"/>
      <c r="H4271" s="160">
        <f t="shared" ref="H4271:J4271" si="2433">H4233</f>
        <v>0</v>
      </c>
      <c r="I4271" s="161">
        <f t="shared" si="2433"/>
        <v>0</v>
      </c>
      <c r="J4271" s="161">
        <f t="shared" si="2433"/>
        <v>0</v>
      </c>
      <c r="K4271" s="162">
        <f t="shared" si="2423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4">B4234</f>
        <v>0</v>
      </c>
      <c r="C4272" s="287">
        <f t="shared" si="2434"/>
        <v>0</v>
      </c>
      <c r="D4272" s="288">
        <f t="shared" si="2434"/>
        <v>0</v>
      </c>
      <c r="E4272" s="289">
        <f t="shared" si="2434"/>
        <v>0</v>
      </c>
      <c r="F4272" s="158"/>
      <c r="G4272" s="159"/>
      <c r="H4272" s="160">
        <f t="shared" ref="H4272:J4272" si="2435">H4234</f>
        <v>0</v>
      </c>
      <c r="I4272" s="161">
        <f t="shared" si="2435"/>
        <v>0</v>
      </c>
      <c r="J4272" s="161">
        <f t="shared" si="2435"/>
        <v>0</v>
      </c>
      <c r="K4272" s="162">
        <f t="shared" si="2423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6">B4235</f>
        <v>0</v>
      </c>
      <c r="C4273" s="287">
        <f t="shared" si="2436"/>
        <v>0</v>
      </c>
      <c r="D4273" s="288">
        <f t="shared" si="2436"/>
        <v>0</v>
      </c>
      <c r="E4273" s="290">
        <f t="shared" si="2436"/>
        <v>0</v>
      </c>
      <c r="F4273" s="158"/>
      <c r="G4273" s="159"/>
      <c r="H4273" s="160">
        <f t="shared" ref="H4273:J4273" si="2437">H4235</f>
        <v>0</v>
      </c>
      <c r="I4273" s="161">
        <f t="shared" si="2437"/>
        <v>0</v>
      </c>
      <c r="J4273" s="161">
        <f t="shared" si="2437"/>
        <v>0</v>
      </c>
      <c r="K4273" s="162">
        <f t="shared" si="2423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8">B4236</f>
        <v>0</v>
      </c>
      <c r="C4274" s="287">
        <f t="shared" si="2438"/>
        <v>0</v>
      </c>
      <c r="D4274" s="288">
        <f t="shared" si="2438"/>
        <v>0</v>
      </c>
      <c r="E4274" s="289">
        <f t="shared" si="2438"/>
        <v>0</v>
      </c>
      <c r="F4274" s="158"/>
      <c r="G4274" s="159"/>
      <c r="H4274" s="160">
        <f t="shared" ref="H4274:J4274" si="2439">H4236</f>
        <v>0</v>
      </c>
      <c r="I4274" s="161">
        <f t="shared" si="2439"/>
        <v>0</v>
      </c>
      <c r="J4274" s="161">
        <f t="shared" si="2439"/>
        <v>0</v>
      </c>
      <c r="K4274" s="162">
        <f t="shared" si="2423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40">B4237</f>
        <v>0</v>
      </c>
      <c r="C4275" s="287">
        <f t="shared" si="2440"/>
        <v>0</v>
      </c>
      <c r="D4275" s="288">
        <f t="shared" si="2440"/>
        <v>0</v>
      </c>
      <c r="E4275" s="289">
        <f t="shared" si="2440"/>
        <v>0</v>
      </c>
      <c r="F4275" s="158"/>
      <c r="G4275" s="159"/>
      <c r="H4275" s="160">
        <f t="shared" ref="H4275:J4275" si="2441">H4237</f>
        <v>0</v>
      </c>
      <c r="I4275" s="161">
        <f t="shared" si="2441"/>
        <v>0</v>
      </c>
      <c r="J4275" s="161">
        <f t="shared" si="2441"/>
        <v>0</v>
      </c>
      <c r="K4275" s="162">
        <f t="shared" si="2423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2">B4238</f>
        <v>0</v>
      </c>
      <c r="C4276" s="287">
        <f t="shared" si="2442"/>
        <v>0</v>
      </c>
      <c r="D4276" s="288">
        <f t="shared" si="2442"/>
        <v>0</v>
      </c>
      <c r="E4276" s="289">
        <f t="shared" si="2442"/>
        <v>0</v>
      </c>
      <c r="F4276" s="158"/>
      <c r="G4276" s="159"/>
      <c r="H4276" s="160">
        <f t="shared" ref="H4276:J4276" si="2443">H4238</f>
        <v>0</v>
      </c>
      <c r="I4276" s="161">
        <f t="shared" si="2443"/>
        <v>0</v>
      </c>
      <c r="J4276" s="161">
        <f t="shared" si="2443"/>
        <v>0</v>
      </c>
      <c r="K4276" s="162">
        <f t="shared" si="2423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4">B4239</f>
        <v>0</v>
      </c>
      <c r="C4277" s="287">
        <f t="shared" si="2444"/>
        <v>0</v>
      </c>
      <c r="D4277" s="288">
        <f t="shared" si="2444"/>
        <v>0</v>
      </c>
      <c r="E4277" s="289">
        <f t="shared" si="2444"/>
        <v>0</v>
      </c>
      <c r="F4277" s="158"/>
      <c r="G4277" s="159"/>
      <c r="H4277" s="160">
        <f t="shared" ref="H4277:J4277" si="2445">H4239</f>
        <v>0</v>
      </c>
      <c r="I4277" s="161">
        <f t="shared" si="2445"/>
        <v>0</v>
      </c>
      <c r="J4277" s="161">
        <f t="shared" si="2445"/>
        <v>0</v>
      </c>
      <c r="K4277" s="162">
        <f t="shared" si="2423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6">B4240</f>
        <v>0</v>
      </c>
      <c r="C4278" s="287">
        <f t="shared" si="2446"/>
        <v>0</v>
      </c>
      <c r="D4278" s="288">
        <f t="shared" si="2446"/>
        <v>0</v>
      </c>
      <c r="E4278" s="289">
        <f t="shared" si="2446"/>
        <v>0</v>
      </c>
      <c r="F4278" s="158"/>
      <c r="G4278" s="159"/>
      <c r="H4278" s="160">
        <f t="shared" ref="H4278:J4278" si="2447">H4240</f>
        <v>0</v>
      </c>
      <c r="I4278" s="161">
        <f t="shared" si="2447"/>
        <v>0</v>
      </c>
      <c r="J4278" s="161">
        <f t="shared" si="2447"/>
        <v>0</v>
      </c>
      <c r="K4278" s="162">
        <f t="shared" si="2423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8">B4241</f>
        <v>0</v>
      </c>
      <c r="C4279" s="287">
        <f t="shared" si="2448"/>
        <v>0</v>
      </c>
      <c r="D4279" s="288">
        <f t="shared" si="2448"/>
        <v>0</v>
      </c>
      <c r="E4279" s="289">
        <f t="shared" si="2448"/>
        <v>0</v>
      </c>
      <c r="F4279" s="158"/>
      <c r="G4279" s="159"/>
      <c r="H4279" s="160">
        <f t="shared" ref="H4279:J4279" si="2449">H4241</f>
        <v>0</v>
      </c>
      <c r="I4279" s="161">
        <f t="shared" si="2449"/>
        <v>0</v>
      </c>
      <c r="J4279" s="161">
        <f t="shared" si="2449"/>
        <v>0</v>
      </c>
      <c r="K4279" s="162">
        <f t="shared" si="2423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50">B4242</f>
        <v>0</v>
      </c>
      <c r="C4280" s="287">
        <f t="shared" si="2450"/>
        <v>0</v>
      </c>
      <c r="D4280" s="288">
        <f t="shared" si="2450"/>
        <v>0</v>
      </c>
      <c r="E4280" s="289">
        <f t="shared" si="2450"/>
        <v>0</v>
      </c>
      <c r="F4280" s="158"/>
      <c r="G4280" s="159"/>
      <c r="H4280" s="160">
        <f t="shared" ref="H4280:J4280" si="2451">H4242</f>
        <v>0</v>
      </c>
      <c r="I4280" s="161">
        <f t="shared" si="2451"/>
        <v>0</v>
      </c>
      <c r="J4280" s="161">
        <f t="shared" si="2451"/>
        <v>0</v>
      </c>
      <c r="K4280" s="162">
        <f t="shared" si="2423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2">B4243</f>
        <v>0</v>
      </c>
      <c r="C4281" s="287">
        <f t="shared" si="2452"/>
        <v>0</v>
      </c>
      <c r="D4281" s="288">
        <f t="shared" si="2452"/>
        <v>0</v>
      </c>
      <c r="E4281" s="290">
        <f t="shared" si="2452"/>
        <v>0</v>
      </c>
      <c r="F4281" s="158"/>
      <c r="G4281" s="159"/>
      <c r="H4281" s="160">
        <f t="shared" ref="H4281:J4281" si="2453">H4243</f>
        <v>0</v>
      </c>
      <c r="I4281" s="161">
        <f t="shared" si="2453"/>
        <v>0</v>
      </c>
      <c r="J4281" s="161">
        <f t="shared" si="2453"/>
        <v>0</v>
      </c>
      <c r="K4281" s="162">
        <f t="shared" si="2423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9"/>
      <c r="K4283" s="313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40">
        <f>SUM(K4266:K4281)</f>
        <v>0</v>
      </c>
      <c r="K4284" s="341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42"/>
      <c r="K4285" s="342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13"/>
      <c r="K4287" s="313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43">
        <f>((J4284/1.11)+(K4286/1.11))*11%</f>
        <v>0</v>
      </c>
      <c r="K4288" s="344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13"/>
      <c r="K4289" s="313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14">
        <f>J4254</f>
        <v>0</v>
      </c>
      <c r="K4292" s="315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14">
        <f>J4255</f>
        <v>0</v>
      </c>
      <c r="K4293" s="315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23090038</v>
      </c>
      <c r="F4296" s="200"/>
      <c r="G4296" s="201" t="s">
        <v>2</v>
      </c>
      <c r="H4296" s="316">
        <f>H4258</f>
        <v>0</v>
      </c>
      <c r="I4296" s="316"/>
      <c r="J4296" s="316"/>
      <c r="K4296" s="317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20" t="s">
        <v>3</v>
      </c>
      <c r="G4297" s="207"/>
      <c r="H4297" s="318"/>
      <c r="I4297" s="318"/>
      <c r="J4297" s="318"/>
      <c r="K4297" s="319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21">
        <f>D4260</f>
        <v>0</v>
      </c>
      <c r="E4298" s="322"/>
      <c r="F4298" s="320"/>
      <c r="G4298" s="208"/>
      <c r="H4298" s="323">
        <f>H4260</f>
        <v>0</v>
      </c>
      <c r="I4298" s="323"/>
      <c r="J4298" s="323"/>
      <c r="K4298" s="324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20"/>
      <c r="G4299" s="208"/>
      <c r="H4299" s="325">
        <f>H4261</f>
        <v>0</v>
      </c>
      <c r="I4299" s="325"/>
      <c r="J4299" s="325"/>
      <c r="K4299" s="326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7"/>
      <c r="I4300" s="327"/>
      <c r="J4300" s="327"/>
      <c r="K4300" s="328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4">B4266</f>
        <v>0</v>
      </c>
      <c r="C4304" s="292">
        <f t="shared" si="2454"/>
        <v>0</v>
      </c>
      <c r="D4304" s="293">
        <f t="shared" si="2454"/>
        <v>0</v>
      </c>
      <c r="E4304" s="294">
        <f t="shared" si="2454"/>
        <v>0</v>
      </c>
      <c r="F4304" s="235"/>
      <c r="G4304" s="236"/>
      <c r="H4304" s="237">
        <f t="shared" ref="H4304:J4304" si="2455">H4266</f>
        <v>0</v>
      </c>
      <c r="I4304" s="238">
        <f t="shared" si="2455"/>
        <v>0</v>
      </c>
      <c r="J4304" s="238">
        <f t="shared" si="2455"/>
        <v>0</v>
      </c>
      <c r="K4304" s="239">
        <f t="shared" ref="K4304:K4319" si="2456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7">B4267</f>
        <v>0</v>
      </c>
      <c r="C4305" s="292">
        <f t="shared" si="2457"/>
        <v>0</v>
      </c>
      <c r="D4305" s="293">
        <f t="shared" si="2457"/>
        <v>0</v>
      </c>
      <c r="E4305" s="294">
        <f t="shared" si="2457"/>
        <v>0</v>
      </c>
      <c r="F4305" s="235"/>
      <c r="G4305" s="236"/>
      <c r="H4305" s="237">
        <f t="shared" ref="H4305:J4305" si="2458">H4267</f>
        <v>0</v>
      </c>
      <c r="I4305" s="238">
        <f t="shared" si="2458"/>
        <v>0</v>
      </c>
      <c r="J4305" s="238">
        <f t="shared" si="2458"/>
        <v>0</v>
      </c>
      <c r="K4305" s="239">
        <f t="shared" si="2456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9">B4268</f>
        <v>0</v>
      </c>
      <c r="C4306" s="292">
        <f t="shared" si="2459"/>
        <v>0</v>
      </c>
      <c r="D4306" s="293">
        <f t="shared" si="2459"/>
        <v>0</v>
      </c>
      <c r="E4306" s="294">
        <f t="shared" si="2459"/>
        <v>0</v>
      </c>
      <c r="F4306" s="235"/>
      <c r="G4306" s="236"/>
      <c r="H4306" s="237">
        <f t="shared" ref="H4306:J4306" si="2460">H4268</f>
        <v>0</v>
      </c>
      <c r="I4306" s="238">
        <f t="shared" si="2460"/>
        <v>0</v>
      </c>
      <c r="J4306" s="238">
        <f t="shared" si="2460"/>
        <v>0</v>
      </c>
      <c r="K4306" s="239">
        <f t="shared" si="2456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1">B4269</f>
        <v>0</v>
      </c>
      <c r="C4307" s="292">
        <f t="shared" si="2461"/>
        <v>0</v>
      </c>
      <c r="D4307" s="293">
        <f t="shared" si="2461"/>
        <v>0</v>
      </c>
      <c r="E4307" s="294">
        <f t="shared" si="2461"/>
        <v>0</v>
      </c>
      <c r="F4307" s="235"/>
      <c r="G4307" s="236"/>
      <c r="H4307" s="237">
        <f t="shared" ref="H4307:J4307" si="2462">H4269</f>
        <v>0</v>
      </c>
      <c r="I4307" s="238">
        <f t="shared" si="2462"/>
        <v>0</v>
      </c>
      <c r="J4307" s="238">
        <f t="shared" si="2462"/>
        <v>0</v>
      </c>
      <c r="K4307" s="239">
        <f t="shared" si="2456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3">B4270</f>
        <v>0</v>
      </c>
      <c r="C4308" s="292">
        <f t="shared" si="2463"/>
        <v>0</v>
      </c>
      <c r="D4308" s="293">
        <f t="shared" si="2463"/>
        <v>0</v>
      </c>
      <c r="E4308" s="294">
        <f t="shared" si="2463"/>
        <v>0</v>
      </c>
      <c r="F4308" s="235"/>
      <c r="G4308" s="236"/>
      <c r="H4308" s="237">
        <f t="shared" ref="H4308:J4308" si="2464">H4270</f>
        <v>0</v>
      </c>
      <c r="I4308" s="238">
        <f t="shared" si="2464"/>
        <v>0</v>
      </c>
      <c r="J4308" s="238">
        <f t="shared" si="2464"/>
        <v>0</v>
      </c>
      <c r="K4308" s="239">
        <f t="shared" si="2456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5">B4271</f>
        <v>0</v>
      </c>
      <c r="C4309" s="292">
        <f t="shared" si="2465"/>
        <v>0</v>
      </c>
      <c r="D4309" s="293">
        <f t="shared" si="2465"/>
        <v>0</v>
      </c>
      <c r="E4309" s="294">
        <f t="shared" si="2465"/>
        <v>0</v>
      </c>
      <c r="F4309" s="235"/>
      <c r="G4309" s="236"/>
      <c r="H4309" s="237">
        <f t="shared" ref="H4309:J4309" si="2466">H4271</f>
        <v>0</v>
      </c>
      <c r="I4309" s="238">
        <f t="shared" si="2466"/>
        <v>0</v>
      </c>
      <c r="J4309" s="238">
        <f t="shared" si="2466"/>
        <v>0</v>
      </c>
      <c r="K4309" s="239">
        <f t="shared" si="2456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7">B4272</f>
        <v>0</v>
      </c>
      <c r="C4310" s="292">
        <f t="shared" si="2467"/>
        <v>0</v>
      </c>
      <c r="D4310" s="293">
        <f t="shared" si="2467"/>
        <v>0</v>
      </c>
      <c r="E4310" s="294">
        <f t="shared" si="2467"/>
        <v>0</v>
      </c>
      <c r="F4310" s="235"/>
      <c r="G4310" s="236"/>
      <c r="H4310" s="237">
        <f t="shared" ref="H4310:J4310" si="2468">H4272</f>
        <v>0</v>
      </c>
      <c r="I4310" s="238">
        <f t="shared" si="2468"/>
        <v>0</v>
      </c>
      <c r="J4310" s="238">
        <f t="shared" si="2468"/>
        <v>0</v>
      </c>
      <c r="K4310" s="239">
        <f t="shared" si="2456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9">B4273</f>
        <v>0</v>
      </c>
      <c r="C4311" s="292">
        <f t="shared" si="2469"/>
        <v>0</v>
      </c>
      <c r="D4311" s="293">
        <f t="shared" si="2469"/>
        <v>0</v>
      </c>
      <c r="E4311" s="295">
        <f t="shared" si="2469"/>
        <v>0</v>
      </c>
      <c r="F4311" s="235"/>
      <c r="G4311" s="236"/>
      <c r="H4311" s="237">
        <f t="shared" ref="H4311:J4311" si="2470">H4273</f>
        <v>0</v>
      </c>
      <c r="I4311" s="238">
        <f t="shared" si="2470"/>
        <v>0</v>
      </c>
      <c r="J4311" s="238">
        <f t="shared" si="2470"/>
        <v>0</v>
      </c>
      <c r="K4311" s="239">
        <f t="shared" si="2456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1">B4274</f>
        <v>0</v>
      </c>
      <c r="C4312" s="292">
        <f t="shared" si="2471"/>
        <v>0</v>
      </c>
      <c r="D4312" s="293">
        <f t="shared" si="2471"/>
        <v>0</v>
      </c>
      <c r="E4312" s="294">
        <f t="shared" si="2471"/>
        <v>0</v>
      </c>
      <c r="F4312" s="235"/>
      <c r="G4312" s="236"/>
      <c r="H4312" s="237">
        <f t="shared" ref="H4312:J4312" si="2472">H4274</f>
        <v>0</v>
      </c>
      <c r="I4312" s="238">
        <f t="shared" si="2472"/>
        <v>0</v>
      </c>
      <c r="J4312" s="238">
        <f t="shared" si="2472"/>
        <v>0</v>
      </c>
      <c r="K4312" s="239">
        <f t="shared" si="2456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3">B4275</f>
        <v>0</v>
      </c>
      <c r="C4313" s="292">
        <f t="shared" si="2473"/>
        <v>0</v>
      </c>
      <c r="D4313" s="293">
        <f t="shared" si="2473"/>
        <v>0</v>
      </c>
      <c r="E4313" s="294">
        <f t="shared" si="2473"/>
        <v>0</v>
      </c>
      <c r="F4313" s="235"/>
      <c r="G4313" s="236"/>
      <c r="H4313" s="237">
        <f t="shared" ref="H4313:J4313" si="2474">H4275</f>
        <v>0</v>
      </c>
      <c r="I4313" s="238">
        <f t="shared" si="2474"/>
        <v>0</v>
      </c>
      <c r="J4313" s="238">
        <f t="shared" si="2474"/>
        <v>0</v>
      </c>
      <c r="K4313" s="239">
        <f t="shared" si="2456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5">B4276</f>
        <v>0</v>
      </c>
      <c r="C4314" s="292">
        <f t="shared" si="2475"/>
        <v>0</v>
      </c>
      <c r="D4314" s="293">
        <f t="shared" si="2475"/>
        <v>0</v>
      </c>
      <c r="E4314" s="294">
        <f t="shared" si="2475"/>
        <v>0</v>
      </c>
      <c r="F4314" s="235"/>
      <c r="G4314" s="236"/>
      <c r="H4314" s="237">
        <f t="shared" ref="H4314:J4314" si="2476">H4276</f>
        <v>0</v>
      </c>
      <c r="I4314" s="238">
        <f t="shared" si="2476"/>
        <v>0</v>
      </c>
      <c r="J4314" s="238">
        <f t="shared" si="2476"/>
        <v>0</v>
      </c>
      <c r="K4314" s="239">
        <f t="shared" si="2456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7">B4277</f>
        <v>0</v>
      </c>
      <c r="C4315" s="292">
        <f t="shared" si="2477"/>
        <v>0</v>
      </c>
      <c r="D4315" s="293">
        <f t="shared" si="2477"/>
        <v>0</v>
      </c>
      <c r="E4315" s="294">
        <f t="shared" si="2477"/>
        <v>0</v>
      </c>
      <c r="F4315" s="235"/>
      <c r="G4315" s="236"/>
      <c r="H4315" s="237">
        <f t="shared" ref="H4315:J4315" si="2478">H4277</f>
        <v>0</v>
      </c>
      <c r="I4315" s="238">
        <f t="shared" si="2478"/>
        <v>0</v>
      </c>
      <c r="J4315" s="238">
        <f t="shared" si="2478"/>
        <v>0</v>
      </c>
      <c r="K4315" s="239">
        <f t="shared" si="2456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9">B4278</f>
        <v>0</v>
      </c>
      <c r="C4316" s="292">
        <f t="shared" si="2479"/>
        <v>0</v>
      </c>
      <c r="D4316" s="293">
        <f t="shared" si="2479"/>
        <v>0</v>
      </c>
      <c r="E4316" s="294">
        <f t="shared" si="2479"/>
        <v>0</v>
      </c>
      <c r="F4316" s="235"/>
      <c r="G4316" s="236"/>
      <c r="H4316" s="237">
        <f t="shared" ref="H4316:J4316" si="2480">H4278</f>
        <v>0</v>
      </c>
      <c r="I4316" s="238">
        <f t="shared" si="2480"/>
        <v>0</v>
      </c>
      <c r="J4316" s="238">
        <f t="shared" si="2480"/>
        <v>0</v>
      </c>
      <c r="K4316" s="239">
        <f t="shared" si="2456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1">B4279</f>
        <v>0</v>
      </c>
      <c r="C4317" s="292">
        <f t="shared" si="2481"/>
        <v>0</v>
      </c>
      <c r="D4317" s="293">
        <f t="shared" si="2481"/>
        <v>0</v>
      </c>
      <c r="E4317" s="294">
        <f t="shared" si="2481"/>
        <v>0</v>
      </c>
      <c r="F4317" s="235"/>
      <c r="G4317" s="236"/>
      <c r="H4317" s="237">
        <f t="shared" ref="H4317:J4317" si="2482">H4279</f>
        <v>0</v>
      </c>
      <c r="I4317" s="238">
        <f t="shared" si="2482"/>
        <v>0</v>
      </c>
      <c r="J4317" s="238">
        <f t="shared" si="2482"/>
        <v>0</v>
      </c>
      <c r="K4317" s="239">
        <f t="shared" si="2456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3">B4280</f>
        <v>0</v>
      </c>
      <c r="C4318" s="292">
        <f t="shared" si="2483"/>
        <v>0</v>
      </c>
      <c r="D4318" s="293">
        <f t="shared" si="2483"/>
        <v>0</v>
      </c>
      <c r="E4318" s="294">
        <f t="shared" si="2483"/>
        <v>0</v>
      </c>
      <c r="F4318" s="235"/>
      <c r="G4318" s="236"/>
      <c r="H4318" s="237">
        <f t="shared" ref="H4318:J4318" si="2484">H4280</f>
        <v>0</v>
      </c>
      <c r="I4318" s="238">
        <f t="shared" si="2484"/>
        <v>0</v>
      </c>
      <c r="J4318" s="238">
        <f t="shared" si="2484"/>
        <v>0</v>
      </c>
      <c r="K4318" s="239">
        <f t="shared" si="2456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5">B4281</f>
        <v>0</v>
      </c>
      <c r="C4319" s="292">
        <f t="shared" si="2485"/>
        <v>0</v>
      </c>
      <c r="D4319" s="293">
        <f t="shared" si="2485"/>
        <v>0</v>
      </c>
      <c r="E4319" s="295">
        <f t="shared" si="2485"/>
        <v>0</v>
      </c>
      <c r="F4319" s="235"/>
      <c r="G4319" s="236"/>
      <c r="H4319" s="237">
        <f t="shared" ref="H4319:J4319" si="2486">H4281</f>
        <v>0</v>
      </c>
      <c r="I4319" s="238">
        <f t="shared" si="2486"/>
        <v>0</v>
      </c>
      <c r="J4319" s="238">
        <f t="shared" si="2486"/>
        <v>0</v>
      </c>
      <c r="K4319" s="239">
        <f t="shared" si="2456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9"/>
      <c r="K4321" s="308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5">
        <f>SUM(K4304:K4319)</f>
        <v>0</v>
      </c>
      <c r="K4322" s="306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7"/>
      <c r="K4323" s="307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8"/>
      <c r="K4325" s="308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9">
        <f>((J4322/1.11)+(K4324/1.11))*11%</f>
        <v>0</v>
      </c>
      <c r="K4326" s="310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8"/>
      <c r="K4327" s="308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11">
        <f>J4292</f>
        <v>0</v>
      </c>
      <c r="K4330" s="312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11">
        <f>J4293</f>
        <v>0</v>
      </c>
      <c r="K4331" s="312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23090039</v>
      </c>
      <c r="G4334" s="11" t="s">
        <v>2</v>
      </c>
      <c r="H4334" s="358"/>
      <c r="I4334" s="358"/>
      <c r="J4334" s="358"/>
      <c r="K4334" s="35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2" t="s">
        <v>3</v>
      </c>
      <c r="G4335" s="17"/>
      <c r="H4335" s="360"/>
      <c r="I4335" s="360"/>
      <c r="J4335" s="360"/>
      <c r="K4335" s="36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3"/>
      <c r="E4336" s="364"/>
      <c r="F4336" s="362"/>
      <c r="G4336" s="18"/>
      <c r="H4336" s="365"/>
      <c r="I4336" s="365"/>
      <c r="J4336" s="365"/>
      <c r="K4336" s="36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2"/>
      <c r="G4337" s="18"/>
      <c r="H4337" s="367"/>
      <c r="I4337" s="367"/>
      <c r="J4337" s="367"/>
      <c r="K4337" s="36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9"/>
      <c r="I4338" s="369"/>
      <c r="J4338" s="369"/>
      <c r="K4338" s="37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7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7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7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7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7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7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7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7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7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7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7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7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7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7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7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7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5"/>
      <c r="K4359" s="34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7">
        <f>SUM(K4342:K4357)</f>
        <v>0</v>
      </c>
      <c r="K4360" s="34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9"/>
      <c r="K4361" s="34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6"/>
      <c r="K4363" s="34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0">
        <f>((J4360/1.11)+(K4362/1.11))*11%</f>
        <v>0</v>
      </c>
      <c r="K4364" s="35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6"/>
      <c r="K4365" s="34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52"/>
      <c r="K4368" s="353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52"/>
      <c r="K4369" s="353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23090039</v>
      </c>
      <c r="F4372" s="123"/>
      <c r="G4372" s="124" t="s">
        <v>2</v>
      </c>
      <c r="H4372" s="354">
        <f>H4334</f>
        <v>0</v>
      </c>
      <c r="I4372" s="354"/>
      <c r="J4372" s="354"/>
      <c r="K4372" s="355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30" t="s">
        <v>3</v>
      </c>
      <c r="G4373" s="130"/>
      <c r="H4373" s="356"/>
      <c r="I4373" s="356"/>
      <c r="J4373" s="356"/>
      <c r="K4373" s="357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31">
        <f>D4336</f>
        <v>0</v>
      </c>
      <c r="E4374" s="332"/>
      <c r="F4374" s="330"/>
      <c r="G4374" s="131"/>
      <c r="H4374" s="333">
        <f>H4336</f>
        <v>0</v>
      </c>
      <c r="I4374" s="333"/>
      <c r="J4374" s="333"/>
      <c r="K4374" s="334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30"/>
      <c r="G4375" s="131"/>
      <c r="H4375" s="335">
        <f>H4337</f>
        <v>0</v>
      </c>
      <c r="I4375" s="335"/>
      <c r="J4375" s="335"/>
      <c r="K4375" s="336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37"/>
      <c r="I4376" s="337"/>
      <c r="J4376" s="337"/>
      <c r="K4376" s="338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8">B4342</f>
        <v>0</v>
      </c>
      <c r="C4380" s="287">
        <f t="shared" si="2488"/>
        <v>0</v>
      </c>
      <c r="D4380" s="288">
        <f t="shared" si="2488"/>
        <v>0</v>
      </c>
      <c r="E4380" s="289">
        <f t="shared" si="2488"/>
        <v>0</v>
      </c>
      <c r="F4380" s="158"/>
      <c r="G4380" s="159"/>
      <c r="H4380" s="160">
        <f t="shared" ref="H4380:J4380" si="2489">H4342</f>
        <v>0</v>
      </c>
      <c r="I4380" s="161">
        <f t="shared" si="2489"/>
        <v>0</v>
      </c>
      <c r="J4380" s="161">
        <f t="shared" si="2489"/>
        <v>0</v>
      </c>
      <c r="K4380" s="162">
        <f t="shared" ref="K4380:K4395" si="2490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1">B4343</f>
        <v>0</v>
      </c>
      <c r="C4381" s="287">
        <f t="shared" si="2491"/>
        <v>0</v>
      </c>
      <c r="D4381" s="288">
        <f t="shared" si="2491"/>
        <v>0</v>
      </c>
      <c r="E4381" s="289">
        <f t="shared" si="2491"/>
        <v>0</v>
      </c>
      <c r="F4381" s="158"/>
      <c r="G4381" s="159"/>
      <c r="H4381" s="160">
        <f t="shared" ref="H4381:J4381" si="2492">H4343</f>
        <v>0</v>
      </c>
      <c r="I4381" s="161">
        <f t="shared" si="2492"/>
        <v>0</v>
      </c>
      <c r="J4381" s="161">
        <f t="shared" si="2492"/>
        <v>0</v>
      </c>
      <c r="K4381" s="162">
        <f t="shared" si="2490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3">B4344</f>
        <v>0</v>
      </c>
      <c r="C4382" s="287">
        <f t="shared" si="2493"/>
        <v>0</v>
      </c>
      <c r="D4382" s="288">
        <f t="shared" si="2493"/>
        <v>0</v>
      </c>
      <c r="E4382" s="289">
        <f t="shared" si="2493"/>
        <v>0</v>
      </c>
      <c r="F4382" s="158"/>
      <c r="G4382" s="159"/>
      <c r="H4382" s="160">
        <f t="shared" ref="H4382:J4382" si="2494">H4344</f>
        <v>0</v>
      </c>
      <c r="I4382" s="161">
        <f t="shared" si="2494"/>
        <v>0</v>
      </c>
      <c r="J4382" s="161">
        <f t="shared" si="2494"/>
        <v>0</v>
      </c>
      <c r="K4382" s="162">
        <f t="shared" si="2490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5">B4345</f>
        <v>0</v>
      </c>
      <c r="C4383" s="287">
        <f t="shared" si="2495"/>
        <v>0</v>
      </c>
      <c r="D4383" s="288">
        <f t="shared" si="2495"/>
        <v>0</v>
      </c>
      <c r="E4383" s="289">
        <f t="shared" si="2495"/>
        <v>0</v>
      </c>
      <c r="F4383" s="158"/>
      <c r="G4383" s="159"/>
      <c r="H4383" s="160">
        <f t="shared" ref="H4383:J4383" si="2496">H4345</f>
        <v>0</v>
      </c>
      <c r="I4383" s="161">
        <f t="shared" si="2496"/>
        <v>0</v>
      </c>
      <c r="J4383" s="161">
        <f t="shared" si="2496"/>
        <v>0</v>
      </c>
      <c r="K4383" s="162">
        <f t="shared" si="2490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7">B4346</f>
        <v>0</v>
      </c>
      <c r="C4384" s="287">
        <f t="shared" si="2497"/>
        <v>0</v>
      </c>
      <c r="D4384" s="288">
        <f t="shared" si="2497"/>
        <v>0</v>
      </c>
      <c r="E4384" s="289">
        <f t="shared" si="2497"/>
        <v>0</v>
      </c>
      <c r="F4384" s="158"/>
      <c r="G4384" s="159"/>
      <c r="H4384" s="160">
        <f t="shared" ref="H4384:J4384" si="2498">H4346</f>
        <v>0</v>
      </c>
      <c r="I4384" s="161">
        <f t="shared" si="2498"/>
        <v>0</v>
      </c>
      <c r="J4384" s="161">
        <f t="shared" si="2498"/>
        <v>0</v>
      </c>
      <c r="K4384" s="162">
        <f t="shared" si="2490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9">B4347</f>
        <v>0</v>
      </c>
      <c r="C4385" s="287">
        <f t="shared" si="2499"/>
        <v>0</v>
      </c>
      <c r="D4385" s="288">
        <f t="shared" si="2499"/>
        <v>0</v>
      </c>
      <c r="E4385" s="289">
        <f t="shared" si="2499"/>
        <v>0</v>
      </c>
      <c r="F4385" s="158"/>
      <c r="G4385" s="159"/>
      <c r="H4385" s="160">
        <f t="shared" ref="H4385:J4385" si="2500">H4347</f>
        <v>0</v>
      </c>
      <c r="I4385" s="161">
        <f t="shared" si="2500"/>
        <v>0</v>
      </c>
      <c r="J4385" s="161">
        <f t="shared" si="2500"/>
        <v>0</v>
      </c>
      <c r="K4385" s="162">
        <f t="shared" si="2490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1">B4348</f>
        <v>0</v>
      </c>
      <c r="C4386" s="287">
        <f t="shared" si="2501"/>
        <v>0</v>
      </c>
      <c r="D4386" s="288">
        <f t="shared" si="2501"/>
        <v>0</v>
      </c>
      <c r="E4386" s="289">
        <f t="shared" si="2501"/>
        <v>0</v>
      </c>
      <c r="F4386" s="158"/>
      <c r="G4386" s="159"/>
      <c r="H4386" s="160">
        <f t="shared" ref="H4386:J4386" si="2502">H4348</f>
        <v>0</v>
      </c>
      <c r="I4386" s="161">
        <f t="shared" si="2502"/>
        <v>0</v>
      </c>
      <c r="J4386" s="161">
        <f t="shared" si="2502"/>
        <v>0</v>
      </c>
      <c r="K4386" s="162">
        <f t="shared" si="2490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3">B4349</f>
        <v>0</v>
      </c>
      <c r="C4387" s="287">
        <f t="shared" si="2503"/>
        <v>0</v>
      </c>
      <c r="D4387" s="288">
        <f t="shared" si="2503"/>
        <v>0</v>
      </c>
      <c r="E4387" s="290">
        <f t="shared" si="2503"/>
        <v>0</v>
      </c>
      <c r="F4387" s="158"/>
      <c r="G4387" s="159"/>
      <c r="H4387" s="160">
        <f t="shared" ref="H4387:J4387" si="2504">H4349</f>
        <v>0</v>
      </c>
      <c r="I4387" s="161">
        <f t="shared" si="2504"/>
        <v>0</v>
      </c>
      <c r="J4387" s="161">
        <f t="shared" si="2504"/>
        <v>0</v>
      </c>
      <c r="K4387" s="162">
        <f t="shared" si="2490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5">B4350</f>
        <v>0</v>
      </c>
      <c r="C4388" s="287">
        <f t="shared" si="2505"/>
        <v>0</v>
      </c>
      <c r="D4388" s="288">
        <f t="shared" si="2505"/>
        <v>0</v>
      </c>
      <c r="E4388" s="289">
        <f t="shared" si="2505"/>
        <v>0</v>
      </c>
      <c r="F4388" s="158"/>
      <c r="G4388" s="159"/>
      <c r="H4388" s="160">
        <f t="shared" ref="H4388:J4388" si="2506">H4350</f>
        <v>0</v>
      </c>
      <c r="I4388" s="161">
        <f t="shared" si="2506"/>
        <v>0</v>
      </c>
      <c r="J4388" s="161">
        <f t="shared" si="2506"/>
        <v>0</v>
      </c>
      <c r="K4388" s="162">
        <f t="shared" si="2490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7">B4351</f>
        <v>0</v>
      </c>
      <c r="C4389" s="287">
        <f t="shared" si="2507"/>
        <v>0</v>
      </c>
      <c r="D4389" s="288">
        <f t="shared" si="2507"/>
        <v>0</v>
      </c>
      <c r="E4389" s="289">
        <f t="shared" si="2507"/>
        <v>0</v>
      </c>
      <c r="F4389" s="158"/>
      <c r="G4389" s="159"/>
      <c r="H4389" s="160">
        <f t="shared" ref="H4389:J4389" si="2508">H4351</f>
        <v>0</v>
      </c>
      <c r="I4389" s="161">
        <f t="shared" si="2508"/>
        <v>0</v>
      </c>
      <c r="J4389" s="161">
        <f t="shared" si="2508"/>
        <v>0</v>
      </c>
      <c r="K4389" s="162">
        <f t="shared" si="2490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9">B4352</f>
        <v>0</v>
      </c>
      <c r="C4390" s="287">
        <f t="shared" si="2509"/>
        <v>0</v>
      </c>
      <c r="D4390" s="288">
        <f t="shared" si="2509"/>
        <v>0</v>
      </c>
      <c r="E4390" s="289">
        <f t="shared" si="2509"/>
        <v>0</v>
      </c>
      <c r="F4390" s="158"/>
      <c r="G4390" s="159"/>
      <c r="H4390" s="160">
        <f t="shared" ref="H4390:J4390" si="2510">H4352</f>
        <v>0</v>
      </c>
      <c r="I4390" s="161">
        <f t="shared" si="2510"/>
        <v>0</v>
      </c>
      <c r="J4390" s="161">
        <f t="shared" si="2510"/>
        <v>0</v>
      </c>
      <c r="K4390" s="162">
        <f t="shared" si="2490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1">B4353</f>
        <v>0</v>
      </c>
      <c r="C4391" s="287">
        <f t="shared" si="2511"/>
        <v>0</v>
      </c>
      <c r="D4391" s="288">
        <f t="shared" si="2511"/>
        <v>0</v>
      </c>
      <c r="E4391" s="289">
        <f t="shared" si="2511"/>
        <v>0</v>
      </c>
      <c r="F4391" s="158"/>
      <c r="G4391" s="159"/>
      <c r="H4391" s="160">
        <f t="shared" ref="H4391:J4391" si="2512">H4353</f>
        <v>0</v>
      </c>
      <c r="I4391" s="161">
        <f t="shared" si="2512"/>
        <v>0</v>
      </c>
      <c r="J4391" s="161">
        <f t="shared" si="2512"/>
        <v>0</v>
      </c>
      <c r="K4391" s="162">
        <f t="shared" si="2490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3">B4354</f>
        <v>0</v>
      </c>
      <c r="C4392" s="287">
        <f t="shared" si="2513"/>
        <v>0</v>
      </c>
      <c r="D4392" s="288">
        <f t="shared" si="2513"/>
        <v>0</v>
      </c>
      <c r="E4392" s="289">
        <f t="shared" si="2513"/>
        <v>0</v>
      </c>
      <c r="F4392" s="158"/>
      <c r="G4392" s="159"/>
      <c r="H4392" s="160">
        <f t="shared" ref="H4392:J4392" si="2514">H4354</f>
        <v>0</v>
      </c>
      <c r="I4392" s="161">
        <f t="shared" si="2514"/>
        <v>0</v>
      </c>
      <c r="J4392" s="161">
        <f t="shared" si="2514"/>
        <v>0</v>
      </c>
      <c r="K4392" s="162">
        <f t="shared" si="2490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5">B4355</f>
        <v>0</v>
      </c>
      <c r="C4393" s="287">
        <f t="shared" si="2515"/>
        <v>0</v>
      </c>
      <c r="D4393" s="288">
        <f t="shared" si="2515"/>
        <v>0</v>
      </c>
      <c r="E4393" s="289">
        <f t="shared" si="2515"/>
        <v>0</v>
      </c>
      <c r="F4393" s="158"/>
      <c r="G4393" s="159"/>
      <c r="H4393" s="160">
        <f t="shared" ref="H4393:J4393" si="2516">H4355</f>
        <v>0</v>
      </c>
      <c r="I4393" s="161">
        <f t="shared" si="2516"/>
        <v>0</v>
      </c>
      <c r="J4393" s="161">
        <f t="shared" si="2516"/>
        <v>0</v>
      </c>
      <c r="K4393" s="162">
        <f t="shared" si="2490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7">B4356</f>
        <v>0</v>
      </c>
      <c r="C4394" s="287">
        <f t="shared" si="2517"/>
        <v>0</v>
      </c>
      <c r="D4394" s="288">
        <f t="shared" si="2517"/>
        <v>0</v>
      </c>
      <c r="E4394" s="289">
        <f t="shared" si="2517"/>
        <v>0</v>
      </c>
      <c r="F4394" s="158"/>
      <c r="G4394" s="159"/>
      <c r="H4394" s="160">
        <f t="shared" ref="H4394:J4394" si="2518">H4356</f>
        <v>0</v>
      </c>
      <c r="I4394" s="161">
        <f t="shared" si="2518"/>
        <v>0</v>
      </c>
      <c r="J4394" s="161">
        <f t="shared" si="2518"/>
        <v>0</v>
      </c>
      <c r="K4394" s="162">
        <f t="shared" si="2490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9">B4357</f>
        <v>0</v>
      </c>
      <c r="C4395" s="287">
        <f t="shared" si="2519"/>
        <v>0</v>
      </c>
      <c r="D4395" s="288">
        <f t="shared" si="2519"/>
        <v>0</v>
      </c>
      <c r="E4395" s="290">
        <f t="shared" si="2519"/>
        <v>0</v>
      </c>
      <c r="F4395" s="158"/>
      <c r="G4395" s="159"/>
      <c r="H4395" s="160">
        <f t="shared" ref="H4395:J4395" si="2520">H4357</f>
        <v>0</v>
      </c>
      <c r="I4395" s="161">
        <f t="shared" si="2520"/>
        <v>0</v>
      </c>
      <c r="J4395" s="161">
        <f t="shared" si="2520"/>
        <v>0</v>
      </c>
      <c r="K4395" s="162">
        <f t="shared" si="2490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9"/>
      <c r="K4397" s="313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40">
        <f>SUM(K4380:K4395)</f>
        <v>0</v>
      </c>
      <c r="K4398" s="341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42"/>
      <c r="K4399" s="342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13"/>
      <c r="K4401" s="313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43">
        <f>((J4398/1.11)+(K4400/1.11))*11%</f>
        <v>0</v>
      </c>
      <c r="K4402" s="344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13"/>
      <c r="K4403" s="313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14">
        <f>J4368</f>
        <v>0</v>
      </c>
      <c r="K4406" s="315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14">
        <f>J4369</f>
        <v>0</v>
      </c>
      <c r="K4407" s="315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23090039</v>
      </c>
      <c r="F4410" s="200"/>
      <c r="G4410" s="201" t="s">
        <v>2</v>
      </c>
      <c r="H4410" s="316">
        <f>H4372</f>
        <v>0</v>
      </c>
      <c r="I4410" s="316"/>
      <c r="J4410" s="316"/>
      <c r="K4410" s="317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20" t="s">
        <v>3</v>
      </c>
      <c r="G4411" s="207"/>
      <c r="H4411" s="318"/>
      <c r="I4411" s="318"/>
      <c r="J4411" s="318"/>
      <c r="K4411" s="319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21">
        <f>D4374</f>
        <v>0</v>
      </c>
      <c r="E4412" s="322"/>
      <c r="F4412" s="320"/>
      <c r="G4412" s="208"/>
      <c r="H4412" s="323">
        <f>H4374</f>
        <v>0</v>
      </c>
      <c r="I4412" s="323"/>
      <c r="J4412" s="323"/>
      <c r="K4412" s="324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20"/>
      <c r="G4413" s="208"/>
      <c r="H4413" s="325">
        <f>H4375</f>
        <v>0</v>
      </c>
      <c r="I4413" s="325"/>
      <c r="J4413" s="325"/>
      <c r="K4413" s="326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7"/>
      <c r="I4414" s="327"/>
      <c r="J4414" s="327"/>
      <c r="K4414" s="328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1">B4380</f>
        <v>0</v>
      </c>
      <c r="C4418" s="292">
        <f t="shared" si="2521"/>
        <v>0</v>
      </c>
      <c r="D4418" s="293">
        <f t="shared" si="2521"/>
        <v>0</v>
      </c>
      <c r="E4418" s="294">
        <f t="shared" si="2521"/>
        <v>0</v>
      </c>
      <c r="F4418" s="235"/>
      <c r="G4418" s="236"/>
      <c r="H4418" s="237">
        <f t="shared" ref="H4418:J4418" si="2522">H4380</f>
        <v>0</v>
      </c>
      <c r="I4418" s="238">
        <f t="shared" si="2522"/>
        <v>0</v>
      </c>
      <c r="J4418" s="238">
        <f t="shared" si="2522"/>
        <v>0</v>
      </c>
      <c r="K4418" s="239">
        <f t="shared" ref="K4418:K4433" si="2523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4">B4381</f>
        <v>0</v>
      </c>
      <c r="C4419" s="292">
        <f t="shared" si="2524"/>
        <v>0</v>
      </c>
      <c r="D4419" s="293">
        <f t="shared" si="2524"/>
        <v>0</v>
      </c>
      <c r="E4419" s="294">
        <f t="shared" si="2524"/>
        <v>0</v>
      </c>
      <c r="F4419" s="235"/>
      <c r="G4419" s="236"/>
      <c r="H4419" s="237">
        <f t="shared" ref="H4419:J4419" si="2525">H4381</f>
        <v>0</v>
      </c>
      <c r="I4419" s="238">
        <f t="shared" si="2525"/>
        <v>0</v>
      </c>
      <c r="J4419" s="238">
        <f t="shared" si="2525"/>
        <v>0</v>
      </c>
      <c r="K4419" s="239">
        <f t="shared" si="2523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6">B4382</f>
        <v>0</v>
      </c>
      <c r="C4420" s="292">
        <f t="shared" si="2526"/>
        <v>0</v>
      </c>
      <c r="D4420" s="293">
        <f t="shared" si="2526"/>
        <v>0</v>
      </c>
      <c r="E4420" s="294">
        <f t="shared" si="2526"/>
        <v>0</v>
      </c>
      <c r="F4420" s="235"/>
      <c r="G4420" s="236"/>
      <c r="H4420" s="237">
        <f t="shared" ref="H4420:J4420" si="2527">H4382</f>
        <v>0</v>
      </c>
      <c r="I4420" s="238">
        <f t="shared" si="2527"/>
        <v>0</v>
      </c>
      <c r="J4420" s="238">
        <f t="shared" si="2527"/>
        <v>0</v>
      </c>
      <c r="K4420" s="239">
        <f t="shared" si="2523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8">B4383</f>
        <v>0</v>
      </c>
      <c r="C4421" s="292">
        <f t="shared" si="2528"/>
        <v>0</v>
      </c>
      <c r="D4421" s="293">
        <f t="shared" si="2528"/>
        <v>0</v>
      </c>
      <c r="E4421" s="294">
        <f t="shared" si="2528"/>
        <v>0</v>
      </c>
      <c r="F4421" s="235"/>
      <c r="G4421" s="236"/>
      <c r="H4421" s="237">
        <f t="shared" ref="H4421:J4421" si="2529">H4383</f>
        <v>0</v>
      </c>
      <c r="I4421" s="238">
        <f t="shared" si="2529"/>
        <v>0</v>
      </c>
      <c r="J4421" s="238">
        <f t="shared" si="2529"/>
        <v>0</v>
      </c>
      <c r="K4421" s="239">
        <f t="shared" si="2523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30">B4384</f>
        <v>0</v>
      </c>
      <c r="C4422" s="292">
        <f t="shared" si="2530"/>
        <v>0</v>
      </c>
      <c r="D4422" s="293">
        <f t="shared" si="2530"/>
        <v>0</v>
      </c>
      <c r="E4422" s="294">
        <f t="shared" si="2530"/>
        <v>0</v>
      </c>
      <c r="F4422" s="235"/>
      <c r="G4422" s="236"/>
      <c r="H4422" s="237">
        <f t="shared" ref="H4422:J4422" si="2531">H4384</f>
        <v>0</v>
      </c>
      <c r="I4422" s="238">
        <f t="shared" si="2531"/>
        <v>0</v>
      </c>
      <c r="J4422" s="238">
        <f t="shared" si="2531"/>
        <v>0</v>
      </c>
      <c r="K4422" s="239">
        <f t="shared" si="2523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2">B4385</f>
        <v>0</v>
      </c>
      <c r="C4423" s="292">
        <f t="shared" si="2532"/>
        <v>0</v>
      </c>
      <c r="D4423" s="293">
        <f t="shared" si="2532"/>
        <v>0</v>
      </c>
      <c r="E4423" s="294">
        <f t="shared" si="2532"/>
        <v>0</v>
      </c>
      <c r="F4423" s="235"/>
      <c r="G4423" s="236"/>
      <c r="H4423" s="237">
        <f t="shared" ref="H4423:J4423" si="2533">H4385</f>
        <v>0</v>
      </c>
      <c r="I4423" s="238">
        <f t="shared" si="2533"/>
        <v>0</v>
      </c>
      <c r="J4423" s="238">
        <f t="shared" si="2533"/>
        <v>0</v>
      </c>
      <c r="K4423" s="239">
        <f t="shared" si="2523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4">B4386</f>
        <v>0</v>
      </c>
      <c r="C4424" s="292">
        <f t="shared" si="2534"/>
        <v>0</v>
      </c>
      <c r="D4424" s="293">
        <f t="shared" si="2534"/>
        <v>0</v>
      </c>
      <c r="E4424" s="294">
        <f t="shared" si="2534"/>
        <v>0</v>
      </c>
      <c r="F4424" s="235"/>
      <c r="G4424" s="236"/>
      <c r="H4424" s="237">
        <f t="shared" ref="H4424:J4424" si="2535">H4386</f>
        <v>0</v>
      </c>
      <c r="I4424" s="238">
        <f t="shared" si="2535"/>
        <v>0</v>
      </c>
      <c r="J4424" s="238">
        <f t="shared" si="2535"/>
        <v>0</v>
      </c>
      <c r="K4424" s="239">
        <f t="shared" si="2523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6">B4387</f>
        <v>0</v>
      </c>
      <c r="C4425" s="292">
        <f t="shared" si="2536"/>
        <v>0</v>
      </c>
      <c r="D4425" s="293">
        <f t="shared" si="2536"/>
        <v>0</v>
      </c>
      <c r="E4425" s="295">
        <f t="shared" si="2536"/>
        <v>0</v>
      </c>
      <c r="F4425" s="235"/>
      <c r="G4425" s="236"/>
      <c r="H4425" s="237">
        <f t="shared" ref="H4425:J4425" si="2537">H4387</f>
        <v>0</v>
      </c>
      <c r="I4425" s="238">
        <f t="shared" si="2537"/>
        <v>0</v>
      </c>
      <c r="J4425" s="238">
        <f t="shared" si="2537"/>
        <v>0</v>
      </c>
      <c r="K4425" s="239">
        <f t="shared" si="2523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8">B4388</f>
        <v>0</v>
      </c>
      <c r="C4426" s="292">
        <f t="shared" si="2538"/>
        <v>0</v>
      </c>
      <c r="D4426" s="293">
        <f t="shared" si="2538"/>
        <v>0</v>
      </c>
      <c r="E4426" s="294">
        <f t="shared" si="2538"/>
        <v>0</v>
      </c>
      <c r="F4426" s="235"/>
      <c r="G4426" s="236"/>
      <c r="H4426" s="237">
        <f t="shared" ref="H4426:J4426" si="2539">H4388</f>
        <v>0</v>
      </c>
      <c r="I4426" s="238">
        <f t="shared" si="2539"/>
        <v>0</v>
      </c>
      <c r="J4426" s="238">
        <f t="shared" si="2539"/>
        <v>0</v>
      </c>
      <c r="K4426" s="239">
        <f t="shared" si="2523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40">B4389</f>
        <v>0</v>
      </c>
      <c r="C4427" s="292">
        <f t="shared" si="2540"/>
        <v>0</v>
      </c>
      <c r="D4427" s="293">
        <f t="shared" si="2540"/>
        <v>0</v>
      </c>
      <c r="E4427" s="294">
        <f t="shared" si="2540"/>
        <v>0</v>
      </c>
      <c r="F4427" s="235"/>
      <c r="G4427" s="236"/>
      <c r="H4427" s="237">
        <f t="shared" ref="H4427:J4427" si="2541">H4389</f>
        <v>0</v>
      </c>
      <c r="I4427" s="238">
        <f t="shared" si="2541"/>
        <v>0</v>
      </c>
      <c r="J4427" s="238">
        <f t="shared" si="2541"/>
        <v>0</v>
      </c>
      <c r="K4427" s="239">
        <f t="shared" si="2523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2">B4390</f>
        <v>0</v>
      </c>
      <c r="C4428" s="292">
        <f t="shared" si="2542"/>
        <v>0</v>
      </c>
      <c r="D4428" s="293">
        <f t="shared" si="2542"/>
        <v>0</v>
      </c>
      <c r="E4428" s="294">
        <f t="shared" si="2542"/>
        <v>0</v>
      </c>
      <c r="F4428" s="235"/>
      <c r="G4428" s="236"/>
      <c r="H4428" s="237">
        <f t="shared" ref="H4428:J4428" si="2543">H4390</f>
        <v>0</v>
      </c>
      <c r="I4428" s="238">
        <f t="shared" si="2543"/>
        <v>0</v>
      </c>
      <c r="J4428" s="238">
        <f t="shared" si="2543"/>
        <v>0</v>
      </c>
      <c r="K4428" s="239">
        <f t="shared" si="2523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4">B4391</f>
        <v>0</v>
      </c>
      <c r="C4429" s="292">
        <f t="shared" si="2544"/>
        <v>0</v>
      </c>
      <c r="D4429" s="293">
        <f t="shared" si="2544"/>
        <v>0</v>
      </c>
      <c r="E4429" s="294">
        <f t="shared" si="2544"/>
        <v>0</v>
      </c>
      <c r="F4429" s="235"/>
      <c r="G4429" s="236"/>
      <c r="H4429" s="237">
        <f t="shared" ref="H4429:J4429" si="2545">H4391</f>
        <v>0</v>
      </c>
      <c r="I4429" s="238">
        <f t="shared" si="2545"/>
        <v>0</v>
      </c>
      <c r="J4429" s="238">
        <f t="shared" si="2545"/>
        <v>0</v>
      </c>
      <c r="K4429" s="239">
        <f t="shared" si="2523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6">B4392</f>
        <v>0</v>
      </c>
      <c r="C4430" s="292">
        <f t="shared" si="2546"/>
        <v>0</v>
      </c>
      <c r="D4430" s="293">
        <f t="shared" si="2546"/>
        <v>0</v>
      </c>
      <c r="E4430" s="294">
        <f t="shared" si="2546"/>
        <v>0</v>
      </c>
      <c r="F4430" s="235"/>
      <c r="G4430" s="236"/>
      <c r="H4430" s="237">
        <f t="shared" ref="H4430:J4430" si="2547">H4392</f>
        <v>0</v>
      </c>
      <c r="I4430" s="238">
        <f t="shared" si="2547"/>
        <v>0</v>
      </c>
      <c r="J4430" s="238">
        <f t="shared" si="2547"/>
        <v>0</v>
      </c>
      <c r="K4430" s="239">
        <f t="shared" si="2523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8">B4393</f>
        <v>0</v>
      </c>
      <c r="C4431" s="292">
        <f t="shared" si="2548"/>
        <v>0</v>
      </c>
      <c r="D4431" s="293">
        <f t="shared" si="2548"/>
        <v>0</v>
      </c>
      <c r="E4431" s="294">
        <f t="shared" si="2548"/>
        <v>0</v>
      </c>
      <c r="F4431" s="235"/>
      <c r="G4431" s="236"/>
      <c r="H4431" s="237">
        <f t="shared" ref="H4431:J4431" si="2549">H4393</f>
        <v>0</v>
      </c>
      <c r="I4431" s="238">
        <f t="shared" si="2549"/>
        <v>0</v>
      </c>
      <c r="J4431" s="238">
        <f t="shared" si="2549"/>
        <v>0</v>
      </c>
      <c r="K4431" s="239">
        <f t="shared" si="2523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50">B4394</f>
        <v>0</v>
      </c>
      <c r="C4432" s="292">
        <f t="shared" si="2550"/>
        <v>0</v>
      </c>
      <c r="D4432" s="293">
        <f t="shared" si="2550"/>
        <v>0</v>
      </c>
      <c r="E4432" s="294">
        <f t="shared" si="2550"/>
        <v>0</v>
      </c>
      <c r="F4432" s="235"/>
      <c r="G4432" s="236"/>
      <c r="H4432" s="237">
        <f t="shared" ref="H4432:J4432" si="2551">H4394</f>
        <v>0</v>
      </c>
      <c r="I4432" s="238">
        <f t="shared" si="2551"/>
        <v>0</v>
      </c>
      <c r="J4432" s="238">
        <f t="shared" si="2551"/>
        <v>0</v>
      </c>
      <c r="K4432" s="239">
        <f t="shared" si="2523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2">B4395</f>
        <v>0</v>
      </c>
      <c r="C4433" s="292">
        <f t="shared" si="2552"/>
        <v>0</v>
      </c>
      <c r="D4433" s="293">
        <f t="shared" si="2552"/>
        <v>0</v>
      </c>
      <c r="E4433" s="295">
        <f t="shared" si="2552"/>
        <v>0</v>
      </c>
      <c r="F4433" s="235"/>
      <c r="G4433" s="236"/>
      <c r="H4433" s="237">
        <f t="shared" ref="H4433:J4433" si="2553">H4395</f>
        <v>0</v>
      </c>
      <c r="I4433" s="238">
        <f t="shared" si="2553"/>
        <v>0</v>
      </c>
      <c r="J4433" s="238">
        <f t="shared" si="2553"/>
        <v>0</v>
      </c>
      <c r="K4433" s="239">
        <f t="shared" si="2523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9"/>
      <c r="K4435" s="308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5">
        <f>SUM(K4418:K4433)</f>
        <v>0</v>
      </c>
      <c r="K4436" s="306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7"/>
      <c r="K4437" s="307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8"/>
      <c r="K4439" s="308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9">
        <f>((J4436/1.11)+(K4438/1.11))*11%</f>
        <v>0</v>
      </c>
      <c r="K4440" s="310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8"/>
      <c r="K4441" s="308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11">
        <f>J4406</f>
        <v>0</v>
      </c>
      <c r="K4444" s="312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11">
        <f>J4407</f>
        <v>0</v>
      </c>
      <c r="K4445" s="312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23090040</v>
      </c>
      <c r="G4448" s="11" t="s">
        <v>2</v>
      </c>
      <c r="H4448" s="358"/>
      <c r="I4448" s="358"/>
      <c r="J4448" s="358"/>
      <c r="K4448" s="35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2" t="s">
        <v>3</v>
      </c>
      <c r="G4449" s="17"/>
      <c r="H4449" s="360"/>
      <c r="I4449" s="360"/>
      <c r="J4449" s="360"/>
      <c r="K4449" s="36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3"/>
      <c r="E4450" s="364"/>
      <c r="F4450" s="362"/>
      <c r="G4450" s="18"/>
      <c r="H4450" s="365"/>
      <c r="I4450" s="365"/>
      <c r="J4450" s="365"/>
      <c r="K4450" s="36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2"/>
      <c r="G4451" s="18"/>
      <c r="H4451" s="367"/>
      <c r="I4451" s="367"/>
      <c r="J4451" s="367"/>
      <c r="K4451" s="36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9"/>
      <c r="I4452" s="369"/>
      <c r="J4452" s="369"/>
      <c r="K4452" s="37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4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4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4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4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4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4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4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4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4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4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4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4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4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4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4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4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5"/>
      <c r="K4473" s="34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7">
        <f>SUM(K4456:K4471)</f>
        <v>0</v>
      </c>
      <c r="K4474" s="34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9"/>
      <c r="K4475" s="34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6"/>
      <c r="K4477" s="34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0">
        <f>((J4474/1.11)+(K4476/1.11))*11%</f>
        <v>0</v>
      </c>
      <c r="K4478" s="35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6"/>
      <c r="K4479" s="34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52"/>
      <c r="K4482" s="353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52"/>
      <c r="K4483" s="353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23090040</v>
      </c>
      <c r="F4486" s="123"/>
      <c r="G4486" s="124" t="s">
        <v>2</v>
      </c>
      <c r="H4486" s="354">
        <f>H4448</f>
        <v>0</v>
      </c>
      <c r="I4486" s="354"/>
      <c r="J4486" s="354"/>
      <c r="K4486" s="355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30" t="s">
        <v>3</v>
      </c>
      <c r="G4487" s="130"/>
      <c r="H4487" s="356"/>
      <c r="I4487" s="356"/>
      <c r="J4487" s="356"/>
      <c r="K4487" s="357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31">
        <f>D4450</f>
        <v>0</v>
      </c>
      <c r="E4488" s="332"/>
      <c r="F4488" s="330"/>
      <c r="G4488" s="131"/>
      <c r="H4488" s="333">
        <f>H4450</f>
        <v>0</v>
      </c>
      <c r="I4488" s="333"/>
      <c r="J4488" s="333"/>
      <c r="K4488" s="334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30"/>
      <c r="G4489" s="131"/>
      <c r="H4489" s="335">
        <f>H4451</f>
        <v>0</v>
      </c>
      <c r="I4489" s="335"/>
      <c r="J4489" s="335"/>
      <c r="K4489" s="336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37"/>
      <c r="I4490" s="337"/>
      <c r="J4490" s="337"/>
      <c r="K4490" s="338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5">B4456</f>
        <v>0</v>
      </c>
      <c r="C4494" s="287">
        <f t="shared" si="2555"/>
        <v>0</v>
      </c>
      <c r="D4494" s="288">
        <f t="shared" si="2555"/>
        <v>0</v>
      </c>
      <c r="E4494" s="289">
        <f t="shared" si="2555"/>
        <v>0</v>
      </c>
      <c r="F4494" s="158"/>
      <c r="G4494" s="159"/>
      <c r="H4494" s="160">
        <f t="shared" ref="H4494:J4494" si="2556">H4456</f>
        <v>0</v>
      </c>
      <c r="I4494" s="161">
        <f t="shared" si="2556"/>
        <v>0</v>
      </c>
      <c r="J4494" s="161">
        <f t="shared" si="2556"/>
        <v>0</v>
      </c>
      <c r="K4494" s="162">
        <f t="shared" ref="K4494:K4509" si="2557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8">B4457</f>
        <v>0</v>
      </c>
      <c r="C4495" s="287">
        <f t="shared" si="2558"/>
        <v>0</v>
      </c>
      <c r="D4495" s="288">
        <f t="shared" si="2558"/>
        <v>0</v>
      </c>
      <c r="E4495" s="289">
        <f t="shared" si="2558"/>
        <v>0</v>
      </c>
      <c r="F4495" s="158"/>
      <c r="G4495" s="159"/>
      <c r="H4495" s="160">
        <f t="shared" ref="H4495:J4495" si="2559">H4457</f>
        <v>0</v>
      </c>
      <c r="I4495" s="161">
        <f t="shared" si="2559"/>
        <v>0</v>
      </c>
      <c r="J4495" s="161">
        <f t="shared" si="2559"/>
        <v>0</v>
      </c>
      <c r="K4495" s="162">
        <f t="shared" si="2557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60">B4458</f>
        <v>0</v>
      </c>
      <c r="C4496" s="287">
        <f t="shared" si="2560"/>
        <v>0</v>
      </c>
      <c r="D4496" s="288">
        <f t="shared" si="2560"/>
        <v>0</v>
      </c>
      <c r="E4496" s="289">
        <f t="shared" si="2560"/>
        <v>0</v>
      </c>
      <c r="F4496" s="158"/>
      <c r="G4496" s="159"/>
      <c r="H4496" s="160">
        <f t="shared" ref="H4496:J4496" si="2561">H4458</f>
        <v>0</v>
      </c>
      <c r="I4496" s="161">
        <f t="shared" si="2561"/>
        <v>0</v>
      </c>
      <c r="J4496" s="161">
        <f t="shared" si="2561"/>
        <v>0</v>
      </c>
      <c r="K4496" s="162">
        <f t="shared" si="2557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2">B4459</f>
        <v>0</v>
      </c>
      <c r="C4497" s="287">
        <f t="shared" si="2562"/>
        <v>0</v>
      </c>
      <c r="D4497" s="288">
        <f t="shared" si="2562"/>
        <v>0</v>
      </c>
      <c r="E4497" s="289">
        <f t="shared" si="2562"/>
        <v>0</v>
      </c>
      <c r="F4497" s="158"/>
      <c r="G4497" s="159"/>
      <c r="H4497" s="160">
        <f t="shared" ref="H4497:J4497" si="2563">H4459</f>
        <v>0</v>
      </c>
      <c r="I4497" s="161">
        <f t="shared" si="2563"/>
        <v>0</v>
      </c>
      <c r="J4497" s="161">
        <f t="shared" si="2563"/>
        <v>0</v>
      </c>
      <c r="K4497" s="162">
        <f t="shared" si="2557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4">B4460</f>
        <v>0</v>
      </c>
      <c r="C4498" s="287">
        <f t="shared" si="2564"/>
        <v>0</v>
      </c>
      <c r="D4498" s="288">
        <f t="shared" si="2564"/>
        <v>0</v>
      </c>
      <c r="E4498" s="289">
        <f t="shared" si="2564"/>
        <v>0</v>
      </c>
      <c r="F4498" s="158"/>
      <c r="G4498" s="159"/>
      <c r="H4498" s="160">
        <f t="shared" ref="H4498:J4498" si="2565">H4460</f>
        <v>0</v>
      </c>
      <c r="I4498" s="161">
        <f t="shared" si="2565"/>
        <v>0</v>
      </c>
      <c r="J4498" s="161">
        <f t="shared" si="2565"/>
        <v>0</v>
      </c>
      <c r="K4498" s="162">
        <f t="shared" si="2557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6">B4461</f>
        <v>0</v>
      </c>
      <c r="C4499" s="287">
        <f t="shared" si="2566"/>
        <v>0</v>
      </c>
      <c r="D4499" s="288">
        <f t="shared" si="2566"/>
        <v>0</v>
      </c>
      <c r="E4499" s="289">
        <f t="shared" si="2566"/>
        <v>0</v>
      </c>
      <c r="F4499" s="158"/>
      <c r="G4499" s="159"/>
      <c r="H4499" s="160">
        <f t="shared" ref="H4499:J4499" si="2567">H4461</f>
        <v>0</v>
      </c>
      <c r="I4499" s="161">
        <f t="shared" si="2567"/>
        <v>0</v>
      </c>
      <c r="J4499" s="161">
        <f t="shared" si="2567"/>
        <v>0</v>
      </c>
      <c r="K4499" s="162">
        <f t="shared" si="2557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8">B4462</f>
        <v>0</v>
      </c>
      <c r="C4500" s="287">
        <f t="shared" si="2568"/>
        <v>0</v>
      </c>
      <c r="D4500" s="288">
        <f t="shared" si="2568"/>
        <v>0</v>
      </c>
      <c r="E4500" s="289">
        <f t="shared" si="2568"/>
        <v>0</v>
      </c>
      <c r="F4500" s="158"/>
      <c r="G4500" s="159"/>
      <c r="H4500" s="160">
        <f t="shared" ref="H4500:J4500" si="2569">H4462</f>
        <v>0</v>
      </c>
      <c r="I4500" s="161">
        <f t="shared" si="2569"/>
        <v>0</v>
      </c>
      <c r="J4500" s="161">
        <f t="shared" si="2569"/>
        <v>0</v>
      </c>
      <c r="K4500" s="162">
        <f t="shared" si="2557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70">B4463</f>
        <v>0</v>
      </c>
      <c r="C4501" s="287">
        <f t="shared" si="2570"/>
        <v>0</v>
      </c>
      <c r="D4501" s="288">
        <f t="shared" si="2570"/>
        <v>0</v>
      </c>
      <c r="E4501" s="290">
        <f t="shared" si="2570"/>
        <v>0</v>
      </c>
      <c r="F4501" s="158"/>
      <c r="G4501" s="159"/>
      <c r="H4501" s="160">
        <f t="shared" ref="H4501:J4501" si="2571">H4463</f>
        <v>0</v>
      </c>
      <c r="I4501" s="161">
        <f t="shared" si="2571"/>
        <v>0</v>
      </c>
      <c r="J4501" s="161">
        <f t="shared" si="2571"/>
        <v>0</v>
      </c>
      <c r="K4501" s="162">
        <f t="shared" si="2557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2">B4464</f>
        <v>0</v>
      </c>
      <c r="C4502" s="287">
        <f t="shared" si="2572"/>
        <v>0</v>
      </c>
      <c r="D4502" s="288">
        <f t="shared" si="2572"/>
        <v>0</v>
      </c>
      <c r="E4502" s="289">
        <f t="shared" si="2572"/>
        <v>0</v>
      </c>
      <c r="F4502" s="158"/>
      <c r="G4502" s="159"/>
      <c r="H4502" s="160">
        <f t="shared" ref="H4502:J4502" si="2573">H4464</f>
        <v>0</v>
      </c>
      <c r="I4502" s="161">
        <f t="shared" si="2573"/>
        <v>0</v>
      </c>
      <c r="J4502" s="161">
        <f t="shared" si="2573"/>
        <v>0</v>
      </c>
      <c r="K4502" s="162">
        <f t="shared" si="2557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4">B4465</f>
        <v>0</v>
      </c>
      <c r="C4503" s="287">
        <f t="shared" si="2574"/>
        <v>0</v>
      </c>
      <c r="D4503" s="288">
        <f t="shared" si="2574"/>
        <v>0</v>
      </c>
      <c r="E4503" s="289">
        <f t="shared" si="2574"/>
        <v>0</v>
      </c>
      <c r="F4503" s="158"/>
      <c r="G4503" s="159"/>
      <c r="H4503" s="160">
        <f t="shared" ref="H4503:J4503" si="2575">H4465</f>
        <v>0</v>
      </c>
      <c r="I4503" s="161">
        <f t="shared" si="2575"/>
        <v>0</v>
      </c>
      <c r="J4503" s="161">
        <f t="shared" si="2575"/>
        <v>0</v>
      </c>
      <c r="K4503" s="162">
        <f t="shared" si="2557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6">B4466</f>
        <v>0</v>
      </c>
      <c r="C4504" s="287">
        <f t="shared" si="2576"/>
        <v>0</v>
      </c>
      <c r="D4504" s="288">
        <f t="shared" si="2576"/>
        <v>0</v>
      </c>
      <c r="E4504" s="289">
        <f t="shared" si="2576"/>
        <v>0</v>
      </c>
      <c r="F4504" s="158"/>
      <c r="G4504" s="159"/>
      <c r="H4504" s="160">
        <f t="shared" ref="H4504:J4504" si="2577">H4466</f>
        <v>0</v>
      </c>
      <c r="I4504" s="161">
        <f t="shared" si="2577"/>
        <v>0</v>
      </c>
      <c r="J4504" s="161">
        <f t="shared" si="2577"/>
        <v>0</v>
      </c>
      <c r="K4504" s="162">
        <f t="shared" si="2557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8">B4467</f>
        <v>0</v>
      </c>
      <c r="C4505" s="287">
        <f t="shared" si="2578"/>
        <v>0</v>
      </c>
      <c r="D4505" s="288">
        <f t="shared" si="2578"/>
        <v>0</v>
      </c>
      <c r="E4505" s="289">
        <f t="shared" si="2578"/>
        <v>0</v>
      </c>
      <c r="F4505" s="158"/>
      <c r="G4505" s="159"/>
      <c r="H4505" s="160">
        <f t="shared" ref="H4505:J4505" si="2579">H4467</f>
        <v>0</v>
      </c>
      <c r="I4505" s="161">
        <f t="shared" si="2579"/>
        <v>0</v>
      </c>
      <c r="J4505" s="161">
        <f t="shared" si="2579"/>
        <v>0</v>
      </c>
      <c r="K4505" s="162">
        <f t="shared" si="2557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80">B4468</f>
        <v>0</v>
      </c>
      <c r="C4506" s="287">
        <f t="shared" si="2580"/>
        <v>0</v>
      </c>
      <c r="D4506" s="288">
        <f t="shared" si="2580"/>
        <v>0</v>
      </c>
      <c r="E4506" s="289">
        <f t="shared" si="2580"/>
        <v>0</v>
      </c>
      <c r="F4506" s="158"/>
      <c r="G4506" s="159"/>
      <c r="H4506" s="160">
        <f t="shared" ref="H4506:J4506" si="2581">H4468</f>
        <v>0</v>
      </c>
      <c r="I4506" s="161">
        <f t="shared" si="2581"/>
        <v>0</v>
      </c>
      <c r="J4506" s="161">
        <f t="shared" si="2581"/>
        <v>0</v>
      </c>
      <c r="K4506" s="162">
        <f t="shared" si="2557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2">B4469</f>
        <v>0</v>
      </c>
      <c r="C4507" s="287">
        <f t="shared" si="2582"/>
        <v>0</v>
      </c>
      <c r="D4507" s="288">
        <f t="shared" si="2582"/>
        <v>0</v>
      </c>
      <c r="E4507" s="289">
        <f t="shared" si="2582"/>
        <v>0</v>
      </c>
      <c r="F4507" s="158"/>
      <c r="G4507" s="159"/>
      <c r="H4507" s="160">
        <f t="shared" ref="H4507:J4507" si="2583">H4469</f>
        <v>0</v>
      </c>
      <c r="I4507" s="161">
        <f t="shared" si="2583"/>
        <v>0</v>
      </c>
      <c r="J4507" s="161">
        <f t="shared" si="2583"/>
        <v>0</v>
      </c>
      <c r="K4507" s="162">
        <f t="shared" si="2557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4">B4470</f>
        <v>0</v>
      </c>
      <c r="C4508" s="287">
        <f t="shared" si="2584"/>
        <v>0</v>
      </c>
      <c r="D4508" s="288">
        <f t="shared" si="2584"/>
        <v>0</v>
      </c>
      <c r="E4508" s="289">
        <f t="shared" si="2584"/>
        <v>0</v>
      </c>
      <c r="F4508" s="158"/>
      <c r="G4508" s="159"/>
      <c r="H4508" s="160">
        <f t="shared" ref="H4508:J4508" si="2585">H4470</f>
        <v>0</v>
      </c>
      <c r="I4508" s="161">
        <f t="shared" si="2585"/>
        <v>0</v>
      </c>
      <c r="J4508" s="161">
        <f t="shared" si="2585"/>
        <v>0</v>
      </c>
      <c r="K4508" s="162">
        <f t="shared" si="2557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6">B4471</f>
        <v>0</v>
      </c>
      <c r="C4509" s="287">
        <f t="shared" si="2586"/>
        <v>0</v>
      </c>
      <c r="D4509" s="288">
        <f t="shared" si="2586"/>
        <v>0</v>
      </c>
      <c r="E4509" s="290">
        <f t="shared" si="2586"/>
        <v>0</v>
      </c>
      <c r="F4509" s="158"/>
      <c r="G4509" s="159"/>
      <c r="H4509" s="160">
        <f t="shared" ref="H4509:J4509" si="2587">H4471</f>
        <v>0</v>
      </c>
      <c r="I4509" s="161">
        <f t="shared" si="2587"/>
        <v>0</v>
      </c>
      <c r="J4509" s="161">
        <f t="shared" si="2587"/>
        <v>0</v>
      </c>
      <c r="K4509" s="162">
        <f t="shared" si="2557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9"/>
      <c r="K4511" s="313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40">
        <f>SUM(K4494:K4509)</f>
        <v>0</v>
      </c>
      <c r="K4512" s="341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42"/>
      <c r="K4513" s="342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13"/>
      <c r="K4515" s="313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43">
        <f>((J4512/1.11)+(K4514/1.11))*11%</f>
        <v>0</v>
      </c>
      <c r="K4516" s="344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13"/>
      <c r="K4517" s="313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14">
        <f>J4482</f>
        <v>0</v>
      </c>
      <c r="K4520" s="315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14">
        <f>J4483</f>
        <v>0</v>
      </c>
      <c r="K4521" s="315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23090040</v>
      </c>
      <c r="F4524" s="200"/>
      <c r="G4524" s="201" t="s">
        <v>2</v>
      </c>
      <c r="H4524" s="316">
        <f>H4486</f>
        <v>0</v>
      </c>
      <c r="I4524" s="316"/>
      <c r="J4524" s="316"/>
      <c r="K4524" s="317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20" t="s">
        <v>3</v>
      </c>
      <c r="G4525" s="207"/>
      <c r="H4525" s="318"/>
      <c r="I4525" s="318"/>
      <c r="J4525" s="318"/>
      <c r="K4525" s="319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21">
        <f>D4488</f>
        <v>0</v>
      </c>
      <c r="E4526" s="322"/>
      <c r="F4526" s="320"/>
      <c r="G4526" s="208"/>
      <c r="H4526" s="323">
        <f>H4488</f>
        <v>0</v>
      </c>
      <c r="I4526" s="323"/>
      <c r="J4526" s="323"/>
      <c r="K4526" s="324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20"/>
      <c r="G4527" s="208"/>
      <c r="H4527" s="325">
        <f>H4489</f>
        <v>0</v>
      </c>
      <c r="I4527" s="325"/>
      <c r="J4527" s="325"/>
      <c r="K4527" s="326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7"/>
      <c r="I4528" s="327"/>
      <c r="J4528" s="327"/>
      <c r="K4528" s="328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8">B4494</f>
        <v>0</v>
      </c>
      <c r="C4532" s="292">
        <f t="shared" si="2588"/>
        <v>0</v>
      </c>
      <c r="D4532" s="293">
        <f t="shared" si="2588"/>
        <v>0</v>
      </c>
      <c r="E4532" s="294">
        <f t="shared" si="2588"/>
        <v>0</v>
      </c>
      <c r="F4532" s="235"/>
      <c r="G4532" s="236"/>
      <c r="H4532" s="237">
        <f t="shared" ref="H4532:J4532" si="2589">H4494</f>
        <v>0</v>
      </c>
      <c r="I4532" s="238">
        <f t="shared" si="2589"/>
        <v>0</v>
      </c>
      <c r="J4532" s="238">
        <f t="shared" si="2589"/>
        <v>0</v>
      </c>
      <c r="K4532" s="239">
        <f t="shared" ref="K4532:K4547" si="2590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1">B4495</f>
        <v>0</v>
      </c>
      <c r="C4533" s="292">
        <f t="shared" si="2591"/>
        <v>0</v>
      </c>
      <c r="D4533" s="293">
        <f t="shared" si="2591"/>
        <v>0</v>
      </c>
      <c r="E4533" s="294">
        <f t="shared" si="2591"/>
        <v>0</v>
      </c>
      <c r="F4533" s="235"/>
      <c r="G4533" s="236"/>
      <c r="H4533" s="237">
        <f t="shared" ref="H4533:J4533" si="2592">H4495</f>
        <v>0</v>
      </c>
      <c r="I4533" s="238">
        <f t="shared" si="2592"/>
        <v>0</v>
      </c>
      <c r="J4533" s="238">
        <f t="shared" si="2592"/>
        <v>0</v>
      </c>
      <c r="K4533" s="239">
        <f t="shared" si="2590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3">B4496</f>
        <v>0</v>
      </c>
      <c r="C4534" s="292">
        <f t="shared" si="2593"/>
        <v>0</v>
      </c>
      <c r="D4534" s="293">
        <f t="shared" si="2593"/>
        <v>0</v>
      </c>
      <c r="E4534" s="294">
        <f t="shared" si="2593"/>
        <v>0</v>
      </c>
      <c r="F4534" s="235"/>
      <c r="G4534" s="236"/>
      <c r="H4534" s="237">
        <f t="shared" ref="H4534:J4534" si="2594">H4496</f>
        <v>0</v>
      </c>
      <c r="I4534" s="238">
        <f t="shared" si="2594"/>
        <v>0</v>
      </c>
      <c r="J4534" s="238">
        <f t="shared" si="2594"/>
        <v>0</v>
      </c>
      <c r="K4534" s="239">
        <f t="shared" si="2590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5">B4497</f>
        <v>0</v>
      </c>
      <c r="C4535" s="292">
        <f t="shared" si="2595"/>
        <v>0</v>
      </c>
      <c r="D4535" s="293">
        <f t="shared" si="2595"/>
        <v>0</v>
      </c>
      <c r="E4535" s="294">
        <f t="shared" si="2595"/>
        <v>0</v>
      </c>
      <c r="F4535" s="235"/>
      <c r="G4535" s="236"/>
      <c r="H4535" s="237">
        <f t="shared" ref="H4535:J4535" si="2596">H4497</f>
        <v>0</v>
      </c>
      <c r="I4535" s="238">
        <f t="shared" si="2596"/>
        <v>0</v>
      </c>
      <c r="J4535" s="238">
        <f t="shared" si="2596"/>
        <v>0</v>
      </c>
      <c r="K4535" s="239">
        <f t="shared" si="2590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7">B4498</f>
        <v>0</v>
      </c>
      <c r="C4536" s="292">
        <f t="shared" si="2597"/>
        <v>0</v>
      </c>
      <c r="D4536" s="293">
        <f t="shared" si="2597"/>
        <v>0</v>
      </c>
      <c r="E4536" s="294">
        <f t="shared" si="2597"/>
        <v>0</v>
      </c>
      <c r="F4536" s="235"/>
      <c r="G4536" s="236"/>
      <c r="H4536" s="237">
        <f t="shared" ref="H4536:J4536" si="2598">H4498</f>
        <v>0</v>
      </c>
      <c r="I4536" s="238">
        <f t="shared" si="2598"/>
        <v>0</v>
      </c>
      <c r="J4536" s="238">
        <f t="shared" si="2598"/>
        <v>0</v>
      </c>
      <c r="K4536" s="239">
        <f t="shared" si="2590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9">B4499</f>
        <v>0</v>
      </c>
      <c r="C4537" s="292">
        <f t="shared" si="2599"/>
        <v>0</v>
      </c>
      <c r="D4537" s="293">
        <f t="shared" si="2599"/>
        <v>0</v>
      </c>
      <c r="E4537" s="294">
        <f t="shared" si="2599"/>
        <v>0</v>
      </c>
      <c r="F4537" s="235"/>
      <c r="G4537" s="236"/>
      <c r="H4537" s="237">
        <f t="shared" ref="H4537:J4537" si="2600">H4499</f>
        <v>0</v>
      </c>
      <c r="I4537" s="238">
        <f t="shared" si="2600"/>
        <v>0</v>
      </c>
      <c r="J4537" s="238">
        <f t="shared" si="2600"/>
        <v>0</v>
      </c>
      <c r="K4537" s="239">
        <f t="shared" si="2590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1">B4500</f>
        <v>0</v>
      </c>
      <c r="C4538" s="292">
        <f t="shared" si="2601"/>
        <v>0</v>
      </c>
      <c r="D4538" s="293">
        <f t="shared" si="2601"/>
        <v>0</v>
      </c>
      <c r="E4538" s="294">
        <f t="shared" si="2601"/>
        <v>0</v>
      </c>
      <c r="F4538" s="235"/>
      <c r="G4538" s="236"/>
      <c r="H4538" s="237">
        <f t="shared" ref="H4538:J4538" si="2602">H4500</f>
        <v>0</v>
      </c>
      <c r="I4538" s="238">
        <f t="shared" si="2602"/>
        <v>0</v>
      </c>
      <c r="J4538" s="238">
        <f t="shared" si="2602"/>
        <v>0</v>
      </c>
      <c r="K4538" s="239">
        <f t="shared" si="2590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3">B4501</f>
        <v>0</v>
      </c>
      <c r="C4539" s="292">
        <f t="shared" si="2603"/>
        <v>0</v>
      </c>
      <c r="D4539" s="293">
        <f t="shared" si="2603"/>
        <v>0</v>
      </c>
      <c r="E4539" s="295">
        <f t="shared" si="2603"/>
        <v>0</v>
      </c>
      <c r="F4539" s="235"/>
      <c r="G4539" s="236"/>
      <c r="H4539" s="237">
        <f t="shared" ref="H4539:J4539" si="2604">H4501</f>
        <v>0</v>
      </c>
      <c r="I4539" s="238">
        <f t="shared" si="2604"/>
        <v>0</v>
      </c>
      <c r="J4539" s="238">
        <f t="shared" si="2604"/>
        <v>0</v>
      </c>
      <c r="K4539" s="239">
        <f t="shared" si="2590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5">B4502</f>
        <v>0</v>
      </c>
      <c r="C4540" s="292">
        <f t="shared" si="2605"/>
        <v>0</v>
      </c>
      <c r="D4540" s="293">
        <f t="shared" si="2605"/>
        <v>0</v>
      </c>
      <c r="E4540" s="294">
        <f t="shared" si="2605"/>
        <v>0</v>
      </c>
      <c r="F4540" s="235"/>
      <c r="G4540" s="236"/>
      <c r="H4540" s="237">
        <f t="shared" ref="H4540:J4540" si="2606">H4502</f>
        <v>0</v>
      </c>
      <c r="I4540" s="238">
        <f t="shared" si="2606"/>
        <v>0</v>
      </c>
      <c r="J4540" s="238">
        <f t="shared" si="2606"/>
        <v>0</v>
      </c>
      <c r="K4540" s="239">
        <f t="shared" si="2590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7">B4503</f>
        <v>0</v>
      </c>
      <c r="C4541" s="292">
        <f t="shared" si="2607"/>
        <v>0</v>
      </c>
      <c r="D4541" s="293">
        <f t="shared" si="2607"/>
        <v>0</v>
      </c>
      <c r="E4541" s="294">
        <f t="shared" si="2607"/>
        <v>0</v>
      </c>
      <c r="F4541" s="235"/>
      <c r="G4541" s="236"/>
      <c r="H4541" s="237">
        <f t="shared" ref="H4541:J4541" si="2608">H4503</f>
        <v>0</v>
      </c>
      <c r="I4541" s="238">
        <f t="shared" si="2608"/>
        <v>0</v>
      </c>
      <c r="J4541" s="238">
        <f t="shared" si="2608"/>
        <v>0</v>
      </c>
      <c r="K4541" s="239">
        <f t="shared" si="2590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9">B4504</f>
        <v>0</v>
      </c>
      <c r="C4542" s="292">
        <f t="shared" si="2609"/>
        <v>0</v>
      </c>
      <c r="D4542" s="293">
        <f t="shared" si="2609"/>
        <v>0</v>
      </c>
      <c r="E4542" s="294">
        <f t="shared" si="2609"/>
        <v>0</v>
      </c>
      <c r="F4542" s="235"/>
      <c r="G4542" s="236"/>
      <c r="H4542" s="237">
        <f t="shared" ref="H4542:J4542" si="2610">H4504</f>
        <v>0</v>
      </c>
      <c r="I4542" s="238">
        <f t="shared" si="2610"/>
        <v>0</v>
      </c>
      <c r="J4542" s="238">
        <f t="shared" si="2610"/>
        <v>0</v>
      </c>
      <c r="K4542" s="239">
        <f t="shared" si="2590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1">B4505</f>
        <v>0</v>
      </c>
      <c r="C4543" s="292">
        <f t="shared" si="2611"/>
        <v>0</v>
      </c>
      <c r="D4543" s="293">
        <f t="shared" si="2611"/>
        <v>0</v>
      </c>
      <c r="E4543" s="294">
        <f t="shared" si="2611"/>
        <v>0</v>
      </c>
      <c r="F4543" s="235"/>
      <c r="G4543" s="236"/>
      <c r="H4543" s="237">
        <f t="shared" ref="H4543:J4543" si="2612">H4505</f>
        <v>0</v>
      </c>
      <c r="I4543" s="238">
        <f t="shared" si="2612"/>
        <v>0</v>
      </c>
      <c r="J4543" s="238">
        <f t="shared" si="2612"/>
        <v>0</v>
      </c>
      <c r="K4543" s="239">
        <f t="shared" si="2590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3">B4506</f>
        <v>0</v>
      </c>
      <c r="C4544" s="292">
        <f t="shared" si="2613"/>
        <v>0</v>
      </c>
      <c r="D4544" s="293">
        <f t="shared" si="2613"/>
        <v>0</v>
      </c>
      <c r="E4544" s="294">
        <f t="shared" si="2613"/>
        <v>0</v>
      </c>
      <c r="F4544" s="235"/>
      <c r="G4544" s="236"/>
      <c r="H4544" s="237">
        <f t="shared" ref="H4544:J4544" si="2614">H4506</f>
        <v>0</v>
      </c>
      <c r="I4544" s="238">
        <f t="shared" si="2614"/>
        <v>0</v>
      </c>
      <c r="J4544" s="238">
        <f t="shared" si="2614"/>
        <v>0</v>
      </c>
      <c r="K4544" s="239">
        <f t="shared" si="2590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5">B4507</f>
        <v>0</v>
      </c>
      <c r="C4545" s="292">
        <f t="shared" si="2615"/>
        <v>0</v>
      </c>
      <c r="D4545" s="293">
        <f t="shared" si="2615"/>
        <v>0</v>
      </c>
      <c r="E4545" s="294">
        <f t="shared" si="2615"/>
        <v>0</v>
      </c>
      <c r="F4545" s="235"/>
      <c r="G4545" s="236"/>
      <c r="H4545" s="237">
        <f t="shared" ref="H4545:J4545" si="2616">H4507</f>
        <v>0</v>
      </c>
      <c r="I4545" s="238">
        <f t="shared" si="2616"/>
        <v>0</v>
      </c>
      <c r="J4545" s="238">
        <f t="shared" si="2616"/>
        <v>0</v>
      </c>
      <c r="K4545" s="239">
        <f t="shared" si="2590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7">B4508</f>
        <v>0</v>
      </c>
      <c r="C4546" s="292">
        <f t="shared" si="2617"/>
        <v>0</v>
      </c>
      <c r="D4546" s="293">
        <f t="shared" si="2617"/>
        <v>0</v>
      </c>
      <c r="E4546" s="294">
        <f t="shared" si="2617"/>
        <v>0</v>
      </c>
      <c r="F4546" s="235"/>
      <c r="G4546" s="236"/>
      <c r="H4546" s="237">
        <f t="shared" ref="H4546:J4546" si="2618">H4508</f>
        <v>0</v>
      </c>
      <c r="I4546" s="238">
        <f t="shared" si="2618"/>
        <v>0</v>
      </c>
      <c r="J4546" s="238">
        <f t="shared" si="2618"/>
        <v>0</v>
      </c>
      <c r="K4546" s="239">
        <f t="shared" si="2590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9">B4509</f>
        <v>0</v>
      </c>
      <c r="C4547" s="292">
        <f t="shared" si="2619"/>
        <v>0</v>
      </c>
      <c r="D4547" s="293">
        <f t="shared" si="2619"/>
        <v>0</v>
      </c>
      <c r="E4547" s="295">
        <f t="shared" si="2619"/>
        <v>0</v>
      </c>
      <c r="F4547" s="235"/>
      <c r="G4547" s="236"/>
      <c r="H4547" s="237">
        <f t="shared" ref="H4547:J4547" si="2620">H4509</f>
        <v>0</v>
      </c>
      <c r="I4547" s="238">
        <f t="shared" si="2620"/>
        <v>0</v>
      </c>
      <c r="J4547" s="238">
        <f t="shared" si="2620"/>
        <v>0</v>
      </c>
      <c r="K4547" s="239">
        <f t="shared" si="2590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9"/>
      <c r="K4549" s="308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5">
        <f>SUM(K4532:K4547)</f>
        <v>0</v>
      </c>
      <c r="K4550" s="306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7"/>
      <c r="K4551" s="307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8"/>
      <c r="K4553" s="308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9">
        <f>((J4550/1.11)+(K4552/1.11))*11%</f>
        <v>0</v>
      </c>
      <c r="K4554" s="310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8"/>
      <c r="K4555" s="308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11">
        <f>J4520</f>
        <v>0</v>
      </c>
      <c r="K4558" s="312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11">
        <f>J4521</f>
        <v>0</v>
      </c>
      <c r="K4559" s="312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23090041</v>
      </c>
      <c r="G4562" s="11" t="s">
        <v>2</v>
      </c>
      <c r="H4562" s="358"/>
      <c r="I4562" s="358"/>
      <c r="J4562" s="358"/>
      <c r="K4562" s="35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2" t="s">
        <v>3</v>
      </c>
      <c r="G4563" s="17"/>
      <c r="H4563" s="360"/>
      <c r="I4563" s="360"/>
      <c r="J4563" s="360"/>
      <c r="K4563" s="36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3"/>
      <c r="E4564" s="364"/>
      <c r="F4564" s="362"/>
      <c r="G4564" s="18"/>
      <c r="H4564" s="365"/>
      <c r="I4564" s="365"/>
      <c r="J4564" s="365"/>
      <c r="K4564" s="36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2"/>
      <c r="G4565" s="18"/>
      <c r="H4565" s="367"/>
      <c r="I4565" s="367"/>
      <c r="J4565" s="367"/>
      <c r="K4565" s="36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9"/>
      <c r="I4566" s="369"/>
      <c r="J4566" s="369"/>
      <c r="K4566" s="37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1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1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1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1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1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1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1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1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1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1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1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1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1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1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1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1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5"/>
      <c r="K4587" s="34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7">
        <f>SUM(K4570:K4585)</f>
        <v>0</v>
      </c>
      <c r="K4588" s="34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9"/>
      <c r="K4589" s="34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6"/>
      <c r="K4591" s="34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0">
        <f>((J4588/1.11)+(K4590/1.11))*11%</f>
        <v>0</v>
      </c>
      <c r="K4592" s="35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6"/>
      <c r="K4593" s="34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52"/>
      <c r="K4596" s="353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52"/>
      <c r="K4597" s="353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23090041</v>
      </c>
      <c r="F4600" s="123"/>
      <c r="G4600" s="124" t="s">
        <v>2</v>
      </c>
      <c r="H4600" s="354">
        <f>H4562</f>
        <v>0</v>
      </c>
      <c r="I4600" s="354"/>
      <c r="J4600" s="354"/>
      <c r="K4600" s="355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30" t="s">
        <v>3</v>
      </c>
      <c r="G4601" s="130"/>
      <c r="H4601" s="356"/>
      <c r="I4601" s="356"/>
      <c r="J4601" s="356"/>
      <c r="K4601" s="357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31">
        <f>D4564</f>
        <v>0</v>
      </c>
      <c r="E4602" s="332"/>
      <c r="F4602" s="330"/>
      <c r="G4602" s="131"/>
      <c r="H4602" s="333">
        <f>H4564</f>
        <v>0</v>
      </c>
      <c r="I4602" s="333"/>
      <c r="J4602" s="333"/>
      <c r="K4602" s="334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30"/>
      <c r="G4603" s="131"/>
      <c r="H4603" s="335">
        <f>H4565</f>
        <v>0</v>
      </c>
      <c r="I4603" s="335"/>
      <c r="J4603" s="335"/>
      <c r="K4603" s="336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37"/>
      <c r="I4604" s="337"/>
      <c r="J4604" s="337"/>
      <c r="K4604" s="338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2">B4570</f>
        <v>0</v>
      </c>
      <c r="C4608" s="287">
        <f t="shared" si="2622"/>
        <v>0</v>
      </c>
      <c r="D4608" s="288">
        <f t="shared" si="2622"/>
        <v>0</v>
      </c>
      <c r="E4608" s="289">
        <f t="shared" si="2622"/>
        <v>0</v>
      </c>
      <c r="F4608" s="158"/>
      <c r="G4608" s="159"/>
      <c r="H4608" s="160">
        <f t="shared" ref="H4608:J4608" si="2623">H4570</f>
        <v>0</v>
      </c>
      <c r="I4608" s="161">
        <f t="shared" si="2623"/>
        <v>0</v>
      </c>
      <c r="J4608" s="161">
        <f t="shared" si="2623"/>
        <v>0</v>
      </c>
      <c r="K4608" s="162">
        <f t="shared" ref="K4608:K4623" si="2624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5">B4571</f>
        <v>0</v>
      </c>
      <c r="C4609" s="287">
        <f t="shared" si="2625"/>
        <v>0</v>
      </c>
      <c r="D4609" s="288">
        <f t="shared" si="2625"/>
        <v>0</v>
      </c>
      <c r="E4609" s="289">
        <f t="shared" si="2625"/>
        <v>0</v>
      </c>
      <c r="F4609" s="158"/>
      <c r="G4609" s="159"/>
      <c r="H4609" s="160">
        <f t="shared" ref="H4609:J4609" si="2626">H4571</f>
        <v>0</v>
      </c>
      <c r="I4609" s="161">
        <f t="shared" si="2626"/>
        <v>0</v>
      </c>
      <c r="J4609" s="161">
        <f t="shared" si="2626"/>
        <v>0</v>
      </c>
      <c r="K4609" s="162">
        <f t="shared" si="2624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7">B4572</f>
        <v>0</v>
      </c>
      <c r="C4610" s="287">
        <f t="shared" si="2627"/>
        <v>0</v>
      </c>
      <c r="D4610" s="288">
        <f t="shared" si="2627"/>
        <v>0</v>
      </c>
      <c r="E4610" s="289">
        <f t="shared" si="2627"/>
        <v>0</v>
      </c>
      <c r="F4610" s="158"/>
      <c r="G4610" s="159"/>
      <c r="H4610" s="160">
        <f t="shared" ref="H4610:J4610" si="2628">H4572</f>
        <v>0</v>
      </c>
      <c r="I4610" s="161">
        <f t="shared" si="2628"/>
        <v>0</v>
      </c>
      <c r="J4610" s="161">
        <f t="shared" si="2628"/>
        <v>0</v>
      </c>
      <c r="K4610" s="162">
        <f t="shared" si="2624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9">B4573</f>
        <v>0</v>
      </c>
      <c r="C4611" s="287">
        <f t="shared" si="2629"/>
        <v>0</v>
      </c>
      <c r="D4611" s="288">
        <f t="shared" si="2629"/>
        <v>0</v>
      </c>
      <c r="E4611" s="289">
        <f t="shared" si="2629"/>
        <v>0</v>
      </c>
      <c r="F4611" s="158"/>
      <c r="G4611" s="159"/>
      <c r="H4611" s="160">
        <f t="shared" ref="H4611:J4611" si="2630">H4573</f>
        <v>0</v>
      </c>
      <c r="I4611" s="161">
        <f t="shared" si="2630"/>
        <v>0</v>
      </c>
      <c r="J4611" s="161">
        <f t="shared" si="2630"/>
        <v>0</v>
      </c>
      <c r="K4611" s="162">
        <f t="shared" si="2624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1">B4574</f>
        <v>0</v>
      </c>
      <c r="C4612" s="287">
        <f t="shared" si="2631"/>
        <v>0</v>
      </c>
      <c r="D4612" s="288">
        <f t="shared" si="2631"/>
        <v>0</v>
      </c>
      <c r="E4612" s="289">
        <f t="shared" si="2631"/>
        <v>0</v>
      </c>
      <c r="F4612" s="158"/>
      <c r="G4612" s="159"/>
      <c r="H4612" s="160">
        <f t="shared" ref="H4612:J4612" si="2632">H4574</f>
        <v>0</v>
      </c>
      <c r="I4612" s="161">
        <f t="shared" si="2632"/>
        <v>0</v>
      </c>
      <c r="J4612" s="161">
        <f t="shared" si="2632"/>
        <v>0</v>
      </c>
      <c r="K4612" s="162">
        <f t="shared" si="2624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3">B4575</f>
        <v>0</v>
      </c>
      <c r="C4613" s="287">
        <f t="shared" si="2633"/>
        <v>0</v>
      </c>
      <c r="D4613" s="288">
        <f t="shared" si="2633"/>
        <v>0</v>
      </c>
      <c r="E4613" s="289">
        <f t="shared" si="2633"/>
        <v>0</v>
      </c>
      <c r="F4613" s="158"/>
      <c r="G4613" s="159"/>
      <c r="H4613" s="160">
        <f t="shared" ref="H4613:J4613" si="2634">H4575</f>
        <v>0</v>
      </c>
      <c r="I4613" s="161">
        <f t="shared" si="2634"/>
        <v>0</v>
      </c>
      <c r="J4613" s="161">
        <f t="shared" si="2634"/>
        <v>0</v>
      </c>
      <c r="K4613" s="162">
        <f t="shared" si="2624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5">B4576</f>
        <v>0</v>
      </c>
      <c r="C4614" s="287">
        <f t="shared" si="2635"/>
        <v>0</v>
      </c>
      <c r="D4614" s="288">
        <f t="shared" si="2635"/>
        <v>0</v>
      </c>
      <c r="E4614" s="289">
        <f t="shared" si="2635"/>
        <v>0</v>
      </c>
      <c r="F4614" s="158"/>
      <c r="G4614" s="159"/>
      <c r="H4614" s="160">
        <f t="shared" ref="H4614:J4614" si="2636">H4576</f>
        <v>0</v>
      </c>
      <c r="I4614" s="161">
        <f t="shared" si="2636"/>
        <v>0</v>
      </c>
      <c r="J4614" s="161">
        <f t="shared" si="2636"/>
        <v>0</v>
      </c>
      <c r="K4614" s="162">
        <f t="shared" si="2624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7">B4577</f>
        <v>0</v>
      </c>
      <c r="C4615" s="287">
        <f t="shared" si="2637"/>
        <v>0</v>
      </c>
      <c r="D4615" s="288">
        <f t="shared" si="2637"/>
        <v>0</v>
      </c>
      <c r="E4615" s="290">
        <f t="shared" si="2637"/>
        <v>0</v>
      </c>
      <c r="F4615" s="158"/>
      <c r="G4615" s="159"/>
      <c r="H4615" s="160">
        <f t="shared" ref="H4615:J4615" si="2638">H4577</f>
        <v>0</v>
      </c>
      <c r="I4615" s="161">
        <f t="shared" si="2638"/>
        <v>0</v>
      </c>
      <c r="J4615" s="161">
        <f t="shared" si="2638"/>
        <v>0</v>
      </c>
      <c r="K4615" s="162">
        <f t="shared" si="2624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9">B4578</f>
        <v>0</v>
      </c>
      <c r="C4616" s="287">
        <f t="shared" si="2639"/>
        <v>0</v>
      </c>
      <c r="D4616" s="288">
        <f t="shared" si="2639"/>
        <v>0</v>
      </c>
      <c r="E4616" s="289">
        <f t="shared" si="2639"/>
        <v>0</v>
      </c>
      <c r="F4616" s="158"/>
      <c r="G4616" s="159"/>
      <c r="H4616" s="160">
        <f t="shared" ref="H4616:J4616" si="2640">H4578</f>
        <v>0</v>
      </c>
      <c r="I4616" s="161">
        <f t="shared" si="2640"/>
        <v>0</v>
      </c>
      <c r="J4616" s="161">
        <f t="shared" si="2640"/>
        <v>0</v>
      </c>
      <c r="K4616" s="162">
        <f t="shared" si="2624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1">B4579</f>
        <v>0</v>
      </c>
      <c r="C4617" s="287">
        <f t="shared" si="2641"/>
        <v>0</v>
      </c>
      <c r="D4617" s="288">
        <f t="shared" si="2641"/>
        <v>0</v>
      </c>
      <c r="E4617" s="289">
        <f t="shared" si="2641"/>
        <v>0</v>
      </c>
      <c r="F4617" s="158"/>
      <c r="G4617" s="159"/>
      <c r="H4617" s="160">
        <f t="shared" ref="H4617:J4617" si="2642">H4579</f>
        <v>0</v>
      </c>
      <c r="I4617" s="161">
        <f t="shared" si="2642"/>
        <v>0</v>
      </c>
      <c r="J4617" s="161">
        <f t="shared" si="2642"/>
        <v>0</v>
      </c>
      <c r="K4617" s="162">
        <f t="shared" si="2624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3">B4580</f>
        <v>0</v>
      </c>
      <c r="C4618" s="287">
        <f t="shared" si="2643"/>
        <v>0</v>
      </c>
      <c r="D4618" s="288">
        <f t="shared" si="2643"/>
        <v>0</v>
      </c>
      <c r="E4618" s="289">
        <f t="shared" si="2643"/>
        <v>0</v>
      </c>
      <c r="F4618" s="158"/>
      <c r="G4618" s="159"/>
      <c r="H4618" s="160">
        <f t="shared" ref="H4618:J4618" si="2644">H4580</f>
        <v>0</v>
      </c>
      <c r="I4618" s="161">
        <f t="shared" si="2644"/>
        <v>0</v>
      </c>
      <c r="J4618" s="161">
        <f t="shared" si="2644"/>
        <v>0</v>
      </c>
      <c r="K4618" s="162">
        <f t="shared" si="2624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5">B4581</f>
        <v>0</v>
      </c>
      <c r="C4619" s="287">
        <f t="shared" si="2645"/>
        <v>0</v>
      </c>
      <c r="D4619" s="288">
        <f t="shared" si="2645"/>
        <v>0</v>
      </c>
      <c r="E4619" s="289">
        <f t="shared" si="2645"/>
        <v>0</v>
      </c>
      <c r="F4619" s="158"/>
      <c r="G4619" s="159"/>
      <c r="H4619" s="160">
        <f t="shared" ref="H4619:J4619" si="2646">H4581</f>
        <v>0</v>
      </c>
      <c r="I4619" s="161">
        <f t="shared" si="2646"/>
        <v>0</v>
      </c>
      <c r="J4619" s="161">
        <f t="shared" si="2646"/>
        <v>0</v>
      </c>
      <c r="K4619" s="162">
        <f t="shared" si="2624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7">B4582</f>
        <v>0</v>
      </c>
      <c r="C4620" s="287">
        <f t="shared" si="2647"/>
        <v>0</v>
      </c>
      <c r="D4620" s="288">
        <f t="shared" si="2647"/>
        <v>0</v>
      </c>
      <c r="E4620" s="289">
        <f t="shared" si="2647"/>
        <v>0</v>
      </c>
      <c r="F4620" s="158"/>
      <c r="G4620" s="159"/>
      <c r="H4620" s="160">
        <f t="shared" ref="H4620:J4620" si="2648">H4582</f>
        <v>0</v>
      </c>
      <c r="I4620" s="161">
        <f t="shared" si="2648"/>
        <v>0</v>
      </c>
      <c r="J4620" s="161">
        <f t="shared" si="2648"/>
        <v>0</v>
      </c>
      <c r="K4620" s="162">
        <f t="shared" si="2624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9">B4583</f>
        <v>0</v>
      </c>
      <c r="C4621" s="287">
        <f t="shared" si="2649"/>
        <v>0</v>
      </c>
      <c r="D4621" s="288">
        <f t="shared" si="2649"/>
        <v>0</v>
      </c>
      <c r="E4621" s="289">
        <f t="shared" si="2649"/>
        <v>0</v>
      </c>
      <c r="F4621" s="158"/>
      <c r="G4621" s="159"/>
      <c r="H4621" s="160">
        <f t="shared" ref="H4621:J4621" si="2650">H4583</f>
        <v>0</v>
      </c>
      <c r="I4621" s="161">
        <f t="shared" si="2650"/>
        <v>0</v>
      </c>
      <c r="J4621" s="161">
        <f t="shared" si="2650"/>
        <v>0</v>
      </c>
      <c r="K4621" s="162">
        <f t="shared" si="2624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1">B4584</f>
        <v>0</v>
      </c>
      <c r="C4622" s="287">
        <f t="shared" si="2651"/>
        <v>0</v>
      </c>
      <c r="D4622" s="288">
        <f t="shared" si="2651"/>
        <v>0</v>
      </c>
      <c r="E4622" s="289">
        <f t="shared" si="2651"/>
        <v>0</v>
      </c>
      <c r="F4622" s="158"/>
      <c r="G4622" s="159"/>
      <c r="H4622" s="160">
        <f t="shared" ref="H4622:J4622" si="2652">H4584</f>
        <v>0</v>
      </c>
      <c r="I4622" s="161">
        <f t="shared" si="2652"/>
        <v>0</v>
      </c>
      <c r="J4622" s="161">
        <f t="shared" si="2652"/>
        <v>0</v>
      </c>
      <c r="K4622" s="162">
        <f t="shared" si="2624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3">B4585</f>
        <v>0</v>
      </c>
      <c r="C4623" s="287">
        <f t="shared" si="2653"/>
        <v>0</v>
      </c>
      <c r="D4623" s="288">
        <f t="shared" si="2653"/>
        <v>0</v>
      </c>
      <c r="E4623" s="290">
        <f t="shared" si="2653"/>
        <v>0</v>
      </c>
      <c r="F4623" s="158"/>
      <c r="G4623" s="159"/>
      <c r="H4623" s="160">
        <f t="shared" ref="H4623:J4623" si="2654">H4585</f>
        <v>0</v>
      </c>
      <c r="I4623" s="161">
        <f t="shared" si="2654"/>
        <v>0</v>
      </c>
      <c r="J4623" s="161">
        <f t="shared" si="2654"/>
        <v>0</v>
      </c>
      <c r="K4623" s="162">
        <f t="shared" si="2624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9"/>
      <c r="K4625" s="313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40">
        <f>SUM(K4608:K4623)</f>
        <v>0</v>
      </c>
      <c r="K4626" s="341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42"/>
      <c r="K4627" s="342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13"/>
      <c r="K4629" s="313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43">
        <f>((J4626/1.11)+(K4628/1.11))*11%</f>
        <v>0</v>
      </c>
      <c r="K4630" s="344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13"/>
      <c r="K4631" s="313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14">
        <f>J4596</f>
        <v>0</v>
      </c>
      <c r="K4634" s="315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14">
        <f>J4597</f>
        <v>0</v>
      </c>
      <c r="K4635" s="315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23090041</v>
      </c>
      <c r="F4638" s="200"/>
      <c r="G4638" s="201" t="s">
        <v>2</v>
      </c>
      <c r="H4638" s="316">
        <f>H4600</f>
        <v>0</v>
      </c>
      <c r="I4638" s="316"/>
      <c r="J4638" s="316"/>
      <c r="K4638" s="317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20" t="s">
        <v>3</v>
      </c>
      <c r="G4639" s="207"/>
      <c r="H4639" s="318"/>
      <c r="I4639" s="318"/>
      <c r="J4639" s="318"/>
      <c r="K4639" s="319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21">
        <f>D4602</f>
        <v>0</v>
      </c>
      <c r="E4640" s="322"/>
      <c r="F4640" s="320"/>
      <c r="G4640" s="208"/>
      <c r="H4640" s="323">
        <f>H4602</f>
        <v>0</v>
      </c>
      <c r="I4640" s="323"/>
      <c r="J4640" s="323"/>
      <c r="K4640" s="324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20"/>
      <c r="G4641" s="208"/>
      <c r="H4641" s="325">
        <f>H4603</f>
        <v>0</v>
      </c>
      <c r="I4641" s="325"/>
      <c r="J4641" s="325"/>
      <c r="K4641" s="326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7"/>
      <c r="I4642" s="327"/>
      <c r="J4642" s="327"/>
      <c r="K4642" s="328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5">B4608</f>
        <v>0</v>
      </c>
      <c r="C4646" s="292">
        <f t="shared" si="2655"/>
        <v>0</v>
      </c>
      <c r="D4646" s="293">
        <f t="shared" si="2655"/>
        <v>0</v>
      </c>
      <c r="E4646" s="294">
        <f t="shared" si="2655"/>
        <v>0</v>
      </c>
      <c r="F4646" s="235"/>
      <c r="G4646" s="236"/>
      <c r="H4646" s="237">
        <f t="shared" ref="H4646:J4646" si="2656">H4608</f>
        <v>0</v>
      </c>
      <c r="I4646" s="238">
        <f t="shared" si="2656"/>
        <v>0</v>
      </c>
      <c r="J4646" s="238">
        <f t="shared" si="2656"/>
        <v>0</v>
      </c>
      <c r="K4646" s="239">
        <f t="shared" ref="K4646:K4661" si="2657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8">B4609</f>
        <v>0</v>
      </c>
      <c r="C4647" s="292">
        <f t="shared" si="2658"/>
        <v>0</v>
      </c>
      <c r="D4647" s="293">
        <f t="shared" si="2658"/>
        <v>0</v>
      </c>
      <c r="E4647" s="294">
        <f t="shared" si="2658"/>
        <v>0</v>
      </c>
      <c r="F4647" s="235"/>
      <c r="G4647" s="236"/>
      <c r="H4647" s="237">
        <f t="shared" ref="H4647:J4647" si="2659">H4609</f>
        <v>0</v>
      </c>
      <c r="I4647" s="238">
        <f t="shared" si="2659"/>
        <v>0</v>
      </c>
      <c r="J4647" s="238">
        <f t="shared" si="2659"/>
        <v>0</v>
      </c>
      <c r="K4647" s="239">
        <f t="shared" si="2657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60">B4610</f>
        <v>0</v>
      </c>
      <c r="C4648" s="292">
        <f t="shared" si="2660"/>
        <v>0</v>
      </c>
      <c r="D4648" s="293">
        <f t="shared" si="2660"/>
        <v>0</v>
      </c>
      <c r="E4648" s="294">
        <f t="shared" si="2660"/>
        <v>0</v>
      </c>
      <c r="F4648" s="235"/>
      <c r="G4648" s="236"/>
      <c r="H4648" s="237">
        <f t="shared" ref="H4648:J4648" si="2661">H4610</f>
        <v>0</v>
      </c>
      <c r="I4648" s="238">
        <f t="shared" si="2661"/>
        <v>0</v>
      </c>
      <c r="J4648" s="238">
        <f t="shared" si="2661"/>
        <v>0</v>
      </c>
      <c r="K4648" s="239">
        <f t="shared" si="2657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2">B4611</f>
        <v>0</v>
      </c>
      <c r="C4649" s="292">
        <f t="shared" si="2662"/>
        <v>0</v>
      </c>
      <c r="D4649" s="293">
        <f t="shared" si="2662"/>
        <v>0</v>
      </c>
      <c r="E4649" s="294">
        <f t="shared" si="2662"/>
        <v>0</v>
      </c>
      <c r="F4649" s="235"/>
      <c r="G4649" s="236"/>
      <c r="H4649" s="237">
        <f t="shared" ref="H4649:J4649" si="2663">H4611</f>
        <v>0</v>
      </c>
      <c r="I4649" s="238">
        <f t="shared" si="2663"/>
        <v>0</v>
      </c>
      <c r="J4649" s="238">
        <f t="shared" si="2663"/>
        <v>0</v>
      </c>
      <c r="K4649" s="239">
        <f t="shared" si="2657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4">B4612</f>
        <v>0</v>
      </c>
      <c r="C4650" s="292">
        <f t="shared" si="2664"/>
        <v>0</v>
      </c>
      <c r="D4650" s="293">
        <f t="shared" si="2664"/>
        <v>0</v>
      </c>
      <c r="E4650" s="294">
        <f t="shared" si="2664"/>
        <v>0</v>
      </c>
      <c r="F4650" s="235"/>
      <c r="G4650" s="236"/>
      <c r="H4650" s="237">
        <f t="shared" ref="H4650:J4650" si="2665">H4612</f>
        <v>0</v>
      </c>
      <c r="I4650" s="238">
        <f t="shared" si="2665"/>
        <v>0</v>
      </c>
      <c r="J4650" s="238">
        <f t="shared" si="2665"/>
        <v>0</v>
      </c>
      <c r="K4650" s="239">
        <f t="shared" si="2657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6">B4613</f>
        <v>0</v>
      </c>
      <c r="C4651" s="292">
        <f t="shared" si="2666"/>
        <v>0</v>
      </c>
      <c r="D4651" s="293">
        <f t="shared" si="2666"/>
        <v>0</v>
      </c>
      <c r="E4651" s="294">
        <f t="shared" si="2666"/>
        <v>0</v>
      </c>
      <c r="F4651" s="235"/>
      <c r="G4651" s="236"/>
      <c r="H4651" s="237">
        <f t="shared" ref="H4651:J4651" si="2667">H4613</f>
        <v>0</v>
      </c>
      <c r="I4651" s="238">
        <f t="shared" si="2667"/>
        <v>0</v>
      </c>
      <c r="J4651" s="238">
        <f t="shared" si="2667"/>
        <v>0</v>
      </c>
      <c r="K4651" s="239">
        <f t="shared" si="2657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8">B4614</f>
        <v>0</v>
      </c>
      <c r="C4652" s="292">
        <f t="shared" si="2668"/>
        <v>0</v>
      </c>
      <c r="D4652" s="293">
        <f t="shared" si="2668"/>
        <v>0</v>
      </c>
      <c r="E4652" s="294">
        <f t="shared" si="2668"/>
        <v>0</v>
      </c>
      <c r="F4652" s="235"/>
      <c r="G4652" s="236"/>
      <c r="H4652" s="237">
        <f t="shared" ref="H4652:J4652" si="2669">H4614</f>
        <v>0</v>
      </c>
      <c r="I4652" s="238">
        <f t="shared" si="2669"/>
        <v>0</v>
      </c>
      <c r="J4652" s="238">
        <f t="shared" si="2669"/>
        <v>0</v>
      </c>
      <c r="K4652" s="239">
        <f t="shared" si="2657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70">B4615</f>
        <v>0</v>
      </c>
      <c r="C4653" s="292">
        <f t="shared" si="2670"/>
        <v>0</v>
      </c>
      <c r="D4653" s="293">
        <f t="shared" si="2670"/>
        <v>0</v>
      </c>
      <c r="E4653" s="295">
        <f t="shared" si="2670"/>
        <v>0</v>
      </c>
      <c r="F4653" s="235"/>
      <c r="G4653" s="236"/>
      <c r="H4653" s="237">
        <f t="shared" ref="H4653:J4653" si="2671">H4615</f>
        <v>0</v>
      </c>
      <c r="I4653" s="238">
        <f t="shared" si="2671"/>
        <v>0</v>
      </c>
      <c r="J4653" s="238">
        <f t="shared" si="2671"/>
        <v>0</v>
      </c>
      <c r="K4653" s="239">
        <f t="shared" si="2657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2">B4616</f>
        <v>0</v>
      </c>
      <c r="C4654" s="292">
        <f t="shared" si="2672"/>
        <v>0</v>
      </c>
      <c r="D4654" s="293">
        <f t="shared" si="2672"/>
        <v>0</v>
      </c>
      <c r="E4654" s="294">
        <f t="shared" si="2672"/>
        <v>0</v>
      </c>
      <c r="F4654" s="235"/>
      <c r="G4654" s="236"/>
      <c r="H4654" s="237">
        <f t="shared" ref="H4654:J4654" si="2673">H4616</f>
        <v>0</v>
      </c>
      <c r="I4654" s="238">
        <f t="shared" si="2673"/>
        <v>0</v>
      </c>
      <c r="J4654" s="238">
        <f t="shared" si="2673"/>
        <v>0</v>
      </c>
      <c r="K4654" s="239">
        <f t="shared" si="2657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4">B4617</f>
        <v>0</v>
      </c>
      <c r="C4655" s="292">
        <f t="shared" si="2674"/>
        <v>0</v>
      </c>
      <c r="D4655" s="293">
        <f t="shared" si="2674"/>
        <v>0</v>
      </c>
      <c r="E4655" s="294">
        <f t="shared" si="2674"/>
        <v>0</v>
      </c>
      <c r="F4655" s="235"/>
      <c r="G4655" s="236"/>
      <c r="H4655" s="237">
        <f t="shared" ref="H4655:J4655" si="2675">H4617</f>
        <v>0</v>
      </c>
      <c r="I4655" s="238">
        <f t="shared" si="2675"/>
        <v>0</v>
      </c>
      <c r="J4655" s="238">
        <f t="shared" si="2675"/>
        <v>0</v>
      </c>
      <c r="K4655" s="239">
        <f t="shared" si="2657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6">B4618</f>
        <v>0</v>
      </c>
      <c r="C4656" s="292">
        <f t="shared" si="2676"/>
        <v>0</v>
      </c>
      <c r="D4656" s="293">
        <f t="shared" si="2676"/>
        <v>0</v>
      </c>
      <c r="E4656" s="294">
        <f t="shared" si="2676"/>
        <v>0</v>
      </c>
      <c r="F4656" s="235"/>
      <c r="G4656" s="236"/>
      <c r="H4656" s="237">
        <f t="shared" ref="H4656:J4656" si="2677">H4618</f>
        <v>0</v>
      </c>
      <c r="I4656" s="238">
        <f t="shared" si="2677"/>
        <v>0</v>
      </c>
      <c r="J4656" s="238">
        <f t="shared" si="2677"/>
        <v>0</v>
      </c>
      <c r="K4656" s="239">
        <f t="shared" si="2657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8">B4619</f>
        <v>0</v>
      </c>
      <c r="C4657" s="292">
        <f t="shared" si="2678"/>
        <v>0</v>
      </c>
      <c r="D4657" s="293">
        <f t="shared" si="2678"/>
        <v>0</v>
      </c>
      <c r="E4657" s="294">
        <f t="shared" si="2678"/>
        <v>0</v>
      </c>
      <c r="F4657" s="235"/>
      <c r="G4657" s="236"/>
      <c r="H4657" s="237">
        <f t="shared" ref="H4657:J4657" si="2679">H4619</f>
        <v>0</v>
      </c>
      <c r="I4657" s="238">
        <f t="shared" si="2679"/>
        <v>0</v>
      </c>
      <c r="J4657" s="238">
        <f t="shared" si="2679"/>
        <v>0</v>
      </c>
      <c r="K4657" s="239">
        <f t="shared" si="2657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80">B4620</f>
        <v>0</v>
      </c>
      <c r="C4658" s="292">
        <f t="shared" si="2680"/>
        <v>0</v>
      </c>
      <c r="D4658" s="293">
        <f t="shared" si="2680"/>
        <v>0</v>
      </c>
      <c r="E4658" s="294">
        <f t="shared" si="2680"/>
        <v>0</v>
      </c>
      <c r="F4658" s="235"/>
      <c r="G4658" s="236"/>
      <c r="H4658" s="237">
        <f t="shared" ref="H4658:J4658" si="2681">H4620</f>
        <v>0</v>
      </c>
      <c r="I4658" s="238">
        <f t="shared" si="2681"/>
        <v>0</v>
      </c>
      <c r="J4658" s="238">
        <f t="shared" si="2681"/>
        <v>0</v>
      </c>
      <c r="K4658" s="239">
        <f t="shared" si="2657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2">B4621</f>
        <v>0</v>
      </c>
      <c r="C4659" s="292">
        <f t="shared" si="2682"/>
        <v>0</v>
      </c>
      <c r="D4659" s="293">
        <f t="shared" si="2682"/>
        <v>0</v>
      </c>
      <c r="E4659" s="294">
        <f t="shared" si="2682"/>
        <v>0</v>
      </c>
      <c r="F4659" s="235"/>
      <c r="G4659" s="236"/>
      <c r="H4659" s="237">
        <f t="shared" ref="H4659:J4659" si="2683">H4621</f>
        <v>0</v>
      </c>
      <c r="I4659" s="238">
        <f t="shared" si="2683"/>
        <v>0</v>
      </c>
      <c r="J4659" s="238">
        <f t="shared" si="2683"/>
        <v>0</v>
      </c>
      <c r="K4659" s="239">
        <f t="shared" si="2657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4">B4622</f>
        <v>0</v>
      </c>
      <c r="C4660" s="292">
        <f t="shared" si="2684"/>
        <v>0</v>
      </c>
      <c r="D4660" s="293">
        <f t="shared" si="2684"/>
        <v>0</v>
      </c>
      <c r="E4660" s="294">
        <f t="shared" si="2684"/>
        <v>0</v>
      </c>
      <c r="F4660" s="235"/>
      <c r="G4660" s="236"/>
      <c r="H4660" s="237">
        <f t="shared" ref="H4660:J4660" si="2685">H4622</f>
        <v>0</v>
      </c>
      <c r="I4660" s="238">
        <f t="shared" si="2685"/>
        <v>0</v>
      </c>
      <c r="J4660" s="238">
        <f t="shared" si="2685"/>
        <v>0</v>
      </c>
      <c r="K4660" s="239">
        <f t="shared" si="2657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6">B4623</f>
        <v>0</v>
      </c>
      <c r="C4661" s="292">
        <f t="shared" si="2686"/>
        <v>0</v>
      </c>
      <c r="D4661" s="293">
        <f t="shared" si="2686"/>
        <v>0</v>
      </c>
      <c r="E4661" s="295">
        <f t="shared" si="2686"/>
        <v>0</v>
      </c>
      <c r="F4661" s="235"/>
      <c r="G4661" s="236"/>
      <c r="H4661" s="237">
        <f t="shared" ref="H4661:J4661" si="2687">H4623</f>
        <v>0</v>
      </c>
      <c r="I4661" s="238">
        <f t="shared" si="2687"/>
        <v>0</v>
      </c>
      <c r="J4661" s="238">
        <f t="shared" si="2687"/>
        <v>0</v>
      </c>
      <c r="K4661" s="239">
        <f t="shared" si="2657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9"/>
      <c r="K4663" s="308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5">
        <f>SUM(K4646:K4661)</f>
        <v>0</v>
      </c>
      <c r="K4664" s="306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7"/>
      <c r="K4665" s="307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8"/>
      <c r="K4667" s="308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9">
        <f>((J4664/1.11)+(K4666/1.11))*11%</f>
        <v>0</v>
      </c>
      <c r="K4668" s="310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8"/>
      <c r="K4669" s="308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11">
        <f>J4634</f>
        <v>0</v>
      </c>
      <c r="K4672" s="312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11">
        <f>J4635</f>
        <v>0</v>
      </c>
      <c r="K4673" s="312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23090042</v>
      </c>
      <c r="G4676" s="11" t="s">
        <v>2</v>
      </c>
      <c r="H4676" s="358"/>
      <c r="I4676" s="358"/>
      <c r="J4676" s="358"/>
      <c r="K4676" s="35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2" t="s">
        <v>3</v>
      </c>
      <c r="G4677" s="17"/>
      <c r="H4677" s="360"/>
      <c r="I4677" s="360"/>
      <c r="J4677" s="360"/>
      <c r="K4677" s="36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3"/>
      <c r="E4678" s="364"/>
      <c r="F4678" s="362"/>
      <c r="G4678" s="18"/>
      <c r="H4678" s="365"/>
      <c r="I4678" s="365"/>
      <c r="J4678" s="365"/>
      <c r="K4678" s="36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2"/>
      <c r="G4679" s="18"/>
      <c r="H4679" s="367"/>
      <c r="I4679" s="367"/>
      <c r="J4679" s="367"/>
      <c r="K4679" s="36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9"/>
      <c r="I4680" s="369"/>
      <c r="J4680" s="369"/>
      <c r="K4680" s="37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8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8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8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8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8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8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8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8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8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8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8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8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8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8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8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8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5"/>
      <c r="K4701" s="34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7">
        <f>SUM(K4684:K4699)</f>
        <v>0</v>
      </c>
      <c r="K4702" s="34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9"/>
      <c r="K4703" s="34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6"/>
      <c r="K4705" s="34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0">
        <f>((J4702/1.11)+(K4704/1.11))*11%</f>
        <v>0</v>
      </c>
      <c r="K4706" s="35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6"/>
      <c r="K4707" s="34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52"/>
      <c r="K4710" s="353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52"/>
      <c r="K4711" s="353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23090042</v>
      </c>
      <c r="F4714" s="123"/>
      <c r="G4714" s="124" t="s">
        <v>2</v>
      </c>
      <c r="H4714" s="354">
        <f>H4676</f>
        <v>0</v>
      </c>
      <c r="I4714" s="354"/>
      <c r="J4714" s="354"/>
      <c r="K4714" s="355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30" t="s">
        <v>3</v>
      </c>
      <c r="G4715" s="130"/>
      <c r="H4715" s="356"/>
      <c r="I4715" s="356"/>
      <c r="J4715" s="356"/>
      <c r="K4715" s="357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31">
        <f>D4678</f>
        <v>0</v>
      </c>
      <c r="E4716" s="332"/>
      <c r="F4716" s="330"/>
      <c r="G4716" s="131"/>
      <c r="H4716" s="333">
        <f>H4678</f>
        <v>0</v>
      </c>
      <c r="I4716" s="333"/>
      <c r="J4716" s="333"/>
      <c r="K4716" s="334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30"/>
      <c r="G4717" s="131"/>
      <c r="H4717" s="335">
        <f>H4679</f>
        <v>0</v>
      </c>
      <c r="I4717" s="335"/>
      <c r="J4717" s="335"/>
      <c r="K4717" s="336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7"/>
      <c r="I4718" s="337"/>
      <c r="J4718" s="337"/>
      <c r="K4718" s="338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9">B4684</f>
        <v>0</v>
      </c>
      <c r="C4722" s="287">
        <f t="shared" si="2689"/>
        <v>0</v>
      </c>
      <c r="D4722" s="288">
        <f t="shared" si="2689"/>
        <v>0</v>
      </c>
      <c r="E4722" s="289">
        <f t="shared" si="2689"/>
        <v>0</v>
      </c>
      <c r="F4722" s="158"/>
      <c r="G4722" s="159"/>
      <c r="H4722" s="160">
        <f t="shared" ref="H4722:J4722" si="2690">H4684</f>
        <v>0</v>
      </c>
      <c r="I4722" s="161">
        <f t="shared" si="2690"/>
        <v>0</v>
      </c>
      <c r="J4722" s="161">
        <f t="shared" si="2690"/>
        <v>0</v>
      </c>
      <c r="K4722" s="162">
        <f t="shared" ref="K4722:K4737" si="2691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2">B4685</f>
        <v>0</v>
      </c>
      <c r="C4723" s="287">
        <f t="shared" si="2692"/>
        <v>0</v>
      </c>
      <c r="D4723" s="288">
        <f t="shared" si="2692"/>
        <v>0</v>
      </c>
      <c r="E4723" s="289">
        <f t="shared" si="2692"/>
        <v>0</v>
      </c>
      <c r="F4723" s="158"/>
      <c r="G4723" s="159"/>
      <c r="H4723" s="160">
        <f t="shared" ref="H4723:J4723" si="2693">H4685</f>
        <v>0</v>
      </c>
      <c r="I4723" s="161">
        <f t="shared" si="2693"/>
        <v>0</v>
      </c>
      <c r="J4723" s="161">
        <f t="shared" si="2693"/>
        <v>0</v>
      </c>
      <c r="K4723" s="162">
        <f t="shared" si="2691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4">B4686</f>
        <v>0</v>
      </c>
      <c r="C4724" s="287">
        <f t="shared" si="2694"/>
        <v>0</v>
      </c>
      <c r="D4724" s="288">
        <f t="shared" si="2694"/>
        <v>0</v>
      </c>
      <c r="E4724" s="289">
        <f t="shared" si="2694"/>
        <v>0</v>
      </c>
      <c r="F4724" s="158"/>
      <c r="G4724" s="159"/>
      <c r="H4724" s="160">
        <f t="shared" ref="H4724:J4724" si="2695">H4686</f>
        <v>0</v>
      </c>
      <c r="I4724" s="161">
        <f t="shared" si="2695"/>
        <v>0</v>
      </c>
      <c r="J4724" s="161">
        <f t="shared" si="2695"/>
        <v>0</v>
      </c>
      <c r="K4724" s="162">
        <f t="shared" si="2691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6">B4687</f>
        <v>0</v>
      </c>
      <c r="C4725" s="287">
        <f t="shared" si="2696"/>
        <v>0</v>
      </c>
      <c r="D4725" s="288">
        <f t="shared" si="2696"/>
        <v>0</v>
      </c>
      <c r="E4725" s="289">
        <f t="shared" si="2696"/>
        <v>0</v>
      </c>
      <c r="F4725" s="158"/>
      <c r="G4725" s="159"/>
      <c r="H4725" s="160">
        <f t="shared" ref="H4725:J4725" si="2697">H4687</f>
        <v>0</v>
      </c>
      <c r="I4725" s="161">
        <f t="shared" si="2697"/>
        <v>0</v>
      </c>
      <c r="J4725" s="161">
        <f t="shared" si="2697"/>
        <v>0</v>
      </c>
      <c r="K4725" s="162">
        <f t="shared" si="2691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8">B4688</f>
        <v>0</v>
      </c>
      <c r="C4726" s="287">
        <f t="shared" si="2698"/>
        <v>0</v>
      </c>
      <c r="D4726" s="288">
        <f t="shared" si="2698"/>
        <v>0</v>
      </c>
      <c r="E4726" s="289">
        <f t="shared" si="2698"/>
        <v>0</v>
      </c>
      <c r="F4726" s="158"/>
      <c r="G4726" s="159"/>
      <c r="H4726" s="160">
        <f t="shared" ref="H4726:J4726" si="2699">H4688</f>
        <v>0</v>
      </c>
      <c r="I4726" s="161">
        <f t="shared" si="2699"/>
        <v>0</v>
      </c>
      <c r="J4726" s="161">
        <f t="shared" si="2699"/>
        <v>0</v>
      </c>
      <c r="K4726" s="162">
        <f t="shared" si="2691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700">B4689</f>
        <v>0</v>
      </c>
      <c r="C4727" s="287">
        <f t="shared" si="2700"/>
        <v>0</v>
      </c>
      <c r="D4727" s="288">
        <f t="shared" si="2700"/>
        <v>0</v>
      </c>
      <c r="E4727" s="289">
        <f t="shared" si="2700"/>
        <v>0</v>
      </c>
      <c r="F4727" s="158"/>
      <c r="G4727" s="159"/>
      <c r="H4727" s="160">
        <f t="shared" ref="H4727:J4727" si="2701">H4689</f>
        <v>0</v>
      </c>
      <c r="I4727" s="161">
        <f t="shared" si="2701"/>
        <v>0</v>
      </c>
      <c r="J4727" s="161">
        <f t="shared" si="2701"/>
        <v>0</v>
      </c>
      <c r="K4727" s="162">
        <f t="shared" si="2691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2">B4690</f>
        <v>0</v>
      </c>
      <c r="C4728" s="287">
        <f t="shared" si="2702"/>
        <v>0</v>
      </c>
      <c r="D4728" s="288">
        <f t="shared" si="2702"/>
        <v>0</v>
      </c>
      <c r="E4728" s="289">
        <f t="shared" si="2702"/>
        <v>0</v>
      </c>
      <c r="F4728" s="158"/>
      <c r="G4728" s="159"/>
      <c r="H4728" s="160">
        <f t="shared" ref="H4728:J4728" si="2703">H4690</f>
        <v>0</v>
      </c>
      <c r="I4728" s="161">
        <f t="shared" si="2703"/>
        <v>0</v>
      </c>
      <c r="J4728" s="161">
        <f t="shared" si="2703"/>
        <v>0</v>
      </c>
      <c r="K4728" s="162">
        <f t="shared" si="2691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4">B4691</f>
        <v>0</v>
      </c>
      <c r="C4729" s="287">
        <f t="shared" si="2704"/>
        <v>0</v>
      </c>
      <c r="D4729" s="288">
        <f t="shared" si="2704"/>
        <v>0</v>
      </c>
      <c r="E4729" s="290">
        <f t="shared" si="2704"/>
        <v>0</v>
      </c>
      <c r="F4729" s="158"/>
      <c r="G4729" s="159"/>
      <c r="H4729" s="160">
        <f t="shared" ref="H4729:J4729" si="2705">H4691</f>
        <v>0</v>
      </c>
      <c r="I4729" s="161">
        <f t="shared" si="2705"/>
        <v>0</v>
      </c>
      <c r="J4729" s="161">
        <f t="shared" si="2705"/>
        <v>0</v>
      </c>
      <c r="K4729" s="162">
        <f t="shared" si="2691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6">B4692</f>
        <v>0</v>
      </c>
      <c r="C4730" s="287">
        <f t="shared" si="2706"/>
        <v>0</v>
      </c>
      <c r="D4730" s="288">
        <f t="shared" si="2706"/>
        <v>0</v>
      </c>
      <c r="E4730" s="289">
        <f t="shared" si="2706"/>
        <v>0</v>
      </c>
      <c r="F4730" s="158"/>
      <c r="G4730" s="159"/>
      <c r="H4730" s="160">
        <f t="shared" ref="H4730:J4730" si="2707">H4692</f>
        <v>0</v>
      </c>
      <c r="I4730" s="161">
        <f t="shared" si="2707"/>
        <v>0</v>
      </c>
      <c r="J4730" s="161">
        <f t="shared" si="2707"/>
        <v>0</v>
      </c>
      <c r="K4730" s="162">
        <f t="shared" si="2691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8">B4693</f>
        <v>0</v>
      </c>
      <c r="C4731" s="287">
        <f t="shared" si="2708"/>
        <v>0</v>
      </c>
      <c r="D4731" s="288">
        <f t="shared" si="2708"/>
        <v>0</v>
      </c>
      <c r="E4731" s="289">
        <f t="shared" si="2708"/>
        <v>0</v>
      </c>
      <c r="F4731" s="158"/>
      <c r="G4731" s="159"/>
      <c r="H4731" s="160">
        <f t="shared" ref="H4731:J4731" si="2709">H4693</f>
        <v>0</v>
      </c>
      <c r="I4731" s="161">
        <f t="shared" si="2709"/>
        <v>0</v>
      </c>
      <c r="J4731" s="161">
        <f t="shared" si="2709"/>
        <v>0</v>
      </c>
      <c r="K4731" s="162">
        <f t="shared" si="2691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10">B4694</f>
        <v>0</v>
      </c>
      <c r="C4732" s="287">
        <f t="shared" si="2710"/>
        <v>0</v>
      </c>
      <c r="D4732" s="288">
        <f t="shared" si="2710"/>
        <v>0</v>
      </c>
      <c r="E4732" s="289">
        <f t="shared" si="2710"/>
        <v>0</v>
      </c>
      <c r="F4732" s="158"/>
      <c r="G4732" s="159"/>
      <c r="H4732" s="160">
        <f t="shared" ref="H4732:J4732" si="2711">H4694</f>
        <v>0</v>
      </c>
      <c r="I4732" s="161">
        <f t="shared" si="2711"/>
        <v>0</v>
      </c>
      <c r="J4732" s="161">
        <f t="shared" si="2711"/>
        <v>0</v>
      </c>
      <c r="K4732" s="162">
        <f t="shared" si="2691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2">B4695</f>
        <v>0</v>
      </c>
      <c r="C4733" s="287">
        <f t="shared" si="2712"/>
        <v>0</v>
      </c>
      <c r="D4733" s="288">
        <f t="shared" si="2712"/>
        <v>0</v>
      </c>
      <c r="E4733" s="289">
        <f t="shared" si="2712"/>
        <v>0</v>
      </c>
      <c r="F4733" s="158"/>
      <c r="G4733" s="159"/>
      <c r="H4733" s="160">
        <f t="shared" ref="H4733:J4733" si="2713">H4695</f>
        <v>0</v>
      </c>
      <c r="I4733" s="161">
        <f t="shared" si="2713"/>
        <v>0</v>
      </c>
      <c r="J4733" s="161">
        <f t="shared" si="2713"/>
        <v>0</v>
      </c>
      <c r="K4733" s="162">
        <f t="shared" si="2691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4">B4696</f>
        <v>0</v>
      </c>
      <c r="C4734" s="287">
        <f t="shared" si="2714"/>
        <v>0</v>
      </c>
      <c r="D4734" s="288">
        <f t="shared" si="2714"/>
        <v>0</v>
      </c>
      <c r="E4734" s="289">
        <f t="shared" si="2714"/>
        <v>0</v>
      </c>
      <c r="F4734" s="158"/>
      <c r="G4734" s="159"/>
      <c r="H4734" s="160">
        <f t="shared" ref="H4734:J4734" si="2715">H4696</f>
        <v>0</v>
      </c>
      <c r="I4734" s="161">
        <f t="shared" si="2715"/>
        <v>0</v>
      </c>
      <c r="J4734" s="161">
        <f t="shared" si="2715"/>
        <v>0</v>
      </c>
      <c r="K4734" s="162">
        <f t="shared" si="2691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6">B4697</f>
        <v>0</v>
      </c>
      <c r="C4735" s="287">
        <f t="shared" si="2716"/>
        <v>0</v>
      </c>
      <c r="D4735" s="288">
        <f t="shared" si="2716"/>
        <v>0</v>
      </c>
      <c r="E4735" s="289">
        <f t="shared" si="2716"/>
        <v>0</v>
      </c>
      <c r="F4735" s="158"/>
      <c r="G4735" s="159"/>
      <c r="H4735" s="160">
        <f t="shared" ref="H4735:J4735" si="2717">H4697</f>
        <v>0</v>
      </c>
      <c r="I4735" s="161">
        <f t="shared" si="2717"/>
        <v>0</v>
      </c>
      <c r="J4735" s="161">
        <f t="shared" si="2717"/>
        <v>0</v>
      </c>
      <c r="K4735" s="162">
        <f t="shared" si="2691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8">B4698</f>
        <v>0</v>
      </c>
      <c r="C4736" s="287">
        <f t="shared" si="2718"/>
        <v>0</v>
      </c>
      <c r="D4736" s="288">
        <f t="shared" si="2718"/>
        <v>0</v>
      </c>
      <c r="E4736" s="289">
        <f t="shared" si="2718"/>
        <v>0</v>
      </c>
      <c r="F4736" s="158"/>
      <c r="G4736" s="159"/>
      <c r="H4736" s="160">
        <f t="shared" ref="H4736:J4736" si="2719">H4698</f>
        <v>0</v>
      </c>
      <c r="I4736" s="161">
        <f t="shared" si="2719"/>
        <v>0</v>
      </c>
      <c r="J4736" s="161">
        <f t="shared" si="2719"/>
        <v>0</v>
      </c>
      <c r="K4736" s="162">
        <f t="shared" si="2691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20">B4699</f>
        <v>0</v>
      </c>
      <c r="C4737" s="287">
        <f t="shared" si="2720"/>
        <v>0</v>
      </c>
      <c r="D4737" s="288">
        <f t="shared" si="2720"/>
        <v>0</v>
      </c>
      <c r="E4737" s="290">
        <f t="shared" si="2720"/>
        <v>0</v>
      </c>
      <c r="F4737" s="158"/>
      <c r="G4737" s="159"/>
      <c r="H4737" s="160">
        <f t="shared" ref="H4737:J4737" si="2721">H4699</f>
        <v>0</v>
      </c>
      <c r="I4737" s="161">
        <f t="shared" si="2721"/>
        <v>0</v>
      </c>
      <c r="J4737" s="161">
        <f t="shared" si="2721"/>
        <v>0</v>
      </c>
      <c r="K4737" s="162">
        <f t="shared" si="2691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9"/>
      <c r="K4739" s="313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40">
        <f>SUM(K4722:K4737)</f>
        <v>0</v>
      </c>
      <c r="K4740" s="341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42"/>
      <c r="K4741" s="342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13"/>
      <c r="K4743" s="313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43">
        <f>((J4740/1.11)+(K4742/1.11))*11%</f>
        <v>0</v>
      </c>
      <c r="K4744" s="344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13"/>
      <c r="K4745" s="313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14">
        <f>J4710</f>
        <v>0</v>
      </c>
      <c r="K4748" s="315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14">
        <f>J4711</f>
        <v>0</v>
      </c>
      <c r="K4749" s="315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23090042</v>
      </c>
      <c r="F4752" s="200"/>
      <c r="G4752" s="201" t="s">
        <v>2</v>
      </c>
      <c r="H4752" s="316">
        <f>H4714</f>
        <v>0</v>
      </c>
      <c r="I4752" s="316"/>
      <c r="J4752" s="316"/>
      <c r="K4752" s="317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20" t="s">
        <v>3</v>
      </c>
      <c r="G4753" s="207"/>
      <c r="H4753" s="318"/>
      <c r="I4753" s="318"/>
      <c r="J4753" s="318"/>
      <c r="K4753" s="319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21">
        <f>D4716</f>
        <v>0</v>
      </c>
      <c r="E4754" s="322"/>
      <c r="F4754" s="320"/>
      <c r="G4754" s="208"/>
      <c r="H4754" s="323">
        <f>H4716</f>
        <v>0</v>
      </c>
      <c r="I4754" s="323"/>
      <c r="J4754" s="323"/>
      <c r="K4754" s="324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20"/>
      <c r="G4755" s="208"/>
      <c r="H4755" s="325">
        <f>H4717</f>
        <v>0</v>
      </c>
      <c r="I4755" s="325"/>
      <c r="J4755" s="325"/>
      <c r="K4755" s="326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7"/>
      <c r="I4756" s="327"/>
      <c r="J4756" s="327"/>
      <c r="K4756" s="328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2">B4722</f>
        <v>0</v>
      </c>
      <c r="C4760" s="292">
        <f t="shared" si="2722"/>
        <v>0</v>
      </c>
      <c r="D4760" s="293">
        <f t="shared" si="2722"/>
        <v>0</v>
      </c>
      <c r="E4760" s="294">
        <f t="shared" si="2722"/>
        <v>0</v>
      </c>
      <c r="F4760" s="235"/>
      <c r="G4760" s="236"/>
      <c r="H4760" s="237">
        <f t="shared" ref="H4760:J4760" si="2723">H4722</f>
        <v>0</v>
      </c>
      <c r="I4760" s="238">
        <f t="shared" si="2723"/>
        <v>0</v>
      </c>
      <c r="J4760" s="238">
        <f t="shared" si="2723"/>
        <v>0</v>
      </c>
      <c r="K4760" s="239">
        <f t="shared" ref="K4760:K4775" si="2724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5">B4723</f>
        <v>0</v>
      </c>
      <c r="C4761" s="292">
        <f t="shared" si="2725"/>
        <v>0</v>
      </c>
      <c r="D4761" s="293">
        <f t="shared" si="2725"/>
        <v>0</v>
      </c>
      <c r="E4761" s="294">
        <f t="shared" si="2725"/>
        <v>0</v>
      </c>
      <c r="F4761" s="235"/>
      <c r="G4761" s="236"/>
      <c r="H4761" s="237">
        <f t="shared" ref="H4761:J4761" si="2726">H4723</f>
        <v>0</v>
      </c>
      <c r="I4761" s="238">
        <f t="shared" si="2726"/>
        <v>0</v>
      </c>
      <c r="J4761" s="238">
        <f t="shared" si="2726"/>
        <v>0</v>
      </c>
      <c r="K4761" s="239">
        <f t="shared" si="2724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7">B4724</f>
        <v>0</v>
      </c>
      <c r="C4762" s="292">
        <f t="shared" si="2727"/>
        <v>0</v>
      </c>
      <c r="D4762" s="293">
        <f t="shared" si="2727"/>
        <v>0</v>
      </c>
      <c r="E4762" s="294">
        <f t="shared" si="2727"/>
        <v>0</v>
      </c>
      <c r="F4762" s="235"/>
      <c r="G4762" s="236"/>
      <c r="H4762" s="237">
        <f t="shared" ref="H4762:J4762" si="2728">H4724</f>
        <v>0</v>
      </c>
      <c r="I4762" s="238">
        <f t="shared" si="2728"/>
        <v>0</v>
      </c>
      <c r="J4762" s="238">
        <f t="shared" si="2728"/>
        <v>0</v>
      </c>
      <c r="K4762" s="239">
        <f t="shared" si="2724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9">B4725</f>
        <v>0</v>
      </c>
      <c r="C4763" s="292">
        <f t="shared" si="2729"/>
        <v>0</v>
      </c>
      <c r="D4763" s="293">
        <f t="shared" si="2729"/>
        <v>0</v>
      </c>
      <c r="E4763" s="294">
        <f t="shared" si="2729"/>
        <v>0</v>
      </c>
      <c r="F4763" s="235"/>
      <c r="G4763" s="236"/>
      <c r="H4763" s="237">
        <f t="shared" ref="H4763:J4763" si="2730">H4725</f>
        <v>0</v>
      </c>
      <c r="I4763" s="238">
        <f t="shared" si="2730"/>
        <v>0</v>
      </c>
      <c r="J4763" s="238">
        <f t="shared" si="2730"/>
        <v>0</v>
      </c>
      <c r="K4763" s="239">
        <f t="shared" si="2724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1">B4726</f>
        <v>0</v>
      </c>
      <c r="C4764" s="292">
        <f t="shared" si="2731"/>
        <v>0</v>
      </c>
      <c r="D4764" s="293">
        <f t="shared" si="2731"/>
        <v>0</v>
      </c>
      <c r="E4764" s="294">
        <f t="shared" si="2731"/>
        <v>0</v>
      </c>
      <c r="F4764" s="235"/>
      <c r="G4764" s="236"/>
      <c r="H4764" s="237">
        <f t="shared" ref="H4764:J4764" si="2732">H4726</f>
        <v>0</v>
      </c>
      <c r="I4764" s="238">
        <f t="shared" si="2732"/>
        <v>0</v>
      </c>
      <c r="J4764" s="238">
        <f t="shared" si="2732"/>
        <v>0</v>
      </c>
      <c r="K4764" s="239">
        <f t="shared" si="2724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3">B4727</f>
        <v>0</v>
      </c>
      <c r="C4765" s="292">
        <f t="shared" si="2733"/>
        <v>0</v>
      </c>
      <c r="D4765" s="293">
        <f t="shared" si="2733"/>
        <v>0</v>
      </c>
      <c r="E4765" s="294">
        <f t="shared" si="2733"/>
        <v>0</v>
      </c>
      <c r="F4765" s="235"/>
      <c r="G4765" s="236"/>
      <c r="H4765" s="237">
        <f t="shared" ref="H4765:J4765" si="2734">H4727</f>
        <v>0</v>
      </c>
      <c r="I4765" s="238">
        <f t="shared" si="2734"/>
        <v>0</v>
      </c>
      <c r="J4765" s="238">
        <f t="shared" si="2734"/>
        <v>0</v>
      </c>
      <c r="K4765" s="239">
        <f t="shared" si="2724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5">B4728</f>
        <v>0</v>
      </c>
      <c r="C4766" s="292">
        <f t="shared" si="2735"/>
        <v>0</v>
      </c>
      <c r="D4766" s="293">
        <f t="shared" si="2735"/>
        <v>0</v>
      </c>
      <c r="E4766" s="294">
        <f t="shared" si="2735"/>
        <v>0</v>
      </c>
      <c r="F4766" s="235"/>
      <c r="G4766" s="236"/>
      <c r="H4766" s="237">
        <f t="shared" ref="H4766:J4766" si="2736">H4728</f>
        <v>0</v>
      </c>
      <c r="I4766" s="238">
        <f t="shared" si="2736"/>
        <v>0</v>
      </c>
      <c r="J4766" s="238">
        <f t="shared" si="2736"/>
        <v>0</v>
      </c>
      <c r="K4766" s="239">
        <f t="shared" si="2724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7">B4729</f>
        <v>0</v>
      </c>
      <c r="C4767" s="292">
        <f t="shared" si="2737"/>
        <v>0</v>
      </c>
      <c r="D4767" s="293">
        <f t="shared" si="2737"/>
        <v>0</v>
      </c>
      <c r="E4767" s="295">
        <f t="shared" si="2737"/>
        <v>0</v>
      </c>
      <c r="F4767" s="235"/>
      <c r="G4767" s="236"/>
      <c r="H4767" s="237">
        <f t="shared" ref="H4767:J4767" si="2738">H4729</f>
        <v>0</v>
      </c>
      <c r="I4767" s="238">
        <f t="shared" si="2738"/>
        <v>0</v>
      </c>
      <c r="J4767" s="238">
        <f t="shared" si="2738"/>
        <v>0</v>
      </c>
      <c r="K4767" s="239">
        <f t="shared" si="2724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9">B4730</f>
        <v>0</v>
      </c>
      <c r="C4768" s="292">
        <f t="shared" si="2739"/>
        <v>0</v>
      </c>
      <c r="D4768" s="293">
        <f t="shared" si="2739"/>
        <v>0</v>
      </c>
      <c r="E4768" s="294">
        <f t="shared" si="2739"/>
        <v>0</v>
      </c>
      <c r="F4768" s="235"/>
      <c r="G4768" s="236"/>
      <c r="H4768" s="237">
        <f t="shared" ref="H4768:J4768" si="2740">H4730</f>
        <v>0</v>
      </c>
      <c r="I4768" s="238">
        <f t="shared" si="2740"/>
        <v>0</v>
      </c>
      <c r="J4768" s="238">
        <f t="shared" si="2740"/>
        <v>0</v>
      </c>
      <c r="K4768" s="239">
        <f t="shared" si="2724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1">B4731</f>
        <v>0</v>
      </c>
      <c r="C4769" s="292">
        <f t="shared" si="2741"/>
        <v>0</v>
      </c>
      <c r="D4769" s="293">
        <f t="shared" si="2741"/>
        <v>0</v>
      </c>
      <c r="E4769" s="294">
        <f t="shared" si="2741"/>
        <v>0</v>
      </c>
      <c r="F4769" s="235"/>
      <c r="G4769" s="236"/>
      <c r="H4769" s="237">
        <f t="shared" ref="H4769:J4769" si="2742">H4731</f>
        <v>0</v>
      </c>
      <c r="I4769" s="238">
        <f t="shared" si="2742"/>
        <v>0</v>
      </c>
      <c r="J4769" s="238">
        <f t="shared" si="2742"/>
        <v>0</v>
      </c>
      <c r="K4769" s="239">
        <f t="shared" si="2724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3">B4732</f>
        <v>0</v>
      </c>
      <c r="C4770" s="292">
        <f t="shared" si="2743"/>
        <v>0</v>
      </c>
      <c r="D4770" s="293">
        <f t="shared" si="2743"/>
        <v>0</v>
      </c>
      <c r="E4770" s="294">
        <f t="shared" si="2743"/>
        <v>0</v>
      </c>
      <c r="F4770" s="235"/>
      <c r="G4770" s="236"/>
      <c r="H4770" s="237">
        <f t="shared" ref="H4770:J4770" si="2744">H4732</f>
        <v>0</v>
      </c>
      <c r="I4770" s="238">
        <f t="shared" si="2744"/>
        <v>0</v>
      </c>
      <c r="J4770" s="238">
        <f t="shared" si="2744"/>
        <v>0</v>
      </c>
      <c r="K4770" s="239">
        <f t="shared" si="2724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5">B4733</f>
        <v>0</v>
      </c>
      <c r="C4771" s="292">
        <f t="shared" si="2745"/>
        <v>0</v>
      </c>
      <c r="D4771" s="293">
        <f t="shared" si="2745"/>
        <v>0</v>
      </c>
      <c r="E4771" s="294">
        <f t="shared" si="2745"/>
        <v>0</v>
      </c>
      <c r="F4771" s="235"/>
      <c r="G4771" s="236"/>
      <c r="H4771" s="237">
        <f t="shared" ref="H4771:J4771" si="2746">H4733</f>
        <v>0</v>
      </c>
      <c r="I4771" s="238">
        <f t="shared" si="2746"/>
        <v>0</v>
      </c>
      <c r="J4771" s="238">
        <f t="shared" si="2746"/>
        <v>0</v>
      </c>
      <c r="K4771" s="239">
        <f t="shared" si="2724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7">B4734</f>
        <v>0</v>
      </c>
      <c r="C4772" s="292">
        <f t="shared" si="2747"/>
        <v>0</v>
      </c>
      <c r="D4772" s="293">
        <f t="shared" si="2747"/>
        <v>0</v>
      </c>
      <c r="E4772" s="294">
        <f t="shared" si="2747"/>
        <v>0</v>
      </c>
      <c r="F4772" s="235"/>
      <c r="G4772" s="236"/>
      <c r="H4772" s="237">
        <f t="shared" ref="H4772:J4772" si="2748">H4734</f>
        <v>0</v>
      </c>
      <c r="I4772" s="238">
        <f t="shared" si="2748"/>
        <v>0</v>
      </c>
      <c r="J4772" s="238">
        <f t="shared" si="2748"/>
        <v>0</v>
      </c>
      <c r="K4772" s="239">
        <f t="shared" si="2724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9">B4735</f>
        <v>0</v>
      </c>
      <c r="C4773" s="292">
        <f t="shared" si="2749"/>
        <v>0</v>
      </c>
      <c r="D4773" s="293">
        <f t="shared" si="2749"/>
        <v>0</v>
      </c>
      <c r="E4773" s="294">
        <f t="shared" si="2749"/>
        <v>0</v>
      </c>
      <c r="F4773" s="235"/>
      <c r="G4773" s="236"/>
      <c r="H4773" s="237">
        <f t="shared" ref="H4773:J4773" si="2750">H4735</f>
        <v>0</v>
      </c>
      <c r="I4773" s="238">
        <f t="shared" si="2750"/>
        <v>0</v>
      </c>
      <c r="J4773" s="238">
        <f t="shared" si="2750"/>
        <v>0</v>
      </c>
      <c r="K4773" s="239">
        <f t="shared" si="2724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1">B4736</f>
        <v>0</v>
      </c>
      <c r="C4774" s="292">
        <f t="shared" si="2751"/>
        <v>0</v>
      </c>
      <c r="D4774" s="293">
        <f t="shared" si="2751"/>
        <v>0</v>
      </c>
      <c r="E4774" s="294">
        <f t="shared" si="2751"/>
        <v>0</v>
      </c>
      <c r="F4774" s="235"/>
      <c r="G4774" s="236"/>
      <c r="H4774" s="237">
        <f t="shared" ref="H4774:J4774" si="2752">H4736</f>
        <v>0</v>
      </c>
      <c r="I4774" s="238">
        <f t="shared" si="2752"/>
        <v>0</v>
      </c>
      <c r="J4774" s="238">
        <f t="shared" si="2752"/>
        <v>0</v>
      </c>
      <c r="K4774" s="239">
        <f t="shared" si="2724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3">B4737</f>
        <v>0</v>
      </c>
      <c r="C4775" s="292">
        <f t="shared" si="2753"/>
        <v>0</v>
      </c>
      <c r="D4775" s="293">
        <f t="shared" si="2753"/>
        <v>0</v>
      </c>
      <c r="E4775" s="295">
        <f t="shared" si="2753"/>
        <v>0</v>
      </c>
      <c r="F4775" s="235"/>
      <c r="G4775" s="236"/>
      <c r="H4775" s="237">
        <f t="shared" ref="H4775:J4775" si="2754">H4737</f>
        <v>0</v>
      </c>
      <c r="I4775" s="238">
        <f t="shared" si="2754"/>
        <v>0</v>
      </c>
      <c r="J4775" s="238">
        <f t="shared" si="2754"/>
        <v>0</v>
      </c>
      <c r="K4775" s="239">
        <f t="shared" si="2724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9"/>
      <c r="K4777" s="308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5">
        <f>SUM(K4760:K4775)</f>
        <v>0</v>
      </c>
      <c r="K4778" s="306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7"/>
      <c r="K4779" s="307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8"/>
      <c r="K4781" s="308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9">
        <f>((J4778/1.11)+(K4780/1.11))*11%</f>
        <v>0</v>
      </c>
      <c r="K4782" s="310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8"/>
      <c r="K4783" s="308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11">
        <f>J4748</f>
        <v>0</v>
      </c>
      <c r="K4786" s="312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11">
        <f>J4749</f>
        <v>0</v>
      </c>
      <c r="K4787" s="312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23090043</v>
      </c>
      <c r="G4790" s="11" t="s">
        <v>2</v>
      </c>
      <c r="H4790" s="358"/>
      <c r="I4790" s="358"/>
      <c r="J4790" s="358"/>
      <c r="K4790" s="35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2" t="s">
        <v>3</v>
      </c>
      <c r="G4791" s="17"/>
      <c r="H4791" s="360"/>
      <c r="I4791" s="360"/>
      <c r="J4791" s="360"/>
      <c r="K4791" s="36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3"/>
      <c r="E4792" s="364"/>
      <c r="F4792" s="362"/>
      <c r="G4792" s="18"/>
      <c r="H4792" s="365"/>
      <c r="I4792" s="365"/>
      <c r="J4792" s="365"/>
      <c r="K4792" s="36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2"/>
      <c r="G4793" s="18"/>
      <c r="H4793" s="367"/>
      <c r="I4793" s="367"/>
      <c r="J4793" s="367"/>
      <c r="K4793" s="36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9"/>
      <c r="I4794" s="369"/>
      <c r="J4794" s="369"/>
      <c r="K4794" s="37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5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5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5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5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5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5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5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5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5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5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5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5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5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5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5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5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5"/>
      <c r="K4815" s="34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7">
        <f>SUM(K4798:K4813)</f>
        <v>0</v>
      </c>
      <c r="K4816" s="34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9"/>
      <c r="K4817" s="34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6"/>
      <c r="K4819" s="34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0">
        <f>((J4816/1.11)+(K4818/1.11))*11%</f>
        <v>0</v>
      </c>
      <c r="K4820" s="35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6"/>
      <c r="K4821" s="34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52"/>
      <c r="K4824" s="353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52"/>
      <c r="K4825" s="353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23090043</v>
      </c>
      <c r="F4828" s="123"/>
      <c r="G4828" s="124" t="s">
        <v>2</v>
      </c>
      <c r="H4828" s="354">
        <f>H4790</f>
        <v>0</v>
      </c>
      <c r="I4828" s="354"/>
      <c r="J4828" s="354"/>
      <c r="K4828" s="355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30" t="s">
        <v>3</v>
      </c>
      <c r="G4829" s="130"/>
      <c r="H4829" s="356"/>
      <c r="I4829" s="356"/>
      <c r="J4829" s="356"/>
      <c r="K4829" s="357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31">
        <f>D4792</f>
        <v>0</v>
      </c>
      <c r="E4830" s="332"/>
      <c r="F4830" s="330"/>
      <c r="G4830" s="131"/>
      <c r="H4830" s="333">
        <f>H4792</f>
        <v>0</v>
      </c>
      <c r="I4830" s="333"/>
      <c r="J4830" s="333"/>
      <c r="K4830" s="334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30"/>
      <c r="G4831" s="131"/>
      <c r="H4831" s="335">
        <f>H4793</f>
        <v>0</v>
      </c>
      <c r="I4831" s="335"/>
      <c r="J4831" s="335"/>
      <c r="K4831" s="336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7"/>
      <c r="I4832" s="337"/>
      <c r="J4832" s="337"/>
      <c r="K4832" s="338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6">B4798</f>
        <v>0</v>
      </c>
      <c r="C4836" s="287">
        <f t="shared" si="2756"/>
        <v>0</v>
      </c>
      <c r="D4836" s="288">
        <f t="shared" si="2756"/>
        <v>0</v>
      </c>
      <c r="E4836" s="289">
        <f t="shared" si="2756"/>
        <v>0</v>
      </c>
      <c r="F4836" s="158"/>
      <c r="G4836" s="159"/>
      <c r="H4836" s="160">
        <f t="shared" ref="H4836:J4836" si="2757">H4798</f>
        <v>0</v>
      </c>
      <c r="I4836" s="161">
        <f t="shared" si="2757"/>
        <v>0</v>
      </c>
      <c r="J4836" s="161">
        <f t="shared" si="2757"/>
        <v>0</v>
      </c>
      <c r="K4836" s="162">
        <f t="shared" ref="K4836:K4851" si="2758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9">B4799</f>
        <v>0</v>
      </c>
      <c r="C4837" s="287">
        <f t="shared" si="2759"/>
        <v>0</v>
      </c>
      <c r="D4837" s="288">
        <f t="shared" si="2759"/>
        <v>0</v>
      </c>
      <c r="E4837" s="289">
        <f t="shared" si="2759"/>
        <v>0</v>
      </c>
      <c r="F4837" s="158"/>
      <c r="G4837" s="159"/>
      <c r="H4837" s="160">
        <f t="shared" ref="H4837:J4837" si="2760">H4799</f>
        <v>0</v>
      </c>
      <c r="I4837" s="161">
        <f t="shared" si="2760"/>
        <v>0</v>
      </c>
      <c r="J4837" s="161">
        <f t="shared" si="2760"/>
        <v>0</v>
      </c>
      <c r="K4837" s="162">
        <f t="shared" si="2758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1">B4800</f>
        <v>0</v>
      </c>
      <c r="C4838" s="287">
        <f t="shared" si="2761"/>
        <v>0</v>
      </c>
      <c r="D4838" s="288">
        <f t="shared" si="2761"/>
        <v>0</v>
      </c>
      <c r="E4838" s="289">
        <f t="shared" si="2761"/>
        <v>0</v>
      </c>
      <c r="F4838" s="158"/>
      <c r="G4838" s="159"/>
      <c r="H4838" s="160">
        <f t="shared" ref="H4838:J4838" si="2762">H4800</f>
        <v>0</v>
      </c>
      <c r="I4838" s="161">
        <f t="shared" si="2762"/>
        <v>0</v>
      </c>
      <c r="J4838" s="161">
        <f t="shared" si="2762"/>
        <v>0</v>
      </c>
      <c r="K4838" s="162">
        <f t="shared" si="2758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3">B4801</f>
        <v>0</v>
      </c>
      <c r="C4839" s="287">
        <f t="shared" si="2763"/>
        <v>0</v>
      </c>
      <c r="D4839" s="288">
        <f t="shared" si="2763"/>
        <v>0</v>
      </c>
      <c r="E4839" s="289">
        <f t="shared" si="2763"/>
        <v>0</v>
      </c>
      <c r="F4839" s="158"/>
      <c r="G4839" s="159"/>
      <c r="H4839" s="160">
        <f t="shared" ref="H4839:J4839" si="2764">H4801</f>
        <v>0</v>
      </c>
      <c r="I4839" s="161">
        <f t="shared" si="2764"/>
        <v>0</v>
      </c>
      <c r="J4839" s="161">
        <f t="shared" si="2764"/>
        <v>0</v>
      </c>
      <c r="K4839" s="162">
        <f t="shared" si="2758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5">B4802</f>
        <v>0</v>
      </c>
      <c r="C4840" s="287">
        <f t="shared" si="2765"/>
        <v>0</v>
      </c>
      <c r="D4840" s="288">
        <f t="shared" si="2765"/>
        <v>0</v>
      </c>
      <c r="E4840" s="289">
        <f t="shared" si="2765"/>
        <v>0</v>
      </c>
      <c r="F4840" s="158"/>
      <c r="G4840" s="159"/>
      <c r="H4840" s="160">
        <f t="shared" ref="H4840:J4840" si="2766">H4802</f>
        <v>0</v>
      </c>
      <c r="I4840" s="161">
        <f t="shared" si="2766"/>
        <v>0</v>
      </c>
      <c r="J4840" s="161">
        <f t="shared" si="2766"/>
        <v>0</v>
      </c>
      <c r="K4840" s="162">
        <f t="shared" si="2758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7">B4803</f>
        <v>0</v>
      </c>
      <c r="C4841" s="287">
        <f t="shared" si="2767"/>
        <v>0</v>
      </c>
      <c r="D4841" s="288">
        <f t="shared" si="2767"/>
        <v>0</v>
      </c>
      <c r="E4841" s="289">
        <f t="shared" si="2767"/>
        <v>0</v>
      </c>
      <c r="F4841" s="158"/>
      <c r="G4841" s="159"/>
      <c r="H4841" s="160">
        <f t="shared" ref="H4841:J4841" si="2768">H4803</f>
        <v>0</v>
      </c>
      <c r="I4841" s="161">
        <f t="shared" si="2768"/>
        <v>0</v>
      </c>
      <c r="J4841" s="161">
        <f t="shared" si="2768"/>
        <v>0</v>
      </c>
      <c r="K4841" s="162">
        <f t="shared" si="2758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9">B4804</f>
        <v>0</v>
      </c>
      <c r="C4842" s="287">
        <f t="shared" si="2769"/>
        <v>0</v>
      </c>
      <c r="D4842" s="288">
        <f t="shared" si="2769"/>
        <v>0</v>
      </c>
      <c r="E4842" s="289">
        <f t="shared" si="2769"/>
        <v>0</v>
      </c>
      <c r="F4842" s="158"/>
      <c r="G4842" s="159"/>
      <c r="H4842" s="160">
        <f t="shared" ref="H4842:J4842" si="2770">H4804</f>
        <v>0</v>
      </c>
      <c r="I4842" s="161">
        <f t="shared" si="2770"/>
        <v>0</v>
      </c>
      <c r="J4842" s="161">
        <f t="shared" si="2770"/>
        <v>0</v>
      </c>
      <c r="K4842" s="162">
        <f t="shared" si="2758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1">B4805</f>
        <v>0</v>
      </c>
      <c r="C4843" s="287">
        <f t="shared" si="2771"/>
        <v>0</v>
      </c>
      <c r="D4843" s="288">
        <f t="shared" si="2771"/>
        <v>0</v>
      </c>
      <c r="E4843" s="290">
        <f t="shared" si="2771"/>
        <v>0</v>
      </c>
      <c r="F4843" s="158"/>
      <c r="G4843" s="159"/>
      <c r="H4843" s="160">
        <f t="shared" ref="H4843:J4843" si="2772">H4805</f>
        <v>0</v>
      </c>
      <c r="I4843" s="161">
        <f t="shared" si="2772"/>
        <v>0</v>
      </c>
      <c r="J4843" s="161">
        <f t="shared" si="2772"/>
        <v>0</v>
      </c>
      <c r="K4843" s="162">
        <f t="shared" si="2758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3">B4806</f>
        <v>0</v>
      </c>
      <c r="C4844" s="287">
        <f t="shared" si="2773"/>
        <v>0</v>
      </c>
      <c r="D4844" s="288">
        <f t="shared" si="2773"/>
        <v>0</v>
      </c>
      <c r="E4844" s="289">
        <f t="shared" si="2773"/>
        <v>0</v>
      </c>
      <c r="F4844" s="158"/>
      <c r="G4844" s="159"/>
      <c r="H4844" s="160">
        <f t="shared" ref="H4844:J4844" si="2774">H4806</f>
        <v>0</v>
      </c>
      <c r="I4844" s="161">
        <f t="shared" si="2774"/>
        <v>0</v>
      </c>
      <c r="J4844" s="161">
        <f t="shared" si="2774"/>
        <v>0</v>
      </c>
      <c r="K4844" s="162">
        <f t="shared" si="2758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5">B4807</f>
        <v>0</v>
      </c>
      <c r="C4845" s="287">
        <f t="shared" si="2775"/>
        <v>0</v>
      </c>
      <c r="D4845" s="288">
        <f t="shared" si="2775"/>
        <v>0</v>
      </c>
      <c r="E4845" s="289">
        <f t="shared" si="2775"/>
        <v>0</v>
      </c>
      <c r="F4845" s="158"/>
      <c r="G4845" s="159"/>
      <c r="H4845" s="160">
        <f t="shared" ref="H4845:J4845" si="2776">H4807</f>
        <v>0</v>
      </c>
      <c r="I4845" s="161">
        <f t="shared" si="2776"/>
        <v>0</v>
      </c>
      <c r="J4845" s="161">
        <f t="shared" si="2776"/>
        <v>0</v>
      </c>
      <c r="K4845" s="162">
        <f t="shared" si="2758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7">B4808</f>
        <v>0</v>
      </c>
      <c r="C4846" s="287">
        <f t="shared" si="2777"/>
        <v>0</v>
      </c>
      <c r="D4846" s="288">
        <f t="shared" si="2777"/>
        <v>0</v>
      </c>
      <c r="E4846" s="289">
        <f t="shared" si="2777"/>
        <v>0</v>
      </c>
      <c r="F4846" s="158"/>
      <c r="G4846" s="159"/>
      <c r="H4846" s="160">
        <f t="shared" ref="H4846:J4846" si="2778">H4808</f>
        <v>0</v>
      </c>
      <c r="I4846" s="161">
        <f t="shared" si="2778"/>
        <v>0</v>
      </c>
      <c r="J4846" s="161">
        <f t="shared" si="2778"/>
        <v>0</v>
      </c>
      <c r="K4846" s="162">
        <f t="shared" si="2758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9">B4809</f>
        <v>0</v>
      </c>
      <c r="C4847" s="287">
        <f t="shared" si="2779"/>
        <v>0</v>
      </c>
      <c r="D4847" s="288">
        <f t="shared" si="2779"/>
        <v>0</v>
      </c>
      <c r="E4847" s="289">
        <f t="shared" si="2779"/>
        <v>0</v>
      </c>
      <c r="F4847" s="158"/>
      <c r="G4847" s="159"/>
      <c r="H4847" s="160">
        <f t="shared" ref="H4847:J4847" si="2780">H4809</f>
        <v>0</v>
      </c>
      <c r="I4847" s="161">
        <f t="shared" si="2780"/>
        <v>0</v>
      </c>
      <c r="J4847" s="161">
        <f t="shared" si="2780"/>
        <v>0</v>
      </c>
      <c r="K4847" s="162">
        <f t="shared" si="2758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1">B4810</f>
        <v>0</v>
      </c>
      <c r="C4848" s="287">
        <f t="shared" si="2781"/>
        <v>0</v>
      </c>
      <c r="D4848" s="288">
        <f t="shared" si="2781"/>
        <v>0</v>
      </c>
      <c r="E4848" s="289">
        <f t="shared" si="2781"/>
        <v>0</v>
      </c>
      <c r="F4848" s="158"/>
      <c r="G4848" s="159"/>
      <c r="H4848" s="160">
        <f t="shared" ref="H4848:J4848" si="2782">H4810</f>
        <v>0</v>
      </c>
      <c r="I4848" s="161">
        <f t="shared" si="2782"/>
        <v>0</v>
      </c>
      <c r="J4848" s="161">
        <f t="shared" si="2782"/>
        <v>0</v>
      </c>
      <c r="K4848" s="162">
        <f t="shared" si="2758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3">B4811</f>
        <v>0</v>
      </c>
      <c r="C4849" s="287">
        <f t="shared" si="2783"/>
        <v>0</v>
      </c>
      <c r="D4849" s="288">
        <f t="shared" si="2783"/>
        <v>0</v>
      </c>
      <c r="E4849" s="289">
        <f t="shared" si="2783"/>
        <v>0</v>
      </c>
      <c r="F4849" s="158"/>
      <c r="G4849" s="159"/>
      <c r="H4849" s="160">
        <f t="shared" ref="H4849:J4849" si="2784">H4811</f>
        <v>0</v>
      </c>
      <c r="I4849" s="161">
        <f t="shared" si="2784"/>
        <v>0</v>
      </c>
      <c r="J4849" s="161">
        <f t="shared" si="2784"/>
        <v>0</v>
      </c>
      <c r="K4849" s="162">
        <f t="shared" si="2758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5">B4812</f>
        <v>0</v>
      </c>
      <c r="C4850" s="287">
        <f t="shared" si="2785"/>
        <v>0</v>
      </c>
      <c r="D4850" s="288">
        <f t="shared" si="2785"/>
        <v>0</v>
      </c>
      <c r="E4850" s="289">
        <f t="shared" si="2785"/>
        <v>0</v>
      </c>
      <c r="F4850" s="158"/>
      <c r="G4850" s="159"/>
      <c r="H4850" s="160">
        <f t="shared" ref="H4850:J4850" si="2786">H4812</f>
        <v>0</v>
      </c>
      <c r="I4850" s="161">
        <f t="shared" si="2786"/>
        <v>0</v>
      </c>
      <c r="J4850" s="161">
        <f t="shared" si="2786"/>
        <v>0</v>
      </c>
      <c r="K4850" s="162">
        <f t="shared" si="2758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7">B4813</f>
        <v>0</v>
      </c>
      <c r="C4851" s="287">
        <f t="shared" si="2787"/>
        <v>0</v>
      </c>
      <c r="D4851" s="288">
        <f t="shared" si="2787"/>
        <v>0</v>
      </c>
      <c r="E4851" s="290">
        <f t="shared" si="2787"/>
        <v>0</v>
      </c>
      <c r="F4851" s="158"/>
      <c r="G4851" s="159"/>
      <c r="H4851" s="160">
        <f t="shared" ref="H4851:J4851" si="2788">H4813</f>
        <v>0</v>
      </c>
      <c r="I4851" s="161">
        <f t="shared" si="2788"/>
        <v>0</v>
      </c>
      <c r="J4851" s="161">
        <f t="shared" si="2788"/>
        <v>0</v>
      </c>
      <c r="K4851" s="162">
        <f t="shared" si="2758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9"/>
      <c r="K4853" s="313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40">
        <f>SUM(K4836:K4851)</f>
        <v>0</v>
      </c>
      <c r="K4854" s="341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42"/>
      <c r="K4855" s="342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13"/>
      <c r="K4857" s="313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43">
        <f>((J4854/1.11)+(K4856/1.11))*11%</f>
        <v>0</v>
      </c>
      <c r="K4858" s="344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13"/>
      <c r="K4859" s="313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14">
        <f>J4824</f>
        <v>0</v>
      </c>
      <c r="K4862" s="315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14">
        <f>J4825</f>
        <v>0</v>
      </c>
      <c r="K4863" s="315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23090043</v>
      </c>
      <c r="F4866" s="200"/>
      <c r="G4866" s="201" t="s">
        <v>2</v>
      </c>
      <c r="H4866" s="316">
        <f>H4828</f>
        <v>0</v>
      </c>
      <c r="I4866" s="316"/>
      <c r="J4866" s="316"/>
      <c r="K4866" s="317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20" t="s">
        <v>3</v>
      </c>
      <c r="G4867" s="207"/>
      <c r="H4867" s="318"/>
      <c r="I4867" s="318"/>
      <c r="J4867" s="318"/>
      <c r="K4867" s="319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21">
        <f>D4830</f>
        <v>0</v>
      </c>
      <c r="E4868" s="322"/>
      <c r="F4868" s="320"/>
      <c r="G4868" s="208"/>
      <c r="H4868" s="323">
        <f>H4830</f>
        <v>0</v>
      </c>
      <c r="I4868" s="323"/>
      <c r="J4868" s="323"/>
      <c r="K4868" s="324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20"/>
      <c r="G4869" s="208"/>
      <c r="H4869" s="325">
        <f>H4831</f>
        <v>0</v>
      </c>
      <c r="I4869" s="325"/>
      <c r="J4869" s="325"/>
      <c r="K4869" s="326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7"/>
      <c r="I4870" s="327"/>
      <c r="J4870" s="327"/>
      <c r="K4870" s="328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9">B4836</f>
        <v>0</v>
      </c>
      <c r="C4874" s="292">
        <f t="shared" si="2789"/>
        <v>0</v>
      </c>
      <c r="D4874" s="293">
        <f t="shared" si="2789"/>
        <v>0</v>
      </c>
      <c r="E4874" s="294">
        <f t="shared" si="2789"/>
        <v>0</v>
      </c>
      <c r="F4874" s="235"/>
      <c r="G4874" s="236"/>
      <c r="H4874" s="237">
        <f t="shared" ref="H4874:J4874" si="2790">H4836</f>
        <v>0</v>
      </c>
      <c r="I4874" s="238">
        <f t="shared" si="2790"/>
        <v>0</v>
      </c>
      <c r="J4874" s="238">
        <f t="shared" si="2790"/>
        <v>0</v>
      </c>
      <c r="K4874" s="239">
        <f t="shared" ref="K4874:K4889" si="2791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2">B4837</f>
        <v>0</v>
      </c>
      <c r="C4875" s="292">
        <f t="shared" si="2792"/>
        <v>0</v>
      </c>
      <c r="D4875" s="293">
        <f t="shared" si="2792"/>
        <v>0</v>
      </c>
      <c r="E4875" s="294">
        <f t="shared" si="2792"/>
        <v>0</v>
      </c>
      <c r="F4875" s="235"/>
      <c r="G4875" s="236"/>
      <c r="H4875" s="237">
        <f t="shared" ref="H4875:J4875" si="2793">H4837</f>
        <v>0</v>
      </c>
      <c r="I4875" s="238">
        <f t="shared" si="2793"/>
        <v>0</v>
      </c>
      <c r="J4875" s="238">
        <f t="shared" si="2793"/>
        <v>0</v>
      </c>
      <c r="K4875" s="239">
        <f t="shared" si="2791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4">B4838</f>
        <v>0</v>
      </c>
      <c r="C4876" s="292">
        <f t="shared" si="2794"/>
        <v>0</v>
      </c>
      <c r="D4876" s="293">
        <f t="shared" si="2794"/>
        <v>0</v>
      </c>
      <c r="E4876" s="294">
        <f t="shared" si="2794"/>
        <v>0</v>
      </c>
      <c r="F4876" s="235"/>
      <c r="G4876" s="236"/>
      <c r="H4876" s="237">
        <f t="shared" ref="H4876:J4876" si="2795">H4838</f>
        <v>0</v>
      </c>
      <c r="I4876" s="238">
        <f t="shared" si="2795"/>
        <v>0</v>
      </c>
      <c r="J4876" s="238">
        <f t="shared" si="2795"/>
        <v>0</v>
      </c>
      <c r="K4876" s="239">
        <f t="shared" si="2791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6">B4839</f>
        <v>0</v>
      </c>
      <c r="C4877" s="292">
        <f t="shared" si="2796"/>
        <v>0</v>
      </c>
      <c r="D4877" s="293">
        <f t="shared" si="2796"/>
        <v>0</v>
      </c>
      <c r="E4877" s="294">
        <f t="shared" si="2796"/>
        <v>0</v>
      </c>
      <c r="F4877" s="235"/>
      <c r="G4877" s="236"/>
      <c r="H4877" s="237">
        <f t="shared" ref="H4877:J4877" si="2797">H4839</f>
        <v>0</v>
      </c>
      <c r="I4877" s="238">
        <f t="shared" si="2797"/>
        <v>0</v>
      </c>
      <c r="J4877" s="238">
        <f t="shared" si="2797"/>
        <v>0</v>
      </c>
      <c r="K4877" s="239">
        <f t="shared" si="2791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8">B4840</f>
        <v>0</v>
      </c>
      <c r="C4878" s="292">
        <f t="shared" si="2798"/>
        <v>0</v>
      </c>
      <c r="D4878" s="293">
        <f t="shared" si="2798"/>
        <v>0</v>
      </c>
      <c r="E4878" s="294">
        <f t="shared" si="2798"/>
        <v>0</v>
      </c>
      <c r="F4878" s="235"/>
      <c r="G4878" s="236"/>
      <c r="H4878" s="237">
        <f t="shared" ref="H4878:J4878" si="2799">H4840</f>
        <v>0</v>
      </c>
      <c r="I4878" s="238">
        <f t="shared" si="2799"/>
        <v>0</v>
      </c>
      <c r="J4878" s="238">
        <f t="shared" si="2799"/>
        <v>0</v>
      </c>
      <c r="K4878" s="239">
        <f t="shared" si="2791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800">B4841</f>
        <v>0</v>
      </c>
      <c r="C4879" s="292">
        <f t="shared" si="2800"/>
        <v>0</v>
      </c>
      <c r="D4879" s="293">
        <f t="shared" si="2800"/>
        <v>0</v>
      </c>
      <c r="E4879" s="294">
        <f t="shared" si="2800"/>
        <v>0</v>
      </c>
      <c r="F4879" s="235"/>
      <c r="G4879" s="236"/>
      <c r="H4879" s="237">
        <f t="shared" ref="H4879:J4879" si="2801">H4841</f>
        <v>0</v>
      </c>
      <c r="I4879" s="238">
        <f t="shared" si="2801"/>
        <v>0</v>
      </c>
      <c r="J4879" s="238">
        <f t="shared" si="2801"/>
        <v>0</v>
      </c>
      <c r="K4879" s="239">
        <f t="shared" si="2791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2">B4842</f>
        <v>0</v>
      </c>
      <c r="C4880" s="292">
        <f t="shared" si="2802"/>
        <v>0</v>
      </c>
      <c r="D4880" s="293">
        <f t="shared" si="2802"/>
        <v>0</v>
      </c>
      <c r="E4880" s="294">
        <f t="shared" si="2802"/>
        <v>0</v>
      </c>
      <c r="F4880" s="235"/>
      <c r="G4880" s="236"/>
      <c r="H4880" s="237">
        <f t="shared" ref="H4880:J4880" si="2803">H4842</f>
        <v>0</v>
      </c>
      <c r="I4880" s="238">
        <f t="shared" si="2803"/>
        <v>0</v>
      </c>
      <c r="J4880" s="238">
        <f t="shared" si="2803"/>
        <v>0</v>
      </c>
      <c r="K4880" s="239">
        <f t="shared" si="2791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4">B4843</f>
        <v>0</v>
      </c>
      <c r="C4881" s="292">
        <f t="shared" si="2804"/>
        <v>0</v>
      </c>
      <c r="D4881" s="293">
        <f t="shared" si="2804"/>
        <v>0</v>
      </c>
      <c r="E4881" s="295">
        <f t="shared" si="2804"/>
        <v>0</v>
      </c>
      <c r="F4881" s="235"/>
      <c r="G4881" s="236"/>
      <c r="H4881" s="237">
        <f t="shared" ref="H4881:J4881" si="2805">H4843</f>
        <v>0</v>
      </c>
      <c r="I4881" s="238">
        <f t="shared" si="2805"/>
        <v>0</v>
      </c>
      <c r="J4881" s="238">
        <f t="shared" si="2805"/>
        <v>0</v>
      </c>
      <c r="K4881" s="239">
        <f t="shared" si="2791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6">B4844</f>
        <v>0</v>
      </c>
      <c r="C4882" s="292">
        <f t="shared" si="2806"/>
        <v>0</v>
      </c>
      <c r="D4882" s="293">
        <f t="shared" si="2806"/>
        <v>0</v>
      </c>
      <c r="E4882" s="294">
        <f t="shared" si="2806"/>
        <v>0</v>
      </c>
      <c r="F4882" s="235"/>
      <c r="G4882" s="236"/>
      <c r="H4882" s="237">
        <f t="shared" ref="H4882:J4882" si="2807">H4844</f>
        <v>0</v>
      </c>
      <c r="I4882" s="238">
        <f t="shared" si="2807"/>
        <v>0</v>
      </c>
      <c r="J4882" s="238">
        <f t="shared" si="2807"/>
        <v>0</v>
      </c>
      <c r="K4882" s="239">
        <f t="shared" si="2791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8">B4845</f>
        <v>0</v>
      </c>
      <c r="C4883" s="292">
        <f t="shared" si="2808"/>
        <v>0</v>
      </c>
      <c r="D4883" s="293">
        <f t="shared" si="2808"/>
        <v>0</v>
      </c>
      <c r="E4883" s="294">
        <f t="shared" si="2808"/>
        <v>0</v>
      </c>
      <c r="F4883" s="235"/>
      <c r="G4883" s="236"/>
      <c r="H4883" s="237">
        <f t="shared" ref="H4883:J4883" si="2809">H4845</f>
        <v>0</v>
      </c>
      <c r="I4883" s="238">
        <f t="shared" si="2809"/>
        <v>0</v>
      </c>
      <c r="J4883" s="238">
        <f t="shared" si="2809"/>
        <v>0</v>
      </c>
      <c r="K4883" s="239">
        <f t="shared" si="2791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10">B4846</f>
        <v>0</v>
      </c>
      <c r="C4884" s="292">
        <f t="shared" si="2810"/>
        <v>0</v>
      </c>
      <c r="D4884" s="293">
        <f t="shared" si="2810"/>
        <v>0</v>
      </c>
      <c r="E4884" s="294">
        <f t="shared" si="2810"/>
        <v>0</v>
      </c>
      <c r="F4884" s="235"/>
      <c r="G4884" s="236"/>
      <c r="H4884" s="237">
        <f t="shared" ref="H4884:J4884" si="2811">H4846</f>
        <v>0</v>
      </c>
      <c r="I4884" s="238">
        <f t="shared" si="2811"/>
        <v>0</v>
      </c>
      <c r="J4884" s="238">
        <f t="shared" si="2811"/>
        <v>0</v>
      </c>
      <c r="K4884" s="239">
        <f t="shared" si="2791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2">B4847</f>
        <v>0</v>
      </c>
      <c r="C4885" s="292">
        <f t="shared" si="2812"/>
        <v>0</v>
      </c>
      <c r="D4885" s="293">
        <f t="shared" si="2812"/>
        <v>0</v>
      </c>
      <c r="E4885" s="294">
        <f t="shared" si="2812"/>
        <v>0</v>
      </c>
      <c r="F4885" s="235"/>
      <c r="G4885" s="236"/>
      <c r="H4885" s="237">
        <f t="shared" ref="H4885:J4885" si="2813">H4847</f>
        <v>0</v>
      </c>
      <c r="I4885" s="238">
        <f t="shared" si="2813"/>
        <v>0</v>
      </c>
      <c r="J4885" s="238">
        <f t="shared" si="2813"/>
        <v>0</v>
      </c>
      <c r="K4885" s="239">
        <f t="shared" si="2791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4">B4848</f>
        <v>0</v>
      </c>
      <c r="C4886" s="292">
        <f t="shared" si="2814"/>
        <v>0</v>
      </c>
      <c r="D4886" s="293">
        <f t="shared" si="2814"/>
        <v>0</v>
      </c>
      <c r="E4886" s="294">
        <f t="shared" si="2814"/>
        <v>0</v>
      </c>
      <c r="F4886" s="235"/>
      <c r="G4886" s="236"/>
      <c r="H4886" s="237">
        <f t="shared" ref="H4886:J4886" si="2815">H4848</f>
        <v>0</v>
      </c>
      <c r="I4886" s="238">
        <f t="shared" si="2815"/>
        <v>0</v>
      </c>
      <c r="J4886" s="238">
        <f t="shared" si="2815"/>
        <v>0</v>
      </c>
      <c r="K4886" s="239">
        <f t="shared" si="2791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6">B4849</f>
        <v>0</v>
      </c>
      <c r="C4887" s="292">
        <f t="shared" si="2816"/>
        <v>0</v>
      </c>
      <c r="D4887" s="293">
        <f t="shared" si="2816"/>
        <v>0</v>
      </c>
      <c r="E4887" s="294">
        <f t="shared" si="2816"/>
        <v>0</v>
      </c>
      <c r="F4887" s="235"/>
      <c r="G4887" s="236"/>
      <c r="H4887" s="237">
        <f t="shared" ref="H4887:J4887" si="2817">H4849</f>
        <v>0</v>
      </c>
      <c r="I4887" s="238">
        <f t="shared" si="2817"/>
        <v>0</v>
      </c>
      <c r="J4887" s="238">
        <f t="shared" si="2817"/>
        <v>0</v>
      </c>
      <c r="K4887" s="239">
        <f t="shared" si="2791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8">B4850</f>
        <v>0</v>
      </c>
      <c r="C4888" s="292">
        <f t="shared" si="2818"/>
        <v>0</v>
      </c>
      <c r="D4888" s="293">
        <f t="shared" si="2818"/>
        <v>0</v>
      </c>
      <c r="E4888" s="294">
        <f t="shared" si="2818"/>
        <v>0</v>
      </c>
      <c r="F4888" s="235"/>
      <c r="G4888" s="236"/>
      <c r="H4888" s="237">
        <f t="shared" ref="H4888:J4888" si="2819">H4850</f>
        <v>0</v>
      </c>
      <c r="I4888" s="238">
        <f t="shared" si="2819"/>
        <v>0</v>
      </c>
      <c r="J4888" s="238">
        <f t="shared" si="2819"/>
        <v>0</v>
      </c>
      <c r="K4888" s="239">
        <f t="shared" si="2791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20">B4851</f>
        <v>0</v>
      </c>
      <c r="C4889" s="292">
        <f t="shared" si="2820"/>
        <v>0</v>
      </c>
      <c r="D4889" s="293">
        <f t="shared" si="2820"/>
        <v>0</v>
      </c>
      <c r="E4889" s="295">
        <f t="shared" si="2820"/>
        <v>0</v>
      </c>
      <c r="F4889" s="235"/>
      <c r="G4889" s="236"/>
      <c r="H4889" s="237">
        <f t="shared" ref="H4889:J4889" si="2821">H4851</f>
        <v>0</v>
      </c>
      <c r="I4889" s="238">
        <f t="shared" si="2821"/>
        <v>0</v>
      </c>
      <c r="J4889" s="238">
        <f t="shared" si="2821"/>
        <v>0</v>
      </c>
      <c r="K4889" s="239">
        <f t="shared" si="2791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9"/>
      <c r="K4891" s="308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5">
        <f>SUM(K4874:K4889)</f>
        <v>0</v>
      </c>
      <c r="K4892" s="306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7"/>
      <c r="K4893" s="307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8"/>
      <c r="K4895" s="308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9">
        <f>((J4892/1.11)+(K4894/1.11))*11%</f>
        <v>0</v>
      </c>
      <c r="K4896" s="310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8"/>
      <c r="K4897" s="308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11">
        <f>J4862</f>
        <v>0</v>
      </c>
      <c r="K4900" s="312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11">
        <f>J4863</f>
        <v>0</v>
      </c>
      <c r="K4901" s="312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23090044</v>
      </c>
      <c r="G4904" s="11" t="s">
        <v>2</v>
      </c>
      <c r="H4904" s="358"/>
      <c r="I4904" s="358"/>
      <c r="J4904" s="358"/>
      <c r="K4904" s="35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2" t="s">
        <v>3</v>
      </c>
      <c r="G4905" s="17"/>
      <c r="H4905" s="360"/>
      <c r="I4905" s="360"/>
      <c r="J4905" s="360"/>
      <c r="K4905" s="36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3"/>
      <c r="E4906" s="364"/>
      <c r="F4906" s="362"/>
      <c r="G4906" s="18"/>
      <c r="H4906" s="365"/>
      <c r="I4906" s="365"/>
      <c r="J4906" s="365"/>
      <c r="K4906" s="36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2"/>
      <c r="G4907" s="18"/>
      <c r="H4907" s="367"/>
      <c r="I4907" s="367"/>
      <c r="J4907" s="367"/>
      <c r="K4907" s="36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9"/>
      <c r="I4908" s="369"/>
      <c r="J4908" s="369"/>
      <c r="K4908" s="37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2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2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2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2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2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2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2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2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2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2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2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2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2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2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2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2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5"/>
      <c r="K4929" s="34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7">
        <f>SUM(K4912:K4927)</f>
        <v>0</v>
      </c>
      <c r="K4930" s="34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9"/>
      <c r="K4931" s="34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6"/>
      <c r="K4933" s="34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0">
        <f>((J4930/1.11)+(K4932/1.11))*11%</f>
        <v>0</v>
      </c>
      <c r="K4934" s="35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6"/>
      <c r="K4935" s="34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52"/>
      <c r="K4938" s="353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52"/>
      <c r="K4939" s="353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23090044</v>
      </c>
      <c r="F4942" s="123"/>
      <c r="G4942" s="124" t="s">
        <v>2</v>
      </c>
      <c r="H4942" s="354">
        <f>H4904</f>
        <v>0</v>
      </c>
      <c r="I4942" s="354"/>
      <c r="J4942" s="354"/>
      <c r="K4942" s="355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30" t="s">
        <v>3</v>
      </c>
      <c r="G4943" s="130"/>
      <c r="H4943" s="356"/>
      <c r="I4943" s="356"/>
      <c r="J4943" s="356"/>
      <c r="K4943" s="357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31">
        <f>D4906</f>
        <v>0</v>
      </c>
      <c r="E4944" s="332"/>
      <c r="F4944" s="330"/>
      <c r="G4944" s="131"/>
      <c r="H4944" s="333">
        <f>H4906</f>
        <v>0</v>
      </c>
      <c r="I4944" s="333"/>
      <c r="J4944" s="333"/>
      <c r="K4944" s="334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30"/>
      <c r="G4945" s="131"/>
      <c r="H4945" s="335">
        <f>H4907</f>
        <v>0</v>
      </c>
      <c r="I4945" s="335"/>
      <c r="J4945" s="335"/>
      <c r="K4945" s="336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7"/>
      <c r="I4946" s="337"/>
      <c r="J4946" s="337"/>
      <c r="K4946" s="338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3">B4912</f>
        <v>0</v>
      </c>
      <c r="C4950" s="287">
        <f t="shared" si="2823"/>
        <v>0</v>
      </c>
      <c r="D4950" s="288">
        <f t="shared" si="2823"/>
        <v>0</v>
      </c>
      <c r="E4950" s="289">
        <f t="shared" si="2823"/>
        <v>0</v>
      </c>
      <c r="F4950" s="158"/>
      <c r="G4950" s="159"/>
      <c r="H4950" s="160">
        <f t="shared" ref="H4950:J4950" si="2824">H4912</f>
        <v>0</v>
      </c>
      <c r="I4950" s="161">
        <f t="shared" si="2824"/>
        <v>0</v>
      </c>
      <c r="J4950" s="161">
        <f t="shared" si="2824"/>
        <v>0</v>
      </c>
      <c r="K4950" s="162">
        <f t="shared" ref="K4950:K4965" si="2825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6">B4913</f>
        <v>0</v>
      </c>
      <c r="C4951" s="287">
        <f t="shared" si="2826"/>
        <v>0</v>
      </c>
      <c r="D4951" s="288">
        <f t="shared" si="2826"/>
        <v>0</v>
      </c>
      <c r="E4951" s="289">
        <f t="shared" si="2826"/>
        <v>0</v>
      </c>
      <c r="F4951" s="158"/>
      <c r="G4951" s="159"/>
      <c r="H4951" s="160">
        <f t="shared" ref="H4951:J4951" si="2827">H4913</f>
        <v>0</v>
      </c>
      <c r="I4951" s="161">
        <f t="shared" si="2827"/>
        <v>0</v>
      </c>
      <c r="J4951" s="161">
        <f t="shared" si="2827"/>
        <v>0</v>
      </c>
      <c r="K4951" s="162">
        <f t="shared" si="2825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8">B4914</f>
        <v>0</v>
      </c>
      <c r="C4952" s="287">
        <f t="shared" si="2828"/>
        <v>0</v>
      </c>
      <c r="D4952" s="288">
        <f t="shared" si="2828"/>
        <v>0</v>
      </c>
      <c r="E4952" s="289">
        <f t="shared" si="2828"/>
        <v>0</v>
      </c>
      <c r="F4952" s="158"/>
      <c r="G4952" s="159"/>
      <c r="H4952" s="160">
        <f t="shared" ref="H4952:J4952" si="2829">H4914</f>
        <v>0</v>
      </c>
      <c r="I4952" s="161">
        <f t="shared" si="2829"/>
        <v>0</v>
      </c>
      <c r="J4952" s="161">
        <f t="shared" si="2829"/>
        <v>0</v>
      </c>
      <c r="K4952" s="162">
        <f t="shared" si="2825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30">B4915</f>
        <v>0</v>
      </c>
      <c r="C4953" s="287">
        <f t="shared" si="2830"/>
        <v>0</v>
      </c>
      <c r="D4953" s="288">
        <f t="shared" si="2830"/>
        <v>0</v>
      </c>
      <c r="E4953" s="289">
        <f t="shared" si="2830"/>
        <v>0</v>
      </c>
      <c r="F4953" s="158"/>
      <c r="G4953" s="159"/>
      <c r="H4953" s="160">
        <f t="shared" ref="H4953:J4953" si="2831">H4915</f>
        <v>0</v>
      </c>
      <c r="I4953" s="161">
        <f t="shared" si="2831"/>
        <v>0</v>
      </c>
      <c r="J4953" s="161">
        <f t="shared" si="2831"/>
        <v>0</v>
      </c>
      <c r="K4953" s="162">
        <f t="shared" si="2825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2">B4916</f>
        <v>0</v>
      </c>
      <c r="C4954" s="287">
        <f t="shared" si="2832"/>
        <v>0</v>
      </c>
      <c r="D4954" s="288">
        <f t="shared" si="2832"/>
        <v>0</v>
      </c>
      <c r="E4954" s="289">
        <f t="shared" si="2832"/>
        <v>0</v>
      </c>
      <c r="F4954" s="158"/>
      <c r="G4954" s="159"/>
      <c r="H4954" s="160">
        <f t="shared" ref="H4954:J4954" si="2833">H4916</f>
        <v>0</v>
      </c>
      <c r="I4954" s="161">
        <f t="shared" si="2833"/>
        <v>0</v>
      </c>
      <c r="J4954" s="161">
        <f t="shared" si="2833"/>
        <v>0</v>
      </c>
      <c r="K4954" s="162">
        <f t="shared" si="2825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4">B4917</f>
        <v>0</v>
      </c>
      <c r="C4955" s="287">
        <f t="shared" si="2834"/>
        <v>0</v>
      </c>
      <c r="D4955" s="288">
        <f t="shared" si="2834"/>
        <v>0</v>
      </c>
      <c r="E4955" s="289">
        <f t="shared" si="2834"/>
        <v>0</v>
      </c>
      <c r="F4955" s="158"/>
      <c r="G4955" s="159"/>
      <c r="H4955" s="160">
        <f t="shared" ref="H4955:J4955" si="2835">H4917</f>
        <v>0</v>
      </c>
      <c r="I4955" s="161">
        <f t="shared" si="2835"/>
        <v>0</v>
      </c>
      <c r="J4955" s="161">
        <f t="shared" si="2835"/>
        <v>0</v>
      </c>
      <c r="K4955" s="162">
        <f t="shared" si="2825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6">B4918</f>
        <v>0</v>
      </c>
      <c r="C4956" s="287">
        <f t="shared" si="2836"/>
        <v>0</v>
      </c>
      <c r="D4956" s="288">
        <f t="shared" si="2836"/>
        <v>0</v>
      </c>
      <c r="E4956" s="289">
        <f t="shared" si="2836"/>
        <v>0</v>
      </c>
      <c r="F4956" s="158"/>
      <c r="G4956" s="159"/>
      <c r="H4956" s="160">
        <f t="shared" ref="H4956:J4956" si="2837">H4918</f>
        <v>0</v>
      </c>
      <c r="I4956" s="161">
        <f t="shared" si="2837"/>
        <v>0</v>
      </c>
      <c r="J4956" s="161">
        <f t="shared" si="2837"/>
        <v>0</v>
      </c>
      <c r="K4956" s="162">
        <f t="shared" si="2825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8">B4919</f>
        <v>0</v>
      </c>
      <c r="C4957" s="287">
        <f t="shared" si="2838"/>
        <v>0</v>
      </c>
      <c r="D4957" s="288">
        <f t="shared" si="2838"/>
        <v>0</v>
      </c>
      <c r="E4957" s="290">
        <f t="shared" si="2838"/>
        <v>0</v>
      </c>
      <c r="F4957" s="158"/>
      <c r="G4957" s="159"/>
      <c r="H4957" s="160">
        <f t="shared" ref="H4957:J4957" si="2839">H4919</f>
        <v>0</v>
      </c>
      <c r="I4957" s="161">
        <f t="shared" si="2839"/>
        <v>0</v>
      </c>
      <c r="J4957" s="161">
        <f t="shared" si="2839"/>
        <v>0</v>
      </c>
      <c r="K4957" s="162">
        <f t="shared" si="2825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40">B4920</f>
        <v>0</v>
      </c>
      <c r="C4958" s="287">
        <f t="shared" si="2840"/>
        <v>0</v>
      </c>
      <c r="D4958" s="288">
        <f t="shared" si="2840"/>
        <v>0</v>
      </c>
      <c r="E4958" s="289">
        <f t="shared" si="2840"/>
        <v>0</v>
      </c>
      <c r="F4958" s="158"/>
      <c r="G4958" s="159"/>
      <c r="H4958" s="160">
        <f t="shared" ref="H4958:J4958" si="2841">H4920</f>
        <v>0</v>
      </c>
      <c r="I4958" s="161">
        <f t="shared" si="2841"/>
        <v>0</v>
      </c>
      <c r="J4958" s="161">
        <f t="shared" si="2841"/>
        <v>0</v>
      </c>
      <c r="K4958" s="162">
        <f t="shared" si="2825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2">B4921</f>
        <v>0</v>
      </c>
      <c r="C4959" s="287">
        <f t="shared" si="2842"/>
        <v>0</v>
      </c>
      <c r="D4959" s="288">
        <f t="shared" si="2842"/>
        <v>0</v>
      </c>
      <c r="E4959" s="289">
        <f t="shared" si="2842"/>
        <v>0</v>
      </c>
      <c r="F4959" s="158"/>
      <c r="G4959" s="159"/>
      <c r="H4959" s="160">
        <f t="shared" ref="H4959:J4959" si="2843">H4921</f>
        <v>0</v>
      </c>
      <c r="I4959" s="161">
        <f t="shared" si="2843"/>
        <v>0</v>
      </c>
      <c r="J4959" s="161">
        <f t="shared" si="2843"/>
        <v>0</v>
      </c>
      <c r="K4959" s="162">
        <f t="shared" si="2825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4">B4922</f>
        <v>0</v>
      </c>
      <c r="C4960" s="287">
        <f t="shared" si="2844"/>
        <v>0</v>
      </c>
      <c r="D4960" s="288">
        <f t="shared" si="2844"/>
        <v>0</v>
      </c>
      <c r="E4960" s="289">
        <f t="shared" si="2844"/>
        <v>0</v>
      </c>
      <c r="F4960" s="158"/>
      <c r="G4960" s="159"/>
      <c r="H4960" s="160">
        <f t="shared" ref="H4960:J4960" si="2845">H4922</f>
        <v>0</v>
      </c>
      <c r="I4960" s="161">
        <f t="shared" si="2845"/>
        <v>0</v>
      </c>
      <c r="J4960" s="161">
        <f t="shared" si="2845"/>
        <v>0</v>
      </c>
      <c r="K4960" s="162">
        <f t="shared" si="2825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6">B4923</f>
        <v>0</v>
      </c>
      <c r="C4961" s="287">
        <f t="shared" si="2846"/>
        <v>0</v>
      </c>
      <c r="D4961" s="288">
        <f t="shared" si="2846"/>
        <v>0</v>
      </c>
      <c r="E4961" s="289">
        <f t="shared" si="2846"/>
        <v>0</v>
      </c>
      <c r="F4961" s="158"/>
      <c r="G4961" s="159"/>
      <c r="H4961" s="160">
        <f t="shared" ref="H4961:J4961" si="2847">H4923</f>
        <v>0</v>
      </c>
      <c r="I4961" s="161">
        <f t="shared" si="2847"/>
        <v>0</v>
      </c>
      <c r="J4961" s="161">
        <f t="shared" si="2847"/>
        <v>0</v>
      </c>
      <c r="K4961" s="162">
        <f t="shared" si="2825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8">B4924</f>
        <v>0</v>
      </c>
      <c r="C4962" s="287">
        <f t="shared" si="2848"/>
        <v>0</v>
      </c>
      <c r="D4962" s="288">
        <f t="shared" si="2848"/>
        <v>0</v>
      </c>
      <c r="E4962" s="289">
        <f t="shared" si="2848"/>
        <v>0</v>
      </c>
      <c r="F4962" s="158"/>
      <c r="G4962" s="159"/>
      <c r="H4962" s="160">
        <f t="shared" ref="H4962:J4962" si="2849">H4924</f>
        <v>0</v>
      </c>
      <c r="I4962" s="161">
        <f t="shared" si="2849"/>
        <v>0</v>
      </c>
      <c r="J4962" s="161">
        <f t="shared" si="2849"/>
        <v>0</v>
      </c>
      <c r="K4962" s="162">
        <f t="shared" si="2825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50">B4925</f>
        <v>0</v>
      </c>
      <c r="C4963" s="287">
        <f t="shared" si="2850"/>
        <v>0</v>
      </c>
      <c r="D4963" s="288">
        <f t="shared" si="2850"/>
        <v>0</v>
      </c>
      <c r="E4963" s="289">
        <f t="shared" si="2850"/>
        <v>0</v>
      </c>
      <c r="F4963" s="158"/>
      <c r="G4963" s="159"/>
      <c r="H4963" s="160">
        <f t="shared" ref="H4963:J4963" si="2851">H4925</f>
        <v>0</v>
      </c>
      <c r="I4963" s="161">
        <f t="shared" si="2851"/>
        <v>0</v>
      </c>
      <c r="J4963" s="161">
        <f t="shared" si="2851"/>
        <v>0</v>
      </c>
      <c r="K4963" s="162">
        <f t="shared" si="2825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2">B4926</f>
        <v>0</v>
      </c>
      <c r="C4964" s="287">
        <f t="shared" si="2852"/>
        <v>0</v>
      </c>
      <c r="D4964" s="288">
        <f t="shared" si="2852"/>
        <v>0</v>
      </c>
      <c r="E4964" s="289">
        <f t="shared" si="2852"/>
        <v>0</v>
      </c>
      <c r="F4964" s="158"/>
      <c r="G4964" s="159"/>
      <c r="H4964" s="160">
        <f t="shared" ref="H4964:J4964" si="2853">H4926</f>
        <v>0</v>
      </c>
      <c r="I4964" s="161">
        <f t="shared" si="2853"/>
        <v>0</v>
      </c>
      <c r="J4964" s="161">
        <f t="shared" si="2853"/>
        <v>0</v>
      </c>
      <c r="K4964" s="162">
        <f t="shared" si="2825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4">B4927</f>
        <v>0</v>
      </c>
      <c r="C4965" s="287">
        <f t="shared" si="2854"/>
        <v>0</v>
      </c>
      <c r="D4965" s="288">
        <f t="shared" si="2854"/>
        <v>0</v>
      </c>
      <c r="E4965" s="290">
        <f t="shared" si="2854"/>
        <v>0</v>
      </c>
      <c r="F4965" s="158"/>
      <c r="G4965" s="159"/>
      <c r="H4965" s="160">
        <f t="shared" ref="H4965:J4965" si="2855">H4927</f>
        <v>0</v>
      </c>
      <c r="I4965" s="161">
        <f t="shared" si="2855"/>
        <v>0</v>
      </c>
      <c r="J4965" s="161">
        <f t="shared" si="2855"/>
        <v>0</v>
      </c>
      <c r="K4965" s="162">
        <f t="shared" si="2825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9"/>
      <c r="K4967" s="313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40">
        <f>SUM(K4950:K4965)</f>
        <v>0</v>
      </c>
      <c r="K4968" s="341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42"/>
      <c r="K4969" s="342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13"/>
      <c r="K4971" s="313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43">
        <f>((J4968/1.11)+(K4970/1.11))*11%</f>
        <v>0</v>
      </c>
      <c r="K4972" s="344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13"/>
      <c r="K4973" s="313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14">
        <f>J4938</f>
        <v>0</v>
      </c>
      <c r="K4976" s="315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14">
        <f>J4939</f>
        <v>0</v>
      </c>
      <c r="K4977" s="315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23090044</v>
      </c>
      <c r="F4980" s="200"/>
      <c r="G4980" s="201" t="s">
        <v>2</v>
      </c>
      <c r="H4980" s="316">
        <f>H4942</f>
        <v>0</v>
      </c>
      <c r="I4980" s="316"/>
      <c r="J4980" s="316"/>
      <c r="K4980" s="317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20" t="s">
        <v>3</v>
      </c>
      <c r="G4981" s="207"/>
      <c r="H4981" s="318"/>
      <c r="I4981" s="318"/>
      <c r="J4981" s="318"/>
      <c r="K4981" s="319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21">
        <f>D4944</f>
        <v>0</v>
      </c>
      <c r="E4982" s="322"/>
      <c r="F4982" s="320"/>
      <c r="G4982" s="208"/>
      <c r="H4982" s="323">
        <f>H4944</f>
        <v>0</v>
      </c>
      <c r="I4982" s="323"/>
      <c r="J4982" s="323"/>
      <c r="K4982" s="324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20"/>
      <c r="G4983" s="208"/>
      <c r="H4983" s="325">
        <f>H4945</f>
        <v>0</v>
      </c>
      <c r="I4983" s="325"/>
      <c r="J4983" s="325"/>
      <c r="K4983" s="326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7"/>
      <c r="I4984" s="327"/>
      <c r="J4984" s="327"/>
      <c r="K4984" s="328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6">B4950</f>
        <v>0</v>
      </c>
      <c r="C4988" s="292">
        <f t="shared" si="2856"/>
        <v>0</v>
      </c>
      <c r="D4988" s="293">
        <f t="shared" si="2856"/>
        <v>0</v>
      </c>
      <c r="E4988" s="294">
        <f t="shared" si="2856"/>
        <v>0</v>
      </c>
      <c r="F4988" s="235"/>
      <c r="G4988" s="236"/>
      <c r="H4988" s="237">
        <f t="shared" ref="H4988:J4988" si="2857">H4950</f>
        <v>0</v>
      </c>
      <c r="I4988" s="238">
        <f t="shared" si="2857"/>
        <v>0</v>
      </c>
      <c r="J4988" s="238">
        <f t="shared" si="2857"/>
        <v>0</v>
      </c>
      <c r="K4988" s="239">
        <f t="shared" ref="K4988:K5003" si="2858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9">B4951</f>
        <v>0</v>
      </c>
      <c r="C4989" s="292">
        <f t="shared" si="2859"/>
        <v>0</v>
      </c>
      <c r="D4989" s="293">
        <f t="shared" si="2859"/>
        <v>0</v>
      </c>
      <c r="E4989" s="294">
        <f t="shared" si="2859"/>
        <v>0</v>
      </c>
      <c r="F4989" s="235"/>
      <c r="G4989" s="236"/>
      <c r="H4989" s="237">
        <f t="shared" ref="H4989:J4989" si="2860">H4951</f>
        <v>0</v>
      </c>
      <c r="I4989" s="238">
        <f t="shared" si="2860"/>
        <v>0</v>
      </c>
      <c r="J4989" s="238">
        <f t="shared" si="2860"/>
        <v>0</v>
      </c>
      <c r="K4989" s="239">
        <f t="shared" si="2858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1">B4952</f>
        <v>0</v>
      </c>
      <c r="C4990" s="292">
        <f t="shared" si="2861"/>
        <v>0</v>
      </c>
      <c r="D4990" s="293">
        <f t="shared" si="2861"/>
        <v>0</v>
      </c>
      <c r="E4990" s="294">
        <f t="shared" si="2861"/>
        <v>0</v>
      </c>
      <c r="F4990" s="235"/>
      <c r="G4990" s="236"/>
      <c r="H4990" s="237">
        <f t="shared" ref="H4990:J4990" si="2862">H4952</f>
        <v>0</v>
      </c>
      <c r="I4990" s="238">
        <f t="shared" si="2862"/>
        <v>0</v>
      </c>
      <c r="J4990" s="238">
        <f t="shared" si="2862"/>
        <v>0</v>
      </c>
      <c r="K4990" s="239">
        <f t="shared" si="2858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3">B4953</f>
        <v>0</v>
      </c>
      <c r="C4991" s="292">
        <f t="shared" si="2863"/>
        <v>0</v>
      </c>
      <c r="D4991" s="293">
        <f t="shared" si="2863"/>
        <v>0</v>
      </c>
      <c r="E4991" s="294">
        <f t="shared" si="2863"/>
        <v>0</v>
      </c>
      <c r="F4991" s="235"/>
      <c r="G4991" s="236"/>
      <c r="H4991" s="237">
        <f t="shared" ref="H4991:J4991" si="2864">H4953</f>
        <v>0</v>
      </c>
      <c r="I4991" s="238">
        <f t="shared" si="2864"/>
        <v>0</v>
      </c>
      <c r="J4991" s="238">
        <f t="shared" si="2864"/>
        <v>0</v>
      </c>
      <c r="K4991" s="239">
        <f t="shared" si="2858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5">B4954</f>
        <v>0</v>
      </c>
      <c r="C4992" s="292">
        <f t="shared" si="2865"/>
        <v>0</v>
      </c>
      <c r="D4992" s="293">
        <f t="shared" si="2865"/>
        <v>0</v>
      </c>
      <c r="E4992" s="294">
        <f t="shared" si="2865"/>
        <v>0</v>
      </c>
      <c r="F4992" s="235"/>
      <c r="G4992" s="236"/>
      <c r="H4992" s="237">
        <f t="shared" ref="H4992:J4992" si="2866">H4954</f>
        <v>0</v>
      </c>
      <c r="I4992" s="238">
        <f t="shared" si="2866"/>
        <v>0</v>
      </c>
      <c r="J4992" s="238">
        <f t="shared" si="2866"/>
        <v>0</v>
      </c>
      <c r="K4992" s="239">
        <f t="shared" si="2858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7">B4955</f>
        <v>0</v>
      </c>
      <c r="C4993" s="292">
        <f t="shared" si="2867"/>
        <v>0</v>
      </c>
      <c r="D4993" s="293">
        <f t="shared" si="2867"/>
        <v>0</v>
      </c>
      <c r="E4993" s="294">
        <f t="shared" si="2867"/>
        <v>0</v>
      </c>
      <c r="F4993" s="235"/>
      <c r="G4993" s="236"/>
      <c r="H4993" s="237">
        <f t="shared" ref="H4993:J4993" si="2868">H4955</f>
        <v>0</v>
      </c>
      <c r="I4993" s="238">
        <f t="shared" si="2868"/>
        <v>0</v>
      </c>
      <c r="J4993" s="238">
        <f t="shared" si="2868"/>
        <v>0</v>
      </c>
      <c r="K4993" s="239">
        <f t="shared" si="2858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9">B4956</f>
        <v>0</v>
      </c>
      <c r="C4994" s="292">
        <f t="shared" si="2869"/>
        <v>0</v>
      </c>
      <c r="D4994" s="293">
        <f t="shared" si="2869"/>
        <v>0</v>
      </c>
      <c r="E4994" s="294">
        <f t="shared" si="2869"/>
        <v>0</v>
      </c>
      <c r="F4994" s="235"/>
      <c r="G4994" s="236"/>
      <c r="H4994" s="237">
        <f t="shared" ref="H4994:J4994" si="2870">H4956</f>
        <v>0</v>
      </c>
      <c r="I4994" s="238">
        <f t="shared" si="2870"/>
        <v>0</v>
      </c>
      <c r="J4994" s="238">
        <f t="shared" si="2870"/>
        <v>0</v>
      </c>
      <c r="K4994" s="239">
        <f t="shared" si="2858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1">B4957</f>
        <v>0</v>
      </c>
      <c r="C4995" s="292">
        <f t="shared" si="2871"/>
        <v>0</v>
      </c>
      <c r="D4995" s="293">
        <f t="shared" si="2871"/>
        <v>0</v>
      </c>
      <c r="E4995" s="295">
        <f t="shared" si="2871"/>
        <v>0</v>
      </c>
      <c r="F4995" s="235"/>
      <c r="G4995" s="236"/>
      <c r="H4995" s="237">
        <f t="shared" ref="H4995:J4995" si="2872">H4957</f>
        <v>0</v>
      </c>
      <c r="I4995" s="238">
        <f t="shared" si="2872"/>
        <v>0</v>
      </c>
      <c r="J4995" s="238">
        <f t="shared" si="2872"/>
        <v>0</v>
      </c>
      <c r="K4995" s="239">
        <f t="shared" si="2858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3">B4958</f>
        <v>0</v>
      </c>
      <c r="C4996" s="292">
        <f t="shared" si="2873"/>
        <v>0</v>
      </c>
      <c r="D4996" s="293">
        <f t="shared" si="2873"/>
        <v>0</v>
      </c>
      <c r="E4996" s="294">
        <f t="shared" si="2873"/>
        <v>0</v>
      </c>
      <c r="F4996" s="235"/>
      <c r="G4996" s="236"/>
      <c r="H4996" s="237">
        <f t="shared" ref="H4996:J4996" si="2874">H4958</f>
        <v>0</v>
      </c>
      <c r="I4996" s="238">
        <f t="shared" si="2874"/>
        <v>0</v>
      </c>
      <c r="J4996" s="238">
        <f t="shared" si="2874"/>
        <v>0</v>
      </c>
      <c r="K4996" s="239">
        <f t="shared" si="2858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5">B4959</f>
        <v>0</v>
      </c>
      <c r="C4997" s="292">
        <f t="shared" si="2875"/>
        <v>0</v>
      </c>
      <c r="D4997" s="293">
        <f t="shared" si="2875"/>
        <v>0</v>
      </c>
      <c r="E4997" s="294">
        <f t="shared" si="2875"/>
        <v>0</v>
      </c>
      <c r="F4997" s="235"/>
      <c r="G4997" s="236"/>
      <c r="H4997" s="237">
        <f t="shared" ref="H4997:J4997" si="2876">H4959</f>
        <v>0</v>
      </c>
      <c r="I4997" s="238">
        <f t="shared" si="2876"/>
        <v>0</v>
      </c>
      <c r="J4997" s="238">
        <f t="shared" si="2876"/>
        <v>0</v>
      </c>
      <c r="K4997" s="239">
        <f t="shared" si="2858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7">B4960</f>
        <v>0</v>
      </c>
      <c r="C4998" s="292">
        <f t="shared" si="2877"/>
        <v>0</v>
      </c>
      <c r="D4998" s="293">
        <f t="shared" si="2877"/>
        <v>0</v>
      </c>
      <c r="E4998" s="294">
        <f t="shared" si="2877"/>
        <v>0</v>
      </c>
      <c r="F4998" s="235"/>
      <c r="G4998" s="236"/>
      <c r="H4998" s="237">
        <f t="shared" ref="H4998:J4998" si="2878">H4960</f>
        <v>0</v>
      </c>
      <c r="I4998" s="238">
        <f t="shared" si="2878"/>
        <v>0</v>
      </c>
      <c r="J4998" s="238">
        <f t="shared" si="2878"/>
        <v>0</v>
      </c>
      <c r="K4998" s="239">
        <f t="shared" si="2858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9">B4961</f>
        <v>0</v>
      </c>
      <c r="C4999" s="292">
        <f t="shared" si="2879"/>
        <v>0</v>
      </c>
      <c r="D4999" s="293">
        <f t="shared" si="2879"/>
        <v>0</v>
      </c>
      <c r="E4999" s="294">
        <f t="shared" si="2879"/>
        <v>0</v>
      </c>
      <c r="F4999" s="235"/>
      <c r="G4999" s="236"/>
      <c r="H4999" s="237">
        <f t="shared" ref="H4999:J4999" si="2880">H4961</f>
        <v>0</v>
      </c>
      <c r="I4999" s="238">
        <f t="shared" si="2880"/>
        <v>0</v>
      </c>
      <c r="J4999" s="238">
        <f t="shared" si="2880"/>
        <v>0</v>
      </c>
      <c r="K4999" s="239">
        <f t="shared" si="2858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1">B4962</f>
        <v>0</v>
      </c>
      <c r="C5000" s="292">
        <f t="shared" si="2881"/>
        <v>0</v>
      </c>
      <c r="D5000" s="293">
        <f t="shared" si="2881"/>
        <v>0</v>
      </c>
      <c r="E5000" s="294">
        <f t="shared" si="2881"/>
        <v>0</v>
      </c>
      <c r="F5000" s="235"/>
      <c r="G5000" s="236"/>
      <c r="H5000" s="237">
        <f t="shared" ref="H5000:J5000" si="2882">H4962</f>
        <v>0</v>
      </c>
      <c r="I5000" s="238">
        <f t="shared" si="2882"/>
        <v>0</v>
      </c>
      <c r="J5000" s="238">
        <f t="shared" si="2882"/>
        <v>0</v>
      </c>
      <c r="K5000" s="239">
        <f t="shared" si="2858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3">B4963</f>
        <v>0</v>
      </c>
      <c r="C5001" s="292">
        <f t="shared" si="2883"/>
        <v>0</v>
      </c>
      <c r="D5001" s="293">
        <f t="shared" si="2883"/>
        <v>0</v>
      </c>
      <c r="E5001" s="294">
        <f t="shared" si="2883"/>
        <v>0</v>
      </c>
      <c r="F5001" s="235"/>
      <c r="G5001" s="236"/>
      <c r="H5001" s="237">
        <f t="shared" ref="H5001:J5001" si="2884">H4963</f>
        <v>0</v>
      </c>
      <c r="I5001" s="238">
        <f t="shared" si="2884"/>
        <v>0</v>
      </c>
      <c r="J5001" s="238">
        <f t="shared" si="2884"/>
        <v>0</v>
      </c>
      <c r="K5001" s="239">
        <f t="shared" si="2858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5">B4964</f>
        <v>0</v>
      </c>
      <c r="C5002" s="292">
        <f t="shared" si="2885"/>
        <v>0</v>
      </c>
      <c r="D5002" s="293">
        <f t="shared" si="2885"/>
        <v>0</v>
      </c>
      <c r="E5002" s="294">
        <f t="shared" si="2885"/>
        <v>0</v>
      </c>
      <c r="F5002" s="235"/>
      <c r="G5002" s="236"/>
      <c r="H5002" s="237">
        <f t="shared" ref="H5002:J5002" si="2886">H4964</f>
        <v>0</v>
      </c>
      <c r="I5002" s="238">
        <f t="shared" si="2886"/>
        <v>0</v>
      </c>
      <c r="J5002" s="238">
        <f t="shared" si="2886"/>
        <v>0</v>
      </c>
      <c r="K5002" s="239">
        <f t="shared" si="2858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7">B4965</f>
        <v>0</v>
      </c>
      <c r="C5003" s="292">
        <f t="shared" si="2887"/>
        <v>0</v>
      </c>
      <c r="D5003" s="293">
        <f t="shared" si="2887"/>
        <v>0</v>
      </c>
      <c r="E5003" s="295">
        <f t="shared" si="2887"/>
        <v>0</v>
      </c>
      <c r="F5003" s="235"/>
      <c r="G5003" s="236"/>
      <c r="H5003" s="237">
        <f t="shared" ref="H5003:J5003" si="2888">H4965</f>
        <v>0</v>
      </c>
      <c r="I5003" s="238">
        <f t="shared" si="2888"/>
        <v>0</v>
      </c>
      <c r="J5003" s="238">
        <f t="shared" si="2888"/>
        <v>0</v>
      </c>
      <c r="K5003" s="239">
        <f t="shared" si="2858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9"/>
      <c r="K5005" s="308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5">
        <f>SUM(K4988:K5003)</f>
        <v>0</v>
      </c>
      <c r="K5006" s="306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7"/>
      <c r="K5007" s="307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8"/>
      <c r="K5009" s="308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9">
        <f>((J5006/1.11)+(K5008/1.11))*11%</f>
        <v>0</v>
      </c>
      <c r="K5010" s="310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8"/>
      <c r="K5011" s="308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11">
        <f>J4976</f>
        <v>0</v>
      </c>
      <c r="K5014" s="312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11">
        <f>J4977</f>
        <v>0</v>
      </c>
      <c r="K5015" s="312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23090045</v>
      </c>
      <c r="G5018" s="11" t="s">
        <v>2</v>
      </c>
      <c r="H5018" s="358"/>
      <c r="I5018" s="358"/>
      <c r="J5018" s="358"/>
      <c r="K5018" s="359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2" t="s">
        <v>3</v>
      </c>
      <c r="G5019" s="17"/>
      <c r="H5019" s="360"/>
      <c r="I5019" s="360"/>
      <c r="J5019" s="360"/>
      <c r="K5019" s="361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3"/>
      <c r="E5020" s="364"/>
      <c r="F5020" s="362"/>
      <c r="G5020" s="18"/>
      <c r="H5020" s="365"/>
      <c r="I5020" s="365"/>
      <c r="J5020" s="365"/>
      <c r="K5020" s="36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2"/>
      <c r="G5021" s="18"/>
      <c r="H5021" s="367"/>
      <c r="I5021" s="367"/>
      <c r="J5021" s="367"/>
      <c r="K5021" s="36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9"/>
      <c r="I5022" s="369"/>
      <c r="J5022" s="369"/>
      <c r="K5022" s="37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9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9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9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9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9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9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9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9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9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9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9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9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9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9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9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9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5"/>
      <c r="K5043" s="34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7">
        <f>SUM(K5026:K5041)</f>
        <v>0</v>
      </c>
      <c r="K5044" s="34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9"/>
      <c r="K5045" s="34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6"/>
      <c r="K5047" s="34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0">
        <f>((J5044/1.11)+(K5046/1.11))*11%</f>
        <v>0</v>
      </c>
      <c r="K5048" s="35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6"/>
      <c r="K5049" s="34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52"/>
      <c r="K5052" s="353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52"/>
      <c r="K5053" s="353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23090045</v>
      </c>
      <c r="F5056" s="123"/>
      <c r="G5056" s="124" t="s">
        <v>2</v>
      </c>
      <c r="H5056" s="354">
        <f>H5018</f>
        <v>0</v>
      </c>
      <c r="I5056" s="354"/>
      <c r="J5056" s="354"/>
      <c r="K5056" s="355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30" t="s">
        <v>3</v>
      </c>
      <c r="G5057" s="130"/>
      <c r="H5057" s="356"/>
      <c r="I5057" s="356"/>
      <c r="J5057" s="356"/>
      <c r="K5057" s="357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31">
        <f>D5020</f>
        <v>0</v>
      </c>
      <c r="E5058" s="332"/>
      <c r="F5058" s="330"/>
      <c r="G5058" s="131"/>
      <c r="H5058" s="333">
        <f>H5020</f>
        <v>0</v>
      </c>
      <c r="I5058" s="333"/>
      <c r="J5058" s="333"/>
      <c r="K5058" s="334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30"/>
      <c r="G5059" s="131"/>
      <c r="H5059" s="335">
        <f>H5021</f>
        <v>0</v>
      </c>
      <c r="I5059" s="335"/>
      <c r="J5059" s="335"/>
      <c r="K5059" s="336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7"/>
      <c r="I5060" s="337"/>
      <c r="J5060" s="337"/>
      <c r="K5060" s="338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90">B5026</f>
        <v>0</v>
      </c>
      <c r="C5064" s="287">
        <f t="shared" si="2890"/>
        <v>0</v>
      </c>
      <c r="D5064" s="288">
        <f t="shared" si="2890"/>
        <v>0</v>
      </c>
      <c r="E5064" s="289">
        <f t="shared" si="2890"/>
        <v>0</v>
      </c>
      <c r="F5064" s="158"/>
      <c r="G5064" s="159"/>
      <c r="H5064" s="160">
        <f t="shared" ref="H5064:J5064" si="2891">H5026</f>
        <v>0</v>
      </c>
      <c r="I5064" s="161">
        <f t="shared" si="2891"/>
        <v>0</v>
      </c>
      <c r="J5064" s="161">
        <f t="shared" si="2891"/>
        <v>0</v>
      </c>
      <c r="K5064" s="162">
        <f t="shared" ref="K5064:K5079" si="2892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3">B5027</f>
        <v>0</v>
      </c>
      <c r="C5065" s="287">
        <f t="shared" si="2893"/>
        <v>0</v>
      </c>
      <c r="D5065" s="288">
        <f t="shared" si="2893"/>
        <v>0</v>
      </c>
      <c r="E5065" s="289">
        <f t="shared" si="2893"/>
        <v>0</v>
      </c>
      <c r="F5065" s="158"/>
      <c r="G5065" s="159"/>
      <c r="H5065" s="160">
        <f t="shared" ref="H5065:J5065" si="2894">H5027</f>
        <v>0</v>
      </c>
      <c r="I5065" s="161">
        <f t="shared" si="2894"/>
        <v>0</v>
      </c>
      <c r="J5065" s="161">
        <f t="shared" si="2894"/>
        <v>0</v>
      </c>
      <c r="K5065" s="162">
        <f t="shared" si="2892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5">B5028</f>
        <v>0</v>
      </c>
      <c r="C5066" s="287">
        <f t="shared" si="2895"/>
        <v>0</v>
      </c>
      <c r="D5066" s="288">
        <f t="shared" si="2895"/>
        <v>0</v>
      </c>
      <c r="E5066" s="289">
        <f t="shared" si="2895"/>
        <v>0</v>
      </c>
      <c r="F5066" s="158"/>
      <c r="G5066" s="159"/>
      <c r="H5066" s="160">
        <f t="shared" ref="H5066:J5066" si="2896">H5028</f>
        <v>0</v>
      </c>
      <c r="I5066" s="161">
        <f t="shared" si="2896"/>
        <v>0</v>
      </c>
      <c r="J5066" s="161">
        <f t="shared" si="2896"/>
        <v>0</v>
      </c>
      <c r="K5066" s="162">
        <f t="shared" si="2892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7">B5029</f>
        <v>0</v>
      </c>
      <c r="C5067" s="287">
        <f t="shared" si="2897"/>
        <v>0</v>
      </c>
      <c r="D5067" s="288">
        <f t="shared" si="2897"/>
        <v>0</v>
      </c>
      <c r="E5067" s="289">
        <f t="shared" si="2897"/>
        <v>0</v>
      </c>
      <c r="F5067" s="158"/>
      <c r="G5067" s="159"/>
      <c r="H5067" s="160">
        <f t="shared" ref="H5067:J5067" si="2898">H5029</f>
        <v>0</v>
      </c>
      <c r="I5067" s="161">
        <f t="shared" si="2898"/>
        <v>0</v>
      </c>
      <c r="J5067" s="161">
        <f t="shared" si="2898"/>
        <v>0</v>
      </c>
      <c r="K5067" s="162">
        <f t="shared" si="2892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9">B5030</f>
        <v>0</v>
      </c>
      <c r="C5068" s="287">
        <f t="shared" si="2899"/>
        <v>0</v>
      </c>
      <c r="D5068" s="288">
        <f t="shared" si="2899"/>
        <v>0</v>
      </c>
      <c r="E5068" s="289">
        <f t="shared" si="2899"/>
        <v>0</v>
      </c>
      <c r="F5068" s="158"/>
      <c r="G5068" s="159"/>
      <c r="H5068" s="160">
        <f t="shared" ref="H5068:J5068" si="2900">H5030</f>
        <v>0</v>
      </c>
      <c r="I5068" s="161">
        <f t="shared" si="2900"/>
        <v>0</v>
      </c>
      <c r="J5068" s="161">
        <f t="shared" si="2900"/>
        <v>0</v>
      </c>
      <c r="K5068" s="162">
        <f t="shared" si="2892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1">B5031</f>
        <v>0</v>
      </c>
      <c r="C5069" s="287">
        <f t="shared" si="2901"/>
        <v>0</v>
      </c>
      <c r="D5069" s="288">
        <f t="shared" si="2901"/>
        <v>0</v>
      </c>
      <c r="E5069" s="289">
        <f t="shared" si="2901"/>
        <v>0</v>
      </c>
      <c r="F5069" s="158"/>
      <c r="G5069" s="159"/>
      <c r="H5069" s="160">
        <f t="shared" ref="H5069:J5069" si="2902">H5031</f>
        <v>0</v>
      </c>
      <c r="I5069" s="161">
        <f t="shared" si="2902"/>
        <v>0</v>
      </c>
      <c r="J5069" s="161">
        <f t="shared" si="2902"/>
        <v>0</v>
      </c>
      <c r="K5069" s="162">
        <f t="shared" si="2892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3">B5032</f>
        <v>0</v>
      </c>
      <c r="C5070" s="287">
        <f t="shared" si="2903"/>
        <v>0</v>
      </c>
      <c r="D5070" s="288">
        <f t="shared" si="2903"/>
        <v>0</v>
      </c>
      <c r="E5070" s="289">
        <f t="shared" si="2903"/>
        <v>0</v>
      </c>
      <c r="F5070" s="158"/>
      <c r="G5070" s="159"/>
      <c r="H5070" s="160">
        <f t="shared" ref="H5070:J5070" si="2904">H5032</f>
        <v>0</v>
      </c>
      <c r="I5070" s="161">
        <f t="shared" si="2904"/>
        <v>0</v>
      </c>
      <c r="J5070" s="161">
        <f t="shared" si="2904"/>
        <v>0</v>
      </c>
      <c r="K5070" s="162">
        <f t="shared" si="2892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5">B5033</f>
        <v>0</v>
      </c>
      <c r="C5071" s="287">
        <f t="shared" si="2905"/>
        <v>0</v>
      </c>
      <c r="D5071" s="288">
        <f t="shared" si="2905"/>
        <v>0</v>
      </c>
      <c r="E5071" s="290">
        <f t="shared" si="2905"/>
        <v>0</v>
      </c>
      <c r="F5071" s="158"/>
      <c r="G5071" s="159"/>
      <c r="H5071" s="160">
        <f t="shared" ref="H5071:J5071" si="2906">H5033</f>
        <v>0</v>
      </c>
      <c r="I5071" s="161">
        <f t="shared" si="2906"/>
        <v>0</v>
      </c>
      <c r="J5071" s="161">
        <f t="shared" si="2906"/>
        <v>0</v>
      </c>
      <c r="K5071" s="162">
        <f t="shared" si="2892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7">B5034</f>
        <v>0</v>
      </c>
      <c r="C5072" s="287">
        <f t="shared" si="2907"/>
        <v>0</v>
      </c>
      <c r="D5072" s="288">
        <f t="shared" si="2907"/>
        <v>0</v>
      </c>
      <c r="E5072" s="289">
        <f t="shared" si="2907"/>
        <v>0</v>
      </c>
      <c r="F5072" s="158"/>
      <c r="G5072" s="159"/>
      <c r="H5072" s="160">
        <f t="shared" ref="H5072:J5072" si="2908">H5034</f>
        <v>0</v>
      </c>
      <c r="I5072" s="161">
        <f t="shared" si="2908"/>
        <v>0</v>
      </c>
      <c r="J5072" s="161">
        <f t="shared" si="2908"/>
        <v>0</v>
      </c>
      <c r="K5072" s="162">
        <f t="shared" si="2892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9">B5035</f>
        <v>0</v>
      </c>
      <c r="C5073" s="287">
        <f t="shared" si="2909"/>
        <v>0</v>
      </c>
      <c r="D5073" s="288">
        <f t="shared" si="2909"/>
        <v>0</v>
      </c>
      <c r="E5073" s="289">
        <f t="shared" si="2909"/>
        <v>0</v>
      </c>
      <c r="F5073" s="158"/>
      <c r="G5073" s="159"/>
      <c r="H5073" s="160">
        <f t="shared" ref="H5073:J5073" si="2910">H5035</f>
        <v>0</v>
      </c>
      <c r="I5073" s="161">
        <f t="shared" si="2910"/>
        <v>0</v>
      </c>
      <c r="J5073" s="161">
        <f t="shared" si="2910"/>
        <v>0</v>
      </c>
      <c r="K5073" s="162">
        <f t="shared" si="2892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1">B5036</f>
        <v>0</v>
      </c>
      <c r="C5074" s="287">
        <f t="shared" si="2911"/>
        <v>0</v>
      </c>
      <c r="D5074" s="288">
        <f t="shared" si="2911"/>
        <v>0</v>
      </c>
      <c r="E5074" s="289">
        <f t="shared" si="2911"/>
        <v>0</v>
      </c>
      <c r="F5074" s="158"/>
      <c r="G5074" s="159"/>
      <c r="H5074" s="160">
        <f t="shared" ref="H5074:J5074" si="2912">H5036</f>
        <v>0</v>
      </c>
      <c r="I5074" s="161">
        <f t="shared" si="2912"/>
        <v>0</v>
      </c>
      <c r="J5074" s="161">
        <f t="shared" si="2912"/>
        <v>0</v>
      </c>
      <c r="K5074" s="162">
        <f t="shared" si="2892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3">B5037</f>
        <v>0</v>
      </c>
      <c r="C5075" s="287">
        <f t="shared" si="2913"/>
        <v>0</v>
      </c>
      <c r="D5075" s="288">
        <f t="shared" si="2913"/>
        <v>0</v>
      </c>
      <c r="E5075" s="289">
        <f t="shared" si="2913"/>
        <v>0</v>
      </c>
      <c r="F5075" s="158"/>
      <c r="G5075" s="159"/>
      <c r="H5075" s="160">
        <f t="shared" ref="H5075:J5075" si="2914">H5037</f>
        <v>0</v>
      </c>
      <c r="I5075" s="161">
        <f t="shared" si="2914"/>
        <v>0</v>
      </c>
      <c r="J5075" s="161">
        <f t="shared" si="2914"/>
        <v>0</v>
      </c>
      <c r="K5075" s="162">
        <f t="shared" si="2892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5">B5038</f>
        <v>0</v>
      </c>
      <c r="C5076" s="287">
        <f t="shared" si="2915"/>
        <v>0</v>
      </c>
      <c r="D5076" s="288">
        <f t="shared" si="2915"/>
        <v>0</v>
      </c>
      <c r="E5076" s="289">
        <f t="shared" si="2915"/>
        <v>0</v>
      </c>
      <c r="F5076" s="158"/>
      <c r="G5076" s="159"/>
      <c r="H5076" s="160">
        <f t="shared" ref="H5076:J5076" si="2916">H5038</f>
        <v>0</v>
      </c>
      <c r="I5076" s="161">
        <f t="shared" si="2916"/>
        <v>0</v>
      </c>
      <c r="J5076" s="161">
        <f t="shared" si="2916"/>
        <v>0</v>
      </c>
      <c r="K5076" s="162">
        <f t="shared" si="2892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7">B5039</f>
        <v>0</v>
      </c>
      <c r="C5077" s="287">
        <f t="shared" si="2917"/>
        <v>0</v>
      </c>
      <c r="D5077" s="288">
        <f t="shared" si="2917"/>
        <v>0</v>
      </c>
      <c r="E5077" s="289">
        <f t="shared" si="2917"/>
        <v>0</v>
      </c>
      <c r="F5077" s="158"/>
      <c r="G5077" s="159"/>
      <c r="H5077" s="160">
        <f t="shared" ref="H5077:J5077" si="2918">H5039</f>
        <v>0</v>
      </c>
      <c r="I5077" s="161">
        <f t="shared" si="2918"/>
        <v>0</v>
      </c>
      <c r="J5077" s="161">
        <f t="shared" si="2918"/>
        <v>0</v>
      </c>
      <c r="K5077" s="162">
        <f t="shared" si="2892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9">B5040</f>
        <v>0</v>
      </c>
      <c r="C5078" s="287">
        <f t="shared" si="2919"/>
        <v>0</v>
      </c>
      <c r="D5078" s="288">
        <f t="shared" si="2919"/>
        <v>0</v>
      </c>
      <c r="E5078" s="289">
        <f t="shared" si="2919"/>
        <v>0</v>
      </c>
      <c r="F5078" s="158"/>
      <c r="G5078" s="159"/>
      <c r="H5078" s="160">
        <f t="shared" ref="H5078:J5078" si="2920">H5040</f>
        <v>0</v>
      </c>
      <c r="I5078" s="161">
        <f t="shared" si="2920"/>
        <v>0</v>
      </c>
      <c r="J5078" s="161">
        <f t="shared" si="2920"/>
        <v>0</v>
      </c>
      <c r="K5078" s="162">
        <f t="shared" si="2892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1">B5041</f>
        <v>0</v>
      </c>
      <c r="C5079" s="287">
        <f t="shared" si="2921"/>
        <v>0</v>
      </c>
      <c r="D5079" s="288">
        <f t="shared" si="2921"/>
        <v>0</v>
      </c>
      <c r="E5079" s="290">
        <f t="shared" si="2921"/>
        <v>0</v>
      </c>
      <c r="F5079" s="158"/>
      <c r="G5079" s="159"/>
      <c r="H5079" s="160">
        <f t="shared" ref="H5079:J5079" si="2922">H5041</f>
        <v>0</v>
      </c>
      <c r="I5079" s="161">
        <f t="shared" si="2922"/>
        <v>0</v>
      </c>
      <c r="J5079" s="161">
        <f t="shared" si="2922"/>
        <v>0</v>
      </c>
      <c r="K5079" s="162">
        <f t="shared" si="2892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9"/>
      <c r="K5081" s="313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40">
        <f>SUM(K5064:K5079)</f>
        <v>0</v>
      </c>
      <c r="K5082" s="341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42"/>
      <c r="K5083" s="342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13"/>
      <c r="K5085" s="313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43">
        <f>((J5082/1.11)+(K5084/1.11))*11%</f>
        <v>0</v>
      </c>
      <c r="K5086" s="344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13"/>
      <c r="K5087" s="313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14">
        <f>J5052</f>
        <v>0</v>
      </c>
      <c r="K5090" s="315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14">
        <f>J5053</f>
        <v>0</v>
      </c>
      <c r="K5091" s="315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23090045</v>
      </c>
      <c r="F5094" s="200"/>
      <c r="G5094" s="201" t="s">
        <v>2</v>
      </c>
      <c r="H5094" s="316">
        <f>H5056</f>
        <v>0</v>
      </c>
      <c r="I5094" s="316"/>
      <c r="J5094" s="316"/>
      <c r="K5094" s="317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20" t="s">
        <v>3</v>
      </c>
      <c r="G5095" s="207"/>
      <c r="H5095" s="318"/>
      <c r="I5095" s="318"/>
      <c r="J5095" s="318"/>
      <c r="K5095" s="319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21">
        <f>D5058</f>
        <v>0</v>
      </c>
      <c r="E5096" s="322"/>
      <c r="F5096" s="320"/>
      <c r="G5096" s="208"/>
      <c r="H5096" s="323">
        <f>H5058</f>
        <v>0</v>
      </c>
      <c r="I5096" s="323"/>
      <c r="J5096" s="323"/>
      <c r="K5096" s="324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20"/>
      <c r="G5097" s="208"/>
      <c r="H5097" s="325">
        <f>H5059</f>
        <v>0</v>
      </c>
      <c r="I5097" s="325"/>
      <c r="J5097" s="325"/>
      <c r="K5097" s="326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7"/>
      <c r="I5098" s="327"/>
      <c r="J5098" s="327"/>
      <c r="K5098" s="328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3">B5064</f>
        <v>0</v>
      </c>
      <c r="C5102" s="292">
        <f t="shared" si="2923"/>
        <v>0</v>
      </c>
      <c r="D5102" s="293">
        <f t="shared" si="2923"/>
        <v>0</v>
      </c>
      <c r="E5102" s="294">
        <f t="shared" si="2923"/>
        <v>0</v>
      </c>
      <c r="F5102" s="235"/>
      <c r="G5102" s="236"/>
      <c r="H5102" s="237">
        <f t="shared" ref="H5102:J5102" si="2924">H5064</f>
        <v>0</v>
      </c>
      <c r="I5102" s="238">
        <f t="shared" si="2924"/>
        <v>0</v>
      </c>
      <c r="J5102" s="238">
        <f t="shared" si="2924"/>
        <v>0</v>
      </c>
      <c r="K5102" s="239">
        <f t="shared" ref="K5102:K5117" si="2925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6">B5065</f>
        <v>0</v>
      </c>
      <c r="C5103" s="292">
        <f t="shared" si="2926"/>
        <v>0</v>
      </c>
      <c r="D5103" s="293">
        <f t="shared" si="2926"/>
        <v>0</v>
      </c>
      <c r="E5103" s="294">
        <f t="shared" si="2926"/>
        <v>0</v>
      </c>
      <c r="F5103" s="235"/>
      <c r="G5103" s="236"/>
      <c r="H5103" s="237">
        <f t="shared" ref="H5103:J5103" si="2927">H5065</f>
        <v>0</v>
      </c>
      <c r="I5103" s="238">
        <f t="shared" si="2927"/>
        <v>0</v>
      </c>
      <c r="J5103" s="238">
        <f t="shared" si="2927"/>
        <v>0</v>
      </c>
      <c r="K5103" s="239">
        <f t="shared" si="2925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8">B5066</f>
        <v>0</v>
      </c>
      <c r="C5104" s="292">
        <f t="shared" si="2928"/>
        <v>0</v>
      </c>
      <c r="D5104" s="293">
        <f t="shared" si="2928"/>
        <v>0</v>
      </c>
      <c r="E5104" s="294">
        <f t="shared" si="2928"/>
        <v>0</v>
      </c>
      <c r="F5104" s="235"/>
      <c r="G5104" s="236"/>
      <c r="H5104" s="237">
        <f t="shared" ref="H5104:J5104" si="2929">H5066</f>
        <v>0</v>
      </c>
      <c r="I5104" s="238">
        <f t="shared" si="2929"/>
        <v>0</v>
      </c>
      <c r="J5104" s="238">
        <f t="shared" si="2929"/>
        <v>0</v>
      </c>
      <c r="K5104" s="239">
        <f t="shared" si="2925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30">B5067</f>
        <v>0</v>
      </c>
      <c r="C5105" s="292">
        <f t="shared" si="2930"/>
        <v>0</v>
      </c>
      <c r="D5105" s="293">
        <f t="shared" si="2930"/>
        <v>0</v>
      </c>
      <c r="E5105" s="294">
        <f t="shared" si="2930"/>
        <v>0</v>
      </c>
      <c r="F5105" s="235"/>
      <c r="G5105" s="236"/>
      <c r="H5105" s="237">
        <f t="shared" ref="H5105:J5105" si="2931">H5067</f>
        <v>0</v>
      </c>
      <c r="I5105" s="238">
        <f t="shared" si="2931"/>
        <v>0</v>
      </c>
      <c r="J5105" s="238">
        <f t="shared" si="2931"/>
        <v>0</v>
      </c>
      <c r="K5105" s="239">
        <f t="shared" si="2925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2">B5068</f>
        <v>0</v>
      </c>
      <c r="C5106" s="292">
        <f t="shared" si="2932"/>
        <v>0</v>
      </c>
      <c r="D5106" s="293">
        <f t="shared" si="2932"/>
        <v>0</v>
      </c>
      <c r="E5106" s="294">
        <f t="shared" si="2932"/>
        <v>0</v>
      </c>
      <c r="F5106" s="235"/>
      <c r="G5106" s="236"/>
      <c r="H5106" s="237">
        <f t="shared" ref="H5106:J5106" si="2933">H5068</f>
        <v>0</v>
      </c>
      <c r="I5106" s="238">
        <f t="shared" si="2933"/>
        <v>0</v>
      </c>
      <c r="J5106" s="238">
        <f t="shared" si="2933"/>
        <v>0</v>
      </c>
      <c r="K5106" s="239">
        <f t="shared" si="2925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4">B5069</f>
        <v>0</v>
      </c>
      <c r="C5107" s="292">
        <f t="shared" si="2934"/>
        <v>0</v>
      </c>
      <c r="D5107" s="293">
        <f t="shared" si="2934"/>
        <v>0</v>
      </c>
      <c r="E5107" s="294">
        <f t="shared" si="2934"/>
        <v>0</v>
      </c>
      <c r="F5107" s="235"/>
      <c r="G5107" s="236"/>
      <c r="H5107" s="237">
        <f t="shared" ref="H5107:J5107" si="2935">H5069</f>
        <v>0</v>
      </c>
      <c r="I5107" s="238">
        <f t="shared" si="2935"/>
        <v>0</v>
      </c>
      <c r="J5107" s="238">
        <f t="shared" si="2935"/>
        <v>0</v>
      </c>
      <c r="K5107" s="239">
        <f t="shared" si="2925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6">B5070</f>
        <v>0</v>
      </c>
      <c r="C5108" s="292">
        <f t="shared" si="2936"/>
        <v>0</v>
      </c>
      <c r="D5108" s="293">
        <f t="shared" si="2936"/>
        <v>0</v>
      </c>
      <c r="E5108" s="294">
        <f t="shared" si="2936"/>
        <v>0</v>
      </c>
      <c r="F5108" s="235"/>
      <c r="G5108" s="236"/>
      <c r="H5108" s="237">
        <f t="shared" ref="H5108:J5108" si="2937">H5070</f>
        <v>0</v>
      </c>
      <c r="I5108" s="238">
        <f t="shared" si="2937"/>
        <v>0</v>
      </c>
      <c r="J5108" s="238">
        <f t="shared" si="2937"/>
        <v>0</v>
      </c>
      <c r="K5108" s="239">
        <f t="shared" si="2925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8">B5071</f>
        <v>0</v>
      </c>
      <c r="C5109" s="292">
        <f t="shared" si="2938"/>
        <v>0</v>
      </c>
      <c r="D5109" s="293">
        <f t="shared" si="2938"/>
        <v>0</v>
      </c>
      <c r="E5109" s="295">
        <f t="shared" si="2938"/>
        <v>0</v>
      </c>
      <c r="F5109" s="235"/>
      <c r="G5109" s="236"/>
      <c r="H5109" s="237">
        <f t="shared" ref="H5109:J5109" si="2939">H5071</f>
        <v>0</v>
      </c>
      <c r="I5109" s="238">
        <f t="shared" si="2939"/>
        <v>0</v>
      </c>
      <c r="J5109" s="238">
        <f t="shared" si="2939"/>
        <v>0</v>
      </c>
      <c r="K5109" s="239">
        <f t="shared" si="2925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40">B5072</f>
        <v>0</v>
      </c>
      <c r="C5110" s="292">
        <f t="shared" si="2940"/>
        <v>0</v>
      </c>
      <c r="D5110" s="293">
        <f t="shared" si="2940"/>
        <v>0</v>
      </c>
      <c r="E5110" s="294">
        <f t="shared" si="2940"/>
        <v>0</v>
      </c>
      <c r="F5110" s="235"/>
      <c r="G5110" s="236"/>
      <c r="H5110" s="237">
        <f t="shared" ref="H5110:J5110" si="2941">H5072</f>
        <v>0</v>
      </c>
      <c r="I5110" s="238">
        <f t="shared" si="2941"/>
        <v>0</v>
      </c>
      <c r="J5110" s="238">
        <f t="shared" si="2941"/>
        <v>0</v>
      </c>
      <c r="K5110" s="239">
        <f t="shared" si="2925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2">B5073</f>
        <v>0</v>
      </c>
      <c r="C5111" s="292">
        <f t="shared" si="2942"/>
        <v>0</v>
      </c>
      <c r="D5111" s="293">
        <f t="shared" si="2942"/>
        <v>0</v>
      </c>
      <c r="E5111" s="294">
        <f t="shared" si="2942"/>
        <v>0</v>
      </c>
      <c r="F5111" s="235"/>
      <c r="G5111" s="236"/>
      <c r="H5111" s="237">
        <f t="shared" ref="H5111:J5111" si="2943">H5073</f>
        <v>0</v>
      </c>
      <c r="I5111" s="238">
        <f t="shared" si="2943"/>
        <v>0</v>
      </c>
      <c r="J5111" s="238">
        <f t="shared" si="2943"/>
        <v>0</v>
      </c>
      <c r="K5111" s="239">
        <f t="shared" si="2925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4">B5074</f>
        <v>0</v>
      </c>
      <c r="C5112" s="292">
        <f t="shared" si="2944"/>
        <v>0</v>
      </c>
      <c r="D5112" s="293">
        <f t="shared" si="2944"/>
        <v>0</v>
      </c>
      <c r="E5112" s="294">
        <f t="shared" si="2944"/>
        <v>0</v>
      </c>
      <c r="F5112" s="235"/>
      <c r="G5112" s="236"/>
      <c r="H5112" s="237">
        <f t="shared" ref="H5112:J5112" si="2945">H5074</f>
        <v>0</v>
      </c>
      <c r="I5112" s="238">
        <f t="shared" si="2945"/>
        <v>0</v>
      </c>
      <c r="J5112" s="238">
        <f t="shared" si="2945"/>
        <v>0</v>
      </c>
      <c r="K5112" s="239">
        <f t="shared" si="2925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6">B5075</f>
        <v>0</v>
      </c>
      <c r="C5113" s="292">
        <f t="shared" si="2946"/>
        <v>0</v>
      </c>
      <c r="D5113" s="293">
        <f t="shared" si="2946"/>
        <v>0</v>
      </c>
      <c r="E5113" s="294">
        <f t="shared" si="2946"/>
        <v>0</v>
      </c>
      <c r="F5113" s="235"/>
      <c r="G5113" s="236"/>
      <c r="H5113" s="237">
        <f t="shared" ref="H5113:J5113" si="2947">H5075</f>
        <v>0</v>
      </c>
      <c r="I5113" s="238">
        <f t="shared" si="2947"/>
        <v>0</v>
      </c>
      <c r="J5113" s="238">
        <f t="shared" si="2947"/>
        <v>0</v>
      </c>
      <c r="K5113" s="239">
        <f t="shared" si="2925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8">B5076</f>
        <v>0</v>
      </c>
      <c r="C5114" s="292">
        <f t="shared" si="2948"/>
        <v>0</v>
      </c>
      <c r="D5114" s="293">
        <f t="shared" si="2948"/>
        <v>0</v>
      </c>
      <c r="E5114" s="294">
        <f t="shared" si="2948"/>
        <v>0</v>
      </c>
      <c r="F5114" s="235"/>
      <c r="G5114" s="236"/>
      <c r="H5114" s="237">
        <f t="shared" ref="H5114:J5114" si="2949">H5076</f>
        <v>0</v>
      </c>
      <c r="I5114" s="238">
        <f t="shared" si="2949"/>
        <v>0</v>
      </c>
      <c r="J5114" s="238">
        <f t="shared" si="2949"/>
        <v>0</v>
      </c>
      <c r="K5114" s="239">
        <f t="shared" si="2925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50">B5077</f>
        <v>0</v>
      </c>
      <c r="C5115" s="292">
        <f t="shared" si="2950"/>
        <v>0</v>
      </c>
      <c r="D5115" s="293">
        <f t="shared" si="2950"/>
        <v>0</v>
      </c>
      <c r="E5115" s="294">
        <f t="shared" si="2950"/>
        <v>0</v>
      </c>
      <c r="F5115" s="235"/>
      <c r="G5115" s="236"/>
      <c r="H5115" s="237">
        <f t="shared" ref="H5115:J5115" si="2951">H5077</f>
        <v>0</v>
      </c>
      <c r="I5115" s="238">
        <f t="shared" si="2951"/>
        <v>0</v>
      </c>
      <c r="J5115" s="238">
        <f t="shared" si="2951"/>
        <v>0</v>
      </c>
      <c r="K5115" s="239">
        <f t="shared" si="2925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2">B5078</f>
        <v>0</v>
      </c>
      <c r="C5116" s="292">
        <f t="shared" si="2952"/>
        <v>0</v>
      </c>
      <c r="D5116" s="293">
        <f t="shared" si="2952"/>
        <v>0</v>
      </c>
      <c r="E5116" s="294">
        <f t="shared" si="2952"/>
        <v>0</v>
      </c>
      <c r="F5116" s="235"/>
      <c r="G5116" s="236"/>
      <c r="H5116" s="237">
        <f t="shared" ref="H5116:J5116" si="2953">H5078</f>
        <v>0</v>
      </c>
      <c r="I5116" s="238">
        <f t="shared" si="2953"/>
        <v>0</v>
      </c>
      <c r="J5116" s="238">
        <f t="shared" si="2953"/>
        <v>0</v>
      </c>
      <c r="K5116" s="239">
        <f t="shared" si="2925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4">B5079</f>
        <v>0</v>
      </c>
      <c r="C5117" s="292">
        <f t="shared" si="2954"/>
        <v>0</v>
      </c>
      <c r="D5117" s="293">
        <f t="shared" si="2954"/>
        <v>0</v>
      </c>
      <c r="E5117" s="295">
        <f t="shared" si="2954"/>
        <v>0</v>
      </c>
      <c r="F5117" s="235"/>
      <c r="G5117" s="236"/>
      <c r="H5117" s="237">
        <f t="shared" ref="H5117:J5117" si="2955">H5079</f>
        <v>0</v>
      </c>
      <c r="I5117" s="238">
        <f t="shared" si="2955"/>
        <v>0</v>
      </c>
      <c r="J5117" s="238">
        <f t="shared" si="2955"/>
        <v>0</v>
      </c>
      <c r="K5117" s="239">
        <f t="shared" si="2925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9"/>
      <c r="K5119" s="308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5">
        <f>SUM(K5102:K5117)</f>
        <v>0</v>
      </c>
      <c r="K5120" s="306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7"/>
      <c r="K5121" s="307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8"/>
      <c r="K5123" s="308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9">
        <f>((J5120/1.11)+(K5122/1.11))*11%</f>
        <v>0</v>
      </c>
      <c r="K5124" s="310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8"/>
      <c r="K5125" s="308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11">
        <f>J5090</f>
        <v>0</v>
      </c>
      <c r="K5128" s="312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11">
        <f>J5091</f>
        <v>0</v>
      </c>
      <c r="K5129" s="312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23090046</v>
      </c>
      <c r="G5132" s="11" t="s">
        <v>2</v>
      </c>
      <c r="H5132" s="358"/>
      <c r="I5132" s="358"/>
      <c r="J5132" s="358"/>
      <c r="K5132" s="359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2" t="s">
        <v>3</v>
      </c>
      <c r="G5133" s="17"/>
      <c r="H5133" s="360"/>
      <c r="I5133" s="360"/>
      <c r="J5133" s="360"/>
      <c r="K5133" s="361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3"/>
      <c r="E5134" s="364"/>
      <c r="F5134" s="362"/>
      <c r="G5134" s="18"/>
      <c r="H5134" s="365"/>
      <c r="I5134" s="365"/>
      <c r="J5134" s="365"/>
      <c r="K5134" s="36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2"/>
      <c r="G5135" s="18"/>
      <c r="H5135" s="367"/>
      <c r="I5135" s="367"/>
      <c r="J5135" s="367"/>
      <c r="K5135" s="36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9"/>
      <c r="I5136" s="369"/>
      <c r="J5136" s="369"/>
      <c r="K5136" s="37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6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6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6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6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6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6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6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6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6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6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6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6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6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6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6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6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5"/>
      <c r="K5157" s="34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7">
        <f>SUM(K5140:K5155)</f>
        <v>0</v>
      </c>
      <c r="K5158" s="34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9"/>
      <c r="K5159" s="34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6"/>
      <c r="K5161" s="34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0">
        <f>((J5158/1.11)+(K5160/1.11))*11%</f>
        <v>0</v>
      </c>
      <c r="K5162" s="35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6"/>
      <c r="K5163" s="34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52"/>
      <c r="K5166" s="353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52"/>
      <c r="K5167" s="353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23090046</v>
      </c>
      <c r="F5170" s="123"/>
      <c r="G5170" s="124" t="s">
        <v>2</v>
      </c>
      <c r="H5170" s="354">
        <f>H5132</f>
        <v>0</v>
      </c>
      <c r="I5170" s="354"/>
      <c r="J5170" s="354"/>
      <c r="K5170" s="355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30" t="s">
        <v>3</v>
      </c>
      <c r="G5171" s="130"/>
      <c r="H5171" s="356"/>
      <c r="I5171" s="356"/>
      <c r="J5171" s="356"/>
      <c r="K5171" s="357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31">
        <f>D5134</f>
        <v>0</v>
      </c>
      <c r="E5172" s="332"/>
      <c r="F5172" s="330"/>
      <c r="G5172" s="131"/>
      <c r="H5172" s="333">
        <f>H5134</f>
        <v>0</v>
      </c>
      <c r="I5172" s="333"/>
      <c r="J5172" s="333"/>
      <c r="K5172" s="334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30"/>
      <c r="G5173" s="131"/>
      <c r="H5173" s="335">
        <f>H5135</f>
        <v>0</v>
      </c>
      <c r="I5173" s="335"/>
      <c r="J5173" s="335"/>
      <c r="K5173" s="336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7"/>
      <c r="I5174" s="337"/>
      <c r="J5174" s="337"/>
      <c r="K5174" s="338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7">B5140</f>
        <v>0</v>
      </c>
      <c r="C5178" s="287">
        <f t="shared" si="2957"/>
        <v>0</v>
      </c>
      <c r="D5178" s="288">
        <f t="shared" si="2957"/>
        <v>0</v>
      </c>
      <c r="E5178" s="289">
        <f t="shared" si="2957"/>
        <v>0</v>
      </c>
      <c r="F5178" s="158"/>
      <c r="G5178" s="159"/>
      <c r="H5178" s="160">
        <f t="shared" ref="H5178:J5178" si="2958">H5140</f>
        <v>0</v>
      </c>
      <c r="I5178" s="161">
        <f t="shared" si="2958"/>
        <v>0</v>
      </c>
      <c r="J5178" s="161">
        <f t="shared" si="2958"/>
        <v>0</v>
      </c>
      <c r="K5178" s="162">
        <f t="shared" ref="K5178:K5193" si="2959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60">B5141</f>
        <v>0</v>
      </c>
      <c r="C5179" s="287">
        <f t="shared" si="2960"/>
        <v>0</v>
      </c>
      <c r="D5179" s="288">
        <f t="shared" si="2960"/>
        <v>0</v>
      </c>
      <c r="E5179" s="289">
        <f t="shared" si="2960"/>
        <v>0</v>
      </c>
      <c r="F5179" s="158"/>
      <c r="G5179" s="159"/>
      <c r="H5179" s="160">
        <f t="shared" ref="H5179:J5179" si="2961">H5141</f>
        <v>0</v>
      </c>
      <c r="I5179" s="161">
        <f t="shared" si="2961"/>
        <v>0</v>
      </c>
      <c r="J5179" s="161">
        <f t="shared" si="2961"/>
        <v>0</v>
      </c>
      <c r="K5179" s="162">
        <f t="shared" si="2959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2">B5142</f>
        <v>0</v>
      </c>
      <c r="C5180" s="287">
        <f t="shared" si="2962"/>
        <v>0</v>
      </c>
      <c r="D5180" s="288">
        <f t="shared" si="2962"/>
        <v>0</v>
      </c>
      <c r="E5180" s="289">
        <f t="shared" si="2962"/>
        <v>0</v>
      </c>
      <c r="F5180" s="158"/>
      <c r="G5180" s="159"/>
      <c r="H5180" s="160">
        <f t="shared" ref="H5180:J5180" si="2963">H5142</f>
        <v>0</v>
      </c>
      <c r="I5180" s="161">
        <f t="shared" si="2963"/>
        <v>0</v>
      </c>
      <c r="J5180" s="161">
        <f t="shared" si="2963"/>
        <v>0</v>
      </c>
      <c r="K5180" s="162">
        <f t="shared" si="2959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4">B5143</f>
        <v>0</v>
      </c>
      <c r="C5181" s="287">
        <f t="shared" si="2964"/>
        <v>0</v>
      </c>
      <c r="D5181" s="288">
        <f t="shared" si="2964"/>
        <v>0</v>
      </c>
      <c r="E5181" s="289">
        <f t="shared" si="2964"/>
        <v>0</v>
      </c>
      <c r="F5181" s="158"/>
      <c r="G5181" s="159"/>
      <c r="H5181" s="160">
        <f t="shared" ref="H5181:J5181" si="2965">H5143</f>
        <v>0</v>
      </c>
      <c r="I5181" s="161">
        <f t="shared" si="2965"/>
        <v>0</v>
      </c>
      <c r="J5181" s="161">
        <f t="shared" si="2965"/>
        <v>0</v>
      </c>
      <c r="K5181" s="162">
        <f t="shared" si="2959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6">B5144</f>
        <v>0</v>
      </c>
      <c r="C5182" s="287">
        <f t="shared" si="2966"/>
        <v>0</v>
      </c>
      <c r="D5182" s="288">
        <f t="shared" si="2966"/>
        <v>0</v>
      </c>
      <c r="E5182" s="289">
        <f t="shared" si="2966"/>
        <v>0</v>
      </c>
      <c r="F5182" s="158"/>
      <c r="G5182" s="159"/>
      <c r="H5182" s="160">
        <f t="shared" ref="H5182:J5182" si="2967">H5144</f>
        <v>0</v>
      </c>
      <c r="I5182" s="161">
        <f t="shared" si="2967"/>
        <v>0</v>
      </c>
      <c r="J5182" s="161">
        <f t="shared" si="2967"/>
        <v>0</v>
      </c>
      <c r="K5182" s="162">
        <f t="shared" si="2959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8">B5145</f>
        <v>0</v>
      </c>
      <c r="C5183" s="287">
        <f t="shared" si="2968"/>
        <v>0</v>
      </c>
      <c r="D5183" s="288">
        <f t="shared" si="2968"/>
        <v>0</v>
      </c>
      <c r="E5183" s="289">
        <f t="shared" si="2968"/>
        <v>0</v>
      </c>
      <c r="F5183" s="158"/>
      <c r="G5183" s="159"/>
      <c r="H5183" s="160">
        <f t="shared" ref="H5183:J5183" si="2969">H5145</f>
        <v>0</v>
      </c>
      <c r="I5183" s="161">
        <f t="shared" si="2969"/>
        <v>0</v>
      </c>
      <c r="J5183" s="161">
        <f t="shared" si="2969"/>
        <v>0</v>
      </c>
      <c r="K5183" s="162">
        <f t="shared" si="2959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70">B5146</f>
        <v>0</v>
      </c>
      <c r="C5184" s="287">
        <f t="shared" si="2970"/>
        <v>0</v>
      </c>
      <c r="D5184" s="288">
        <f t="shared" si="2970"/>
        <v>0</v>
      </c>
      <c r="E5184" s="289">
        <f t="shared" si="2970"/>
        <v>0</v>
      </c>
      <c r="F5184" s="158"/>
      <c r="G5184" s="159"/>
      <c r="H5184" s="160">
        <f t="shared" ref="H5184:J5184" si="2971">H5146</f>
        <v>0</v>
      </c>
      <c r="I5184" s="161">
        <f t="shared" si="2971"/>
        <v>0</v>
      </c>
      <c r="J5184" s="161">
        <f t="shared" si="2971"/>
        <v>0</v>
      </c>
      <c r="K5184" s="162">
        <f t="shared" si="2959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2">B5147</f>
        <v>0</v>
      </c>
      <c r="C5185" s="287">
        <f t="shared" si="2972"/>
        <v>0</v>
      </c>
      <c r="D5185" s="288">
        <f t="shared" si="2972"/>
        <v>0</v>
      </c>
      <c r="E5185" s="290">
        <f t="shared" si="2972"/>
        <v>0</v>
      </c>
      <c r="F5185" s="158"/>
      <c r="G5185" s="159"/>
      <c r="H5185" s="160">
        <f t="shared" ref="H5185:J5185" si="2973">H5147</f>
        <v>0</v>
      </c>
      <c r="I5185" s="161">
        <f t="shared" si="2973"/>
        <v>0</v>
      </c>
      <c r="J5185" s="161">
        <f t="shared" si="2973"/>
        <v>0</v>
      </c>
      <c r="K5185" s="162">
        <f t="shared" si="2959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4">B5148</f>
        <v>0</v>
      </c>
      <c r="C5186" s="287">
        <f t="shared" si="2974"/>
        <v>0</v>
      </c>
      <c r="D5186" s="288">
        <f t="shared" si="2974"/>
        <v>0</v>
      </c>
      <c r="E5186" s="289">
        <f t="shared" si="2974"/>
        <v>0</v>
      </c>
      <c r="F5186" s="158"/>
      <c r="G5186" s="159"/>
      <c r="H5186" s="160">
        <f t="shared" ref="H5186:J5186" si="2975">H5148</f>
        <v>0</v>
      </c>
      <c r="I5186" s="161">
        <f t="shared" si="2975"/>
        <v>0</v>
      </c>
      <c r="J5186" s="161">
        <f t="shared" si="2975"/>
        <v>0</v>
      </c>
      <c r="K5186" s="162">
        <f t="shared" si="2959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6">B5149</f>
        <v>0</v>
      </c>
      <c r="C5187" s="287">
        <f t="shared" si="2976"/>
        <v>0</v>
      </c>
      <c r="D5187" s="288">
        <f t="shared" si="2976"/>
        <v>0</v>
      </c>
      <c r="E5187" s="289">
        <f t="shared" si="2976"/>
        <v>0</v>
      </c>
      <c r="F5187" s="158"/>
      <c r="G5187" s="159"/>
      <c r="H5187" s="160">
        <f t="shared" ref="H5187:J5187" si="2977">H5149</f>
        <v>0</v>
      </c>
      <c r="I5187" s="161">
        <f t="shared" si="2977"/>
        <v>0</v>
      </c>
      <c r="J5187" s="161">
        <f t="shared" si="2977"/>
        <v>0</v>
      </c>
      <c r="K5187" s="162">
        <f t="shared" si="2959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8">B5150</f>
        <v>0</v>
      </c>
      <c r="C5188" s="287">
        <f t="shared" si="2978"/>
        <v>0</v>
      </c>
      <c r="D5188" s="288">
        <f t="shared" si="2978"/>
        <v>0</v>
      </c>
      <c r="E5188" s="289">
        <f t="shared" si="2978"/>
        <v>0</v>
      </c>
      <c r="F5188" s="158"/>
      <c r="G5188" s="159"/>
      <c r="H5188" s="160">
        <f t="shared" ref="H5188:J5188" si="2979">H5150</f>
        <v>0</v>
      </c>
      <c r="I5188" s="161">
        <f t="shared" si="2979"/>
        <v>0</v>
      </c>
      <c r="J5188" s="161">
        <f t="shared" si="2979"/>
        <v>0</v>
      </c>
      <c r="K5188" s="162">
        <f t="shared" si="2959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80">B5151</f>
        <v>0</v>
      </c>
      <c r="C5189" s="287">
        <f t="shared" si="2980"/>
        <v>0</v>
      </c>
      <c r="D5189" s="288">
        <f t="shared" si="2980"/>
        <v>0</v>
      </c>
      <c r="E5189" s="289">
        <f t="shared" si="2980"/>
        <v>0</v>
      </c>
      <c r="F5189" s="158"/>
      <c r="G5189" s="159"/>
      <c r="H5189" s="160">
        <f t="shared" ref="H5189:J5189" si="2981">H5151</f>
        <v>0</v>
      </c>
      <c r="I5189" s="161">
        <f t="shared" si="2981"/>
        <v>0</v>
      </c>
      <c r="J5189" s="161">
        <f t="shared" si="2981"/>
        <v>0</v>
      </c>
      <c r="K5189" s="162">
        <f t="shared" si="2959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2">B5152</f>
        <v>0</v>
      </c>
      <c r="C5190" s="287">
        <f t="shared" si="2982"/>
        <v>0</v>
      </c>
      <c r="D5190" s="288">
        <f t="shared" si="2982"/>
        <v>0</v>
      </c>
      <c r="E5190" s="289">
        <f t="shared" si="2982"/>
        <v>0</v>
      </c>
      <c r="F5190" s="158"/>
      <c r="G5190" s="159"/>
      <c r="H5190" s="160">
        <f t="shared" ref="H5190:J5190" si="2983">H5152</f>
        <v>0</v>
      </c>
      <c r="I5190" s="161">
        <f t="shared" si="2983"/>
        <v>0</v>
      </c>
      <c r="J5190" s="161">
        <f t="shared" si="2983"/>
        <v>0</v>
      </c>
      <c r="K5190" s="162">
        <f t="shared" si="2959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4">B5153</f>
        <v>0</v>
      </c>
      <c r="C5191" s="287">
        <f t="shared" si="2984"/>
        <v>0</v>
      </c>
      <c r="D5191" s="288">
        <f t="shared" si="2984"/>
        <v>0</v>
      </c>
      <c r="E5191" s="289">
        <f t="shared" si="2984"/>
        <v>0</v>
      </c>
      <c r="F5191" s="158"/>
      <c r="G5191" s="159"/>
      <c r="H5191" s="160">
        <f t="shared" ref="H5191:J5191" si="2985">H5153</f>
        <v>0</v>
      </c>
      <c r="I5191" s="161">
        <f t="shared" si="2985"/>
        <v>0</v>
      </c>
      <c r="J5191" s="161">
        <f t="shared" si="2985"/>
        <v>0</v>
      </c>
      <c r="K5191" s="162">
        <f t="shared" si="2959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6">B5154</f>
        <v>0</v>
      </c>
      <c r="C5192" s="287">
        <f t="shared" si="2986"/>
        <v>0</v>
      </c>
      <c r="D5192" s="288">
        <f t="shared" si="2986"/>
        <v>0</v>
      </c>
      <c r="E5192" s="289">
        <f t="shared" si="2986"/>
        <v>0</v>
      </c>
      <c r="F5192" s="158"/>
      <c r="G5192" s="159"/>
      <c r="H5192" s="160">
        <f t="shared" ref="H5192:J5192" si="2987">H5154</f>
        <v>0</v>
      </c>
      <c r="I5192" s="161">
        <f t="shared" si="2987"/>
        <v>0</v>
      </c>
      <c r="J5192" s="161">
        <f t="shared" si="2987"/>
        <v>0</v>
      </c>
      <c r="K5192" s="162">
        <f t="shared" si="2959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8">B5155</f>
        <v>0</v>
      </c>
      <c r="C5193" s="287">
        <f t="shared" si="2988"/>
        <v>0</v>
      </c>
      <c r="D5193" s="288">
        <f t="shared" si="2988"/>
        <v>0</v>
      </c>
      <c r="E5193" s="290">
        <f t="shared" si="2988"/>
        <v>0</v>
      </c>
      <c r="F5193" s="158"/>
      <c r="G5193" s="159"/>
      <c r="H5193" s="160">
        <f t="shared" ref="H5193:J5193" si="2989">H5155</f>
        <v>0</v>
      </c>
      <c r="I5193" s="161">
        <f t="shared" si="2989"/>
        <v>0</v>
      </c>
      <c r="J5193" s="161">
        <f t="shared" si="2989"/>
        <v>0</v>
      </c>
      <c r="K5193" s="162">
        <f t="shared" si="2959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9"/>
      <c r="K5195" s="313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40">
        <f>SUM(K5178:K5193)</f>
        <v>0</v>
      </c>
      <c r="K5196" s="341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42"/>
      <c r="K5197" s="342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13"/>
      <c r="K5199" s="313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43">
        <f>((J5196/1.11)+(K5198/1.11))*11%</f>
        <v>0</v>
      </c>
      <c r="K5200" s="344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13"/>
      <c r="K5201" s="313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14">
        <f>J5166</f>
        <v>0</v>
      </c>
      <c r="K5204" s="315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14">
        <f>J5167</f>
        <v>0</v>
      </c>
      <c r="K5205" s="315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23090046</v>
      </c>
      <c r="F5208" s="200"/>
      <c r="G5208" s="201" t="s">
        <v>2</v>
      </c>
      <c r="H5208" s="316">
        <f>H5170</f>
        <v>0</v>
      </c>
      <c r="I5208" s="316"/>
      <c r="J5208" s="316"/>
      <c r="K5208" s="317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20" t="s">
        <v>3</v>
      </c>
      <c r="G5209" s="207"/>
      <c r="H5209" s="318"/>
      <c r="I5209" s="318"/>
      <c r="J5209" s="318"/>
      <c r="K5209" s="319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21">
        <f>D5172</f>
        <v>0</v>
      </c>
      <c r="E5210" s="322"/>
      <c r="F5210" s="320"/>
      <c r="G5210" s="208"/>
      <c r="H5210" s="323">
        <f>H5172</f>
        <v>0</v>
      </c>
      <c r="I5210" s="323"/>
      <c r="J5210" s="323"/>
      <c r="K5210" s="324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20"/>
      <c r="G5211" s="208"/>
      <c r="H5211" s="325">
        <f>H5173</f>
        <v>0</v>
      </c>
      <c r="I5211" s="325"/>
      <c r="J5211" s="325"/>
      <c r="K5211" s="326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7"/>
      <c r="I5212" s="327"/>
      <c r="J5212" s="327"/>
      <c r="K5212" s="328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90">B5178</f>
        <v>0</v>
      </c>
      <c r="C5216" s="292">
        <f t="shared" si="2990"/>
        <v>0</v>
      </c>
      <c r="D5216" s="293">
        <f t="shared" si="2990"/>
        <v>0</v>
      </c>
      <c r="E5216" s="294">
        <f t="shared" si="2990"/>
        <v>0</v>
      </c>
      <c r="F5216" s="235"/>
      <c r="G5216" s="236"/>
      <c r="H5216" s="237">
        <f t="shared" ref="H5216:J5216" si="2991">H5178</f>
        <v>0</v>
      </c>
      <c r="I5216" s="238">
        <f t="shared" si="2991"/>
        <v>0</v>
      </c>
      <c r="J5216" s="238">
        <f t="shared" si="2991"/>
        <v>0</v>
      </c>
      <c r="K5216" s="239">
        <f t="shared" ref="K5216:K5231" si="2992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3">B5179</f>
        <v>0</v>
      </c>
      <c r="C5217" s="292">
        <f t="shared" si="2993"/>
        <v>0</v>
      </c>
      <c r="D5217" s="293">
        <f t="shared" si="2993"/>
        <v>0</v>
      </c>
      <c r="E5217" s="294">
        <f t="shared" si="2993"/>
        <v>0</v>
      </c>
      <c r="F5217" s="235"/>
      <c r="G5217" s="236"/>
      <c r="H5217" s="237">
        <f t="shared" ref="H5217:J5217" si="2994">H5179</f>
        <v>0</v>
      </c>
      <c r="I5217" s="238">
        <f t="shared" si="2994"/>
        <v>0</v>
      </c>
      <c r="J5217" s="238">
        <f t="shared" si="2994"/>
        <v>0</v>
      </c>
      <c r="K5217" s="239">
        <f t="shared" si="2992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5">B5180</f>
        <v>0</v>
      </c>
      <c r="C5218" s="292">
        <f t="shared" si="2995"/>
        <v>0</v>
      </c>
      <c r="D5218" s="293">
        <f t="shared" si="2995"/>
        <v>0</v>
      </c>
      <c r="E5218" s="294">
        <f t="shared" si="2995"/>
        <v>0</v>
      </c>
      <c r="F5218" s="235"/>
      <c r="G5218" s="236"/>
      <c r="H5218" s="237">
        <f t="shared" ref="H5218:J5218" si="2996">H5180</f>
        <v>0</v>
      </c>
      <c r="I5218" s="238">
        <f t="shared" si="2996"/>
        <v>0</v>
      </c>
      <c r="J5218" s="238">
        <f t="shared" si="2996"/>
        <v>0</v>
      </c>
      <c r="K5218" s="239">
        <f t="shared" si="2992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7">B5181</f>
        <v>0</v>
      </c>
      <c r="C5219" s="292">
        <f t="shared" si="2997"/>
        <v>0</v>
      </c>
      <c r="D5219" s="293">
        <f t="shared" si="2997"/>
        <v>0</v>
      </c>
      <c r="E5219" s="294">
        <f t="shared" si="2997"/>
        <v>0</v>
      </c>
      <c r="F5219" s="235"/>
      <c r="G5219" s="236"/>
      <c r="H5219" s="237">
        <f t="shared" ref="H5219:J5219" si="2998">H5181</f>
        <v>0</v>
      </c>
      <c r="I5219" s="238">
        <f t="shared" si="2998"/>
        <v>0</v>
      </c>
      <c r="J5219" s="238">
        <f t="shared" si="2998"/>
        <v>0</v>
      </c>
      <c r="K5219" s="239">
        <f t="shared" si="2992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9">B5182</f>
        <v>0</v>
      </c>
      <c r="C5220" s="292">
        <f t="shared" si="2999"/>
        <v>0</v>
      </c>
      <c r="D5220" s="293">
        <f t="shared" si="2999"/>
        <v>0</v>
      </c>
      <c r="E5220" s="294">
        <f t="shared" si="2999"/>
        <v>0</v>
      </c>
      <c r="F5220" s="235"/>
      <c r="G5220" s="236"/>
      <c r="H5220" s="237">
        <f t="shared" ref="H5220:J5220" si="3000">H5182</f>
        <v>0</v>
      </c>
      <c r="I5220" s="238">
        <f t="shared" si="3000"/>
        <v>0</v>
      </c>
      <c r="J5220" s="238">
        <f t="shared" si="3000"/>
        <v>0</v>
      </c>
      <c r="K5220" s="239">
        <f t="shared" si="2992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1">B5183</f>
        <v>0</v>
      </c>
      <c r="C5221" s="292">
        <f t="shared" si="3001"/>
        <v>0</v>
      </c>
      <c r="D5221" s="293">
        <f t="shared" si="3001"/>
        <v>0</v>
      </c>
      <c r="E5221" s="294">
        <f t="shared" si="3001"/>
        <v>0</v>
      </c>
      <c r="F5221" s="235"/>
      <c r="G5221" s="236"/>
      <c r="H5221" s="237">
        <f t="shared" ref="H5221:J5221" si="3002">H5183</f>
        <v>0</v>
      </c>
      <c r="I5221" s="238">
        <f t="shared" si="3002"/>
        <v>0</v>
      </c>
      <c r="J5221" s="238">
        <f t="shared" si="3002"/>
        <v>0</v>
      </c>
      <c r="K5221" s="239">
        <f t="shared" si="2992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3">B5184</f>
        <v>0</v>
      </c>
      <c r="C5222" s="292">
        <f t="shared" si="3003"/>
        <v>0</v>
      </c>
      <c r="D5222" s="293">
        <f t="shared" si="3003"/>
        <v>0</v>
      </c>
      <c r="E5222" s="294">
        <f t="shared" si="3003"/>
        <v>0</v>
      </c>
      <c r="F5222" s="235"/>
      <c r="G5222" s="236"/>
      <c r="H5222" s="237">
        <f t="shared" ref="H5222:J5222" si="3004">H5184</f>
        <v>0</v>
      </c>
      <c r="I5222" s="238">
        <f t="shared" si="3004"/>
        <v>0</v>
      </c>
      <c r="J5222" s="238">
        <f t="shared" si="3004"/>
        <v>0</v>
      </c>
      <c r="K5222" s="239">
        <f t="shared" si="2992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5">B5185</f>
        <v>0</v>
      </c>
      <c r="C5223" s="292">
        <f t="shared" si="3005"/>
        <v>0</v>
      </c>
      <c r="D5223" s="293">
        <f t="shared" si="3005"/>
        <v>0</v>
      </c>
      <c r="E5223" s="295">
        <f t="shared" si="3005"/>
        <v>0</v>
      </c>
      <c r="F5223" s="235"/>
      <c r="G5223" s="236"/>
      <c r="H5223" s="237">
        <f t="shared" ref="H5223:J5223" si="3006">H5185</f>
        <v>0</v>
      </c>
      <c r="I5223" s="238">
        <f t="shared" si="3006"/>
        <v>0</v>
      </c>
      <c r="J5223" s="238">
        <f t="shared" si="3006"/>
        <v>0</v>
      </c>
      <c r="K5223" s="239">
        <f t="shared" si="2992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7">B5186</f>
        <v>0</v>
      </c>
      <c r="C5224" s="292">
        <f t="shared" si="3007"/>
        <v>0</v>
      </c>
      <c r="D5224" s="293">
        <f t="shared" si="3007"/>
        <v>0</v>
      </c>
      <c r="E5224" s="294">
        <f t="shared" si="3007"/>
        <v>0</v>
      </c>
      <c r="F5224" s="235"/>
      <c r="G5224" s="236"/>
      <c r="H5224" s="237">
        <f t="shared" ref="H5224:J5224" si="3008">H5186</f>
        <v>0</v>
      </c>
      <c r="I5224" s="238">
        <f t="shared" si="3008"/>
        <v>0</v>
      </c>
      <c r="J5224" s="238">
        <f t="shared" si="3008"/>
        <v>0</v>
      </c>
      <c r="K5224" s="239">
        <f t="shared" si="2992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9">B5187</f>
        <v>0</v>
      </c>
      <c r="C5225" s="292">
        <f t="shared" si="3009"/>
        <v>0</v>
      </c>
      <c r="D5225" s="293">
        <f t="shared" si="3009"/>
        <v>0</v>
      </c>
      <c r="E5225" s="294">
        <f t="shared" si="3009"/>
        <v>0</v>
      </c>
      <c r="F5225" s="235"/>
      <c r="G5225" s="236"/>
      <c r="H5225" s="237">
        <f t="shared" ref="H5225:J5225" si="3010">H5187</f>
        <v>0</v>
      </c>
      <c r="I5225" s="238">
        <f t="shared" si="3010"/>
        <v>0</v>
      </c>
      <c r="J5225" s="238">
        <f t="shared" si="3010"/>
        <v>0</v>
      </c>
      <c r="K5225" s="239">
        <f t="shared" si="2992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1">B5188</f>
        <v>0</v>
      </c>
      <c r="C5226" s="292">
        <f t="shared" si="3011"/>
        <v>0</v>
      </c>
      <c r="D5226" s="293">
        <f t="shared" si="3011"/>
        <v>0</v>
      </c>
      <c r="E5226" s="294">
        <f t="shared" si="3011"/>
        <v>0</v>
      </c>
      <c r="F5226" s="235"/>
      <c r="G5226" s="236"/>
      <c r="H5226" s="237">
        <f t="shared" ref="H5226:J5226" si="3012">H5188</f>
        <v>0</v>
      </c>
      <c r="I5226" s="238">
        <f t="shared" si="3012"/>
        <v>0</v>
      </c>
      <c r="J5226" s="238">
        <f t="shared" si="3012"/>
        <v>0</v>
      </c>
      <c r="K5226" s="239">
        <f t="shared" si="2992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3">B5189</f>
        <v>0</v>
      </c>
      <c r="C5227" s="292">
        <f t="shared" si="3013"/>
        <v>0</v>
      </c>
      <c r="D5227" s="293">
        <f t="shared" si="3013"/>
        <v>0</v>
      </c>
      <c r="E5227" s="294">
        <f t="shared" si="3013"/>
        <v>0</v>
      </c>
      <c r="F5227" s="235"/>
      <c r="G5227" s="236"/>
      <c r="H5227" s="237">
        <f t="shared" ref="H5227:J5227" si="3014">H5189</f>
        <v>0</v>
      </c>
      <c r="I5227" s="238">
        <f t="shared" si="3014"/>
        <v>0</v>
      </c>
      <c r="J5227" s="238">
        <f t="shared" si="3014"/>
        <v>0</v>
      </c>
      <c r="K5227" s="239">
        <f t="shared" si="2992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5">B5190</f>
        <v>0</v>
      </c>
      <c r="C5228" s="292">
        <f t="shared" si="3015"/>
        <v>0</v>
      </c>
      <c r="D5228" s="293">
        <f t="shared" si="3015"/>
        <v>0</v>
      </c>
      <c r="E5228" s="294">
        <f t="shared" si="3015"/>
        <v>0</v>
      </c>
      <c r="F5228" s="235"/>
      <c r="G5228" s="236"/>
      <c r="H5228" s="237">
        <f t="shared" ref="H5228:J5228" si="3016">H5190</f>
        <v>0</v>
      </c>
      <c r="I5228" s="238">
        <f t="shared" si="3016"/>
        <v>0</v>
      </c>
      <c r="J5228" s="238">
        <f t="shared" si="3016"/>
        <v>0</v>
      </c>
      <c r="K5228" s="239">
        <f t="shared" si="2992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7">B5191</f>
        <v>0</v>
      </c>
      <c r="C5229" s="292">
        <f t="shared" si="3017"/>
        <v>0</v>
      </c>
      <c r="D5229" s="293">
        <f t="shared" si="3017"/>
        <v>0</v>
      </c>
      <c r="E5229" s="294">
        <f t="shared" si="3017"/>
        <v>0</v>
      </c>
      <c r="F5229" s="235"/>
      <c r="G5229" s="236"/>
      <c r="H5229" s="237">
        <f t="shared" ref="H5229:J5229" si="3018">H5191</f>
        <v>0</v>
      </c>
      <c r="I5229" s="238">
        <f t="shared" si="3018"/>
        <v>0</v>
      </c>
      <c r="J5229" s="238">
        <f t="shared" si="3018"/>
        <v>0</v>
      </c>
      <c r="K5229" s="239">
        <f t="shared" si="2992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9">B5192</f>
        <v>0</v>
      </c>
      <c r="C5230" s="292">
        <f t="shared" si="3019"/>
        <v>0</v>
      </c>
      <c r="D5230" s="293">
        <f t="shared" si="3019"/>
        <v>0</v>
      </c>
      <c r="E5230" s="294">
        <f t="shared" si="3019"/>
        <v>0</v>
      </c>
      <c r="F5230" s="235"/>
      <c r="G5230" s="236"/>
      <c r="H5230" s="237">
        <f t="shared" ref="H5230:J5230" si="3020">H5192</f>
        <v>0</v>
      </c>
      <c r="I5230" s="238">
        <f t="shared" si="3020"/>
        <v>0</v>
      </c>
      <c r="J5230" s="238">
        <f t="shared" si="3020"/>
        <v>0</v>
      </c>
      <c r="K5230" s="239">
        <f t="shared" si="2992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1">B5193</f>
        <v>0</v>
      </c>
      <c r="C5231" s="292">
        <f t="shared" si="3021"/>
        <v>0</v>
      </c>
      <c r="D5231" s="293">
        <f t="shared" si="3021"/>
        <v>0</v>
      </c>
      <c r="E5231" s="295">
        <f t="shared" si="3021"/>
        <v>0</v>
      </c>
      <c r="F5231" s="235"/>
      <c r="G5231" s="236"/>
      <c r="H5231" s="237">
        <f t="shared" ref="H5231:J5231" si="3022">H5193</f>
        <v>0</v>
      </c>
      <c r="I5231" s="238">
        <f t="shared" si="3022"/>
        <v>0</v>
      </c>
      <c r="J5231" s="238">
        <f t="shared" si="3022"/>
        <v>0</v>
      </c>
      <c r="K5231" s="239">
        <f t="shared" si="2992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9"/>
      <c r="K5233" s="308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5">
        <f>SUM(K5216:K5231)</f>
        <v>0</v>
      </c>
      <c r="K5234" s="306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7"/>
      <c r="K5235" s="307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8"/>
      <c r="K5237" s="308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9">
        <f>((J5234/1.11)+(K5236/1.11))*11%</f>
        <v>0</v>
      </c>
      <c r="K5238" s="310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8"/>
      <c r="K5239" s="308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11">
        <f>J5204</f>
        <v>0</v>
      </c>
      <c r="K5242" s="312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11">
        <f>J5205</f>
        <v>0</v>
      </c>
      <c r="K5243" s="312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23090047</v>
      </c>
      <c r="G5246" s="11" t="s">
        <v>2</v>
      </c>
      <c r="H5246" s="358"/>
      <c r="I5246" s="358"/>
      <c r="J5246" s="358"/>
      <c r="K5246" s="359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2" t="s">
        <v>3</v>
      </c>
      <c r="G5247" s="17"/>
      <c r="H5247" s="360"/>
      <c r="I5247" s="360"/>
      <c r="J5247" s="360"/>
      <c r="K5247" s="361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3"/>
      <c r="E5248" s="364"/>
      <c r="F5248" s="362"/>
      <c r="G5248" s="18"/>
      <c r="H5248" s="365"/>
      <c r="I5248" s="365"/>
      <c r="J5248" s="365"/>
      <c r="K5248" s="36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2"/>
      <c r="G5249" s="18"/>
      <c r="H5249" s="367"/>
      <c r="I5249" s="367"/>
      <c r="J5249" s="367"/>
      <c r="K5249" s="36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9"/>
      <c r="I5250" s="369"/>
      <c r="J5250" s="369"/>
      <c r="K5250" s="37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3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3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3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3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3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3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3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3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3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3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3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3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3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3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3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3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5"/>
      <c r="K5271" s="34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7">
        <f>SUM(K5254:K5269)</f>
        <v>0</v>
      </c>
      <c r="K5272" s="34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9"/>
      <c r="K5273" s="34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6"/>
      <c r="K5275" s="34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0">
        <f>((J5272/1.11)+(K5274/1.11))*11%</f>
        <v>0</v>
      </c>
      <c r="K5276" s="35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6"/>
      <c r="K5277" s="34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52"/>
      <c r="K5280" s="353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52"/>
      <c r="K5281" s="353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23090047</v>
      </c>
      <c r="F5284" s="123"/>
      <c r="G5284" s="124" t="s">
        <v>2</v>
      </c>
      <c r="H5284" s="354">
        <f>H5246</f>
        <v>0</v>
      </c>
      <c r="I5284" s="354"/>
      <c r="J5284" s="354"/>
      <c r="K5284" s="355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30" t="s">
        <v>3</v>
      </c>
      <c r="G5285" s="130"/>
      <c r="H5285" s="356"/>
      <c r="I5285" s="356"/>
      <c r="J5285" s="356"/>
      <c r="K5285" s="357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31">
        <f>D5248</f>
        <v>0</v>
      </c>
      <c r="E5286" s="332"/>
      <c r="F5286" s="330"/>
      <c r="G5286" s="131"/>
      <c r="H5286" s="333">
        <f>H5248</f>
        <v>0</v>
      </c>
      <c r="I5286" s="333"/>
      <c r="J5286" s="333"/>
      <c r="K5286" s="334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30"/>
      <c r="G5287" s="131"/>
      <c r="H5287" s="335">
        <f>H5249</f>
        <v>0</v>
      </c>
      <c r="I5287" s="335"/>
      <c r="J5287" s="335"/>
      <c r="K5287" s="336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7"/>
      <c r="I5288" s="337"/>
      <c r="J5288" s="337"/>
      <c r="K5288" s="338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4">B5254</f>
        <v>0</v>
      </c>
      <c r="C5292" s="287">
        <f t="shared" si="3024"/>
        <v>0</v>
      </c>
      <c r="D5292" s="288">
        <f t="shared" si="3024"/>
        <v>0</v>
      </c>
      <c r="E5292" s="289">
        <f t="shared" si="3024"/>
        <v>0</v>
      </c>
      <c r="F5292" s="158"/>
      <c r="G5292" s="159"/>
      <c r="H5292" s="160">
        <f t="shared" ref="H5292:J5292" si="3025">H5254</f>
        <v>0</v>
      </c>
      <c r="I5292" s="161">
        <f t="shared" si="3025"/>
        <v>0</v>
      </c>
      <c r="J5292" s="161">
        <f t="shared" si="3025"/>
        <v>0</v>
      </c>
      <c r="K5292" s="162">
        <f t="shared" ref="K5292:K5307" si="3026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7">B5255</f>
        <v>0</v>
      </c>
      <c r="C5293" s="287">
        <f t="shared" si="3027"/>
        <v>0</v>
      </c>
      <c r="D5293" s="288">
        <f t="shared" si="3027"/>
        <v>0</v>
      </c>
      <c r="E5293" s="289">
        <f t="shared" si="3027"/>
        <v>0</v>
      </c>
      <c r="F5293" s="158"/>
      <c r="G5293" s="159"/>
      <c r="H5293" s="160">
        <f t="shared" ref="H5293:J5293" si="3028">H5255</f>
        <v>0</v>
      </c>
      <c r="I5293" s="161">
        <f t="shared" si="3028"/>
        <v>0</v>
      </c>
      <c r="J5293" s="161">
        <f t="shared" si="3028"/>
        <v>0</v>
      </c>
      <c r="K5293" s="162">
        <f t="shared" si="3026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9">B5256</f>
        <v>0</v>
      </c>
      <c r="C5294" s="287">
        <f t="shared" si="3029"/>
        <v>0</v>
      </c>
      <c r="D5294" s="288">
        <f t="shared" si="3029"/>
        <v>0</v>
      </c>
      <c r="E5294" s="289">
        <f t="shared" si="3029"/>
        <v>0</v>
      </c>
      <c r="F5294" s="158"/>
      <c r="G5294" s="159"/>
      <c r="H5294" s="160">
        <f t="shared" ref="H5294:J5294" si="3030">H5256</f>
        <v>0</v>
      </c>
      <c r="I5294" s="161">
        <f t="shared" si="3030"/>
        <v>0</v>
      </c>
      <c r="J5294" s="161">
        <f t="shared" si="3030"/>
        <v>0</v>
      </c>
      <c r="K5294" s="162">
        <f t="shared" si="3026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1">B5257</f>
        <v>0</v>
      </c>
      <c r="C5295" s="287">
        <f t="shared" si="3031"/>
        <v>0</v>
      </c>
      <c r="D5295" s="288">
        <f t="shared" si="3031"/>
        <v>0</v>
      </c>
      <c r="E5295" s="289">
        <f t="shared" si="3031"/>
        <v>0</v>
      </c>
      <c r="F5295" s="158"/>
      <c r="G5295" s="159"/>
      <c r="H5295" s="160">
        <f t="shared" ref="H5295:J5295" si="3032">H5257</f>
        <v>0</v>
      </c>
      <c r="I5295" s="161">
        <f t="shared" si="3032"/>
        <v>0</v>
      </c>
      <c r="J5295" s="161">
        <f t="shared" si="3032"/>
        <v>0</v>
      </c>
      <c r="K5295" s="162">
        <f t="shared" si="3026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3">B5258</f>
        <v>0</v>
      </c>
      <c r="C5296" s="287">
        <f t="shared" si="3033"/>
        <v>0</v>
      </c>
      <c r="D5296" s="288">
        <f t="shared" si="3033"/>
        <v>0</v>
      </c>
      <c r="E5296" s="289">
        <f t="shared" si="3033"/>
        <v>0</v>
      </c>
      <c r="F5296" s="158"/>
      <c r="G5296" s="159"/>
      <c r="H5296" s="160">
        <f t="shared" ref="H5296:J5296" si="3034">H5258</f>
        <v>0</v>
      </c>
      <c r="I5296" s="161">
        <f t="shared" si="3034"/>
        <v>0</v>
      </c>
      <c r="J5296" s="161">
        <f t="shared" si="3034"/>
        <v>0</v>
      </c>
      <c r="K5296" s="162">
        <f t="shared" si="3026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5">B5259</f>
        <v>0</v>
      </c>
      <c r="C5297" s="287">
        <f t="shared" si="3035"/>
        <v>0</v>
      </c>
      <c r="D5297" s="288">
        <f t="shared" si="3035"/>
        <v>0</v>
      </c>
      <c r="E5297" s="289">
        <f t="shared" si="3035"/>
        <v>0</v>
      </c>
      <c r="F5297" s="158"/>
      <c r="G5297" s="159"/>
      <c r="H5297" s="160">
        <f t="shared" ref="H5297:J5297" si="3036">H5259</f>
        <v>0</v>
      </c>
      <c r="I5297" s="161">
        <f t="shared" si="3036"/>
        <v>0</v>
      </c>
      <c r="J5297" s="161">
        <f t="shared" si="3036"/>
        <v>0</v>
      </c>
      <c r="K5297" s="162">
        <f t="shared" si="3026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7">B5260</f>
        <v>0</v>
      </c>
      <c r="C5298" s="287">
        <f t="shared" si="3037"/>
        <v>0</v>
      </c>
      <c r="D5298" s="288">
        <f t="shared" si="3037"/>
        <v>0</v>
      </c>
      <c r="E5298" s="289">
        <f t="shared" si="3037"/>
        <v>0</v>
      </c>
      <c r="F5298" s="158"/>
      <c r="G5298" s="159"/>
      <c r="H5298" s="160">
        <f t="shared" ref="H5298:J5298" si="3038">H5260</f>
        <v>0</v>
      </c>
      <c r="I5298" s="161">
        <f t="shared" si="3038"/>
        <v>0</v>
      </c>
      <c r="J5298" s="161">
        <f t="shared" si="3038"/>
        <v>0</v>
      </c>
      <c r="K5298" s="162">
        <f t="shared" si="3026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9">B5261</f>
        <v>0</v>
      </c>
      <c r="C5299" s="287">
        <f t="shared" si="3039"/>
        <v>0</v>
      </c>
      <c r="D5299" s="288">
        <f t="shared" si="3039"/>
        <v>0</v>
      </c>
      <c r="E5299" s="290">
        <f t="shared" si="3039"/>
        <v>0</v>
      </c>
      <c r="F5299" s="158"/>
      <c r="G5299" s="159"/>
      <c r="H5299" s="160">
        <f t="shared" ref="H5299:J5299" si="3040">H5261</f>
        <v>0</v>
      </c>
      <c r="I5299" s="161">
        <f t="shared" si="3040"/>
        <v>0</v>
      </c>
      <c r="J5299" s="161">
        <f t="shared" si="3040"/>
        <v>0</v>
      </c>
      <c r="K5299" s="162">
        <f t="shared" si="3026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1">B5262</f>
        <v>0</v>
      </c>
      <c r="C5300" s="287">
        <f t="shared" si="3041"/>
        <v>0</v>
      </c>
      <c r="D5300" s="288">
        <f t="shared" si="3041"/>
        <v>0</v>
      </c>
      <c r="E5300" s="289">
        <f t="shared" si="3041"/>
        <v>0</v>
      </c>
      <c r="F5300" s="158"/>
      <c r="G5300" s="159"/>
      <c r="H5300" s="160">
        <f t="shared" ref="H5300:J5300" si="3042">H5262</f>
        <v>0</v>
      </c>
      <c r="I5300" s="161">
        <f t="shared" si="3042"/>
        <v>0</v>
      </c>
      <c r="J5300" s="161">
        <f t="shared" si="3042"/>
        <v>0</v>
      </c>
      <c r="K5300" s="162">
        <f t="shared" si="3026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3">B5263</f>
        <v>0</v>
      </c>
      <c r="C5301" s="287">
        <f t="shared" si="3043"/>
        <v>0</v>
      </c>
      <c r="D5301" s="288">
        <f t="shared" si="3043"/>
        <v>0</v>
      </c>
      <c r="E5301" s="289">
        <f t="shared" si="3043"/>
        <v>0</v>
      </c>
      <c r="F5301" s="158"/>
      <c r="G5301" s="159"/>
      <c r="H5301" s="160">
        <f t="shared" ref="H5301:J5301" si="3044">H5263</f>
        <v>0</v>
      </c>
      <c r="I5301" s="161">
        <f t="shared" si="3044"/>
        <v>0</v>
      </c>
      <c r="J5301" s="161">
        <f t="shared" si="3044"/>
        <v>0</v>
      </c>
      <c r="K5301" s="162">
        <f t="shared" si="3026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5">B5264</f>
        <v>0</v>
      </c>
      <c r="C5302" s="287">
        <f t="shared" si="3045"/>
        <v>0</v>
      </c>
      <c r="D5302" s="288">
        <f t="shared" si="3045"/>
        <v>0</v>
      </c>
      <c r="E5302" s="289">
        <f t="shared" si="3045"/>
        <v>0</v>
      </c>
      <c r="F5302" s="158"/>
      <c r="G5302" s="159"/>
      <c r="H5302" s="160">
        <f t="shared" ref="H5302:J5302" si="3046">H5264</f>
        <v>0</v>
      </c>
      <c r="I5302" s="161">
        <f t="shared" si="3046"/>
        <v>0</v>
      </c>
      <c r="J5302" s="161">
        <f t="shared" si="3046"/>
        <v>0</v>
      </c>
      <c r="K5302" s="162">
        <f t="shared" si="3026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7">B5265</f>
        <v>0</v>
      </c>
      <c r="C5303" s="287">
        <f t="shared" si="3047"/>
        <v>0</v>
      </c>
      <c r="D5303" s="288">
        <f t="shared" si="3047"/>
        <v>0</v>
      </c>
      <c r="E5303" s="289">
        <f t="shared" si="3047"/>
        <v>0</v>
      </c>
      <c r="F5303" s="158"/>
      <c r="G5303" s="159"/>
      <c r="H5303" s="160">
        <f t="shared" ref="H5303:J5303" si="3048">H5265</f>
        <v>0</v>
      </c>
      <c r="I5303" s="161">
        <f t="shared" si="3048"/>
        <v>0</v>
      </c>
      <c r="J5303" s="161">
        <f t="shared" si="3048"/>
        <v>0</v>
      </c>
      <c r="K5303" s="162">
        <f t="shared" si="3026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9">B5266</f>
        <v>0</v>
      </c>
      <c r="C5304" s="287">
        <f t="shared" si="3049"/>
        <v>0</v>
      </c>
      <c r="D5304" s="288">
        <f t="shared" si="3049"/>
        <v>0</v>
      </c>
      <c r="E5304" s="289">
        <f t="shared" si="3049"/>
        <v>0</v>
      </c>
      <c r="F5304" s="158"/>
      <c r="G5304" s="159"/>
      <c r="H5304" s="160">
        <f t="shared" ref="H5304:J5304" si="3050">H5266</f>
        <v>0</v>
      </c>
      <c r="I5304" s="161">
        <f t="shared" si="3050"/>
        <v>0</v>
      </c>
      <c r="J5304" s="161">
        <f t="shared" si="3050"/>
        <v>0</v>
      </c>
      <c r="K5304" s="162">
        <f t="shared" si="3026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1">B5267</f>
        <v>0</v>
      </c>
      <c r="C5305" s="287">
        <f t="shared" si="3051"/>
        <v>0</v>
      </c>
      <c r="D5305" s="288">
        <f t="shared" si="3051"/>
        <v>0</v>
      </c>
      <c r="E5305" s="289">
        <f t="shared" si="3051"/>
        <v>0</v>
      </c>
      <c r="F5305" s="158"/>
      <c r="G5305" s="159"/>
      <c r="H5305" s="160">
        <f t="shared" ref="H5305:J5305" si="3052">H5267</f>
        <v>0</v>
      </c>
      <c r="I5305" s="161">
        <f t="shared" si="3052"/>
        <v>0</v>
      </c>
      <c r="J5305" s="161">
        <f t="shared" si="3052"/>
        <v>0</v>
      </c>
      <c r="K5305" s="162">
        <f t="shared" si="3026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3">B5268</f>
        <v>0</v>
      </c>
      <c r="C5306" s="287">
        <f t="shared" si="3053"/>
        <v>0</v>
      </c>
      <c r="D5306" s="288">
        <f t="shared" si="3053"/>
        <v>0</v>
      </c>
      <c r="E5306" s="289">
        <f t="shared" si="3053"/>
        <v>0</v>
      </c>
      <c r="F5306" s="158"/>
      <c r="G5306" s="159"/>
      <c r="H5306" s="160">
        <f t="shared" ref="H5306:J5306" si="3054">H5268</f>
        <v>0</v>
      </c>
      <c r="I5306" s="161">
        <f t="shared" si="3054"/>
        <v>0</v>
      </c>
      <c r="J5306" s="161">
        <f t="shared" si="3054"/>
        <v>0</v>
      </c>
      <c r="K5306" s="162">
        <f t="shared" si="3026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5">B5269</f>
        <v>0</v>
      </c>
      <c r="C5307" s="287">
        <f t="shared" si="3055"/>
        <v>0</v>
      </c>
      <c r="D5307" s="288">
        <f t="shared" si="3055"/>
        <v>0</v>
      </c>
      <c r="E5307" s="290">
        <f t="shared" si="3055"/>
        <v>0</v>
      </c>
      <c r="F5307" s="158"/>
      <c r="G5307" s="159"/>
      <c r="H5307" s="160">
        <f t="shared" ref="H5307:J5307" si="3056">H5269</f>
        <v>0</v>
      </c>
      <c r="I5307" s="161">
        <f t="shared" si="3056"/>
        <v>0</v>
      </c>
      <c r="J5307" s="161">
        <f t="shared" si="3056"/>
        <v>0</v>
      </c>
      <c r="K5307" s="162">
        <f t="shared" si="3026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9"/>
      <c r="K5309" s="313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40">
        <f>SUM(K5292:K5307)</f>
        <v>0</v>
      </c>
      <c r="K5310" s="341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42"/>
      <c r="K5311" s="342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13"/>
      <c r="K5313" s="313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43">
        <f>((J5310/1.11)+(K5312/1.11))*11%</f>
        <v>0</v>
      </c>
      <c r="K5314" s="344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13"/>
      <c r="K5315" s="313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14">
        <f>J5280</f>
        <v>0</v>
      </c>
      <c r="K5318" s="315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14">
        <f>J5281</f>
        <v>0</v>
      </c>
      <c r="K5319" s="315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23090047</v>
      </c>
      <c r="F5322" s="200"/>
      <c r="G5322" s="201" t="s">
        <v>2</v>
      </c>
      <c r="H5322" s="316">
        <f>H5284</f>
        <v>0</v>
      </c>
      <c r="I5322" s="316"/>
      <c r="J5322" s="316"/>
      <c r="K5322" s="317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20" t="s">
        <v>3</v>
      </c>
      <c r="G5323" s="207"/>
      <c r="H5323" s="318"/>
      <c r="I5323" s="318"/>
      <c r="J5323" s="318"/>
      <c r="K5323" s="319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21">
        <f>D5286</f>
        <v>0</v>
      </c>
      <c r="E5324" s="322"/>
      <c r="F5324" s="320"/>
      <c r="G5324" s="208"/>
      <c r="H5324" s="323">
        <f>H5286</f>
        <v>0</v>
      </c>
      <c r="I5324" s="323"/>
      <c r="J5324" s="323"/>
      <c r="K5324" s="324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20"/>
      <c r="G5325" s="208"/>
      <c r="H5325" s="325">
        <f>H5287</f>
        <v>0</v>
      </c>
      <c r="I5325" s="325"/>
      <c r="J5325" s="325"/>
      <c r="K5325" s="326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7"/>
      <c r="I5326" s="327"/>
      <c r="J5326" s="327"/>
      <c r="K5326" s="328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7">B5292</f>
        <v>0</v>
      </c>
      <c r="C5330" s="292">
        <f t="shared" si="3057"/>
        <v>0</v>
      </c>
      <c r="D5330" s="293">
        <f t="shared" si="3057"/>
        <v>0</v>
      </c>
      <c r="E5330" s="294">
        <f t="shared" si="3057"/>
        <v>0</v>
      </c>
      <c r="F5330" s="235"/>
      <c r="G5330" s="236"/>
      <c r="H5330" s="237">
        <f t="shared" ref="H5330:J5330" si="3058">H5292</f>
        <v>0</v>
      </c>
      <c r="I5330" s="238">
        <f t="shared" si="3058"/>
        <v>0</v>
      </c>
      <c r="J5330" s="238">
        <f t="shared" si="3058"/>
        <v>0</v>
      </c>
      <c r="K5330" s="239">
        <f t="shared" ref="K5330:K5345" si="3059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60">B5293</f>
        <v>0</v>
      </c>
      <c r="C5331" s="292">
        <f t="shared" si="3060"/>
        <v>0</v>
      </c>
      <c r="D5331" s="293">
        <f t="shared" si="3060"/>
        <v>0</v>
      </c>
      <c r="E5331" s="294">
        <f t="shared" si="3060"/>
        <v>0</v>
      </c>
      <c r="F5331" s="235"/>
      <c r="G5331" s="236"/>
      <c r="H5331" s="237">
        <f t="shared" ref="H5331:J5331" si="3061">H5293</f>
        <v>0</v>
      </c>
      <c r="I5331" s="238">
        <f t="shared" si="3061"/>
        <v>0</v>
      </c>
      <c r="J5331" s="238">
        <f t="shared" si="3061"/>
        <v>0</v>
      </c>
      <c r="K5331" s="239">
        <f t="shared" si="3059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2">B5294</f>
        <v>0</v>
      </c>
      <c r="C5332" s="292">
        <f t="shared" si="3062"/>
        <v>0</v>
      </c>
      <c r="D5332" s="293">
        <f t="shared" si="3062"/>
        <v>0</v>
      </c>
      <c r="E5332" s="294">
        <f t="shared" si="3062"/>
        <v>0</v>
      </c>
      <c r="F5332" s="235"/>
      <c r="G5332" s="236"/>
      <c r="H5332" s="237">
        <f t="shared" ref="H5332:J5332" si="3063">H5294</f>
        <v>0</v>
      </c>
      <c r="I5332" s="238">
        <f t="shared" si="3063"/>
        <v>0</v>
      </c>
      <c r="J5332" s="238">
        <f t="shared" si="3063"/>
        <v>0</v>
      </c>
      <c r="K5332" s="239">
        <f t="shared" si="3059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4">B5295</f>
        <v>0</v>
      </c>
      <c r="C5333" s="292">
        <f t="shared" si="3064"/>
        <v>0</v>
      </c>
      <c r="D5333" s="293">
        <f t="shared" si="3064"/>
        <v>0</v>
      </c>
      <c r="E5333" s="294">
        <f t="shared" si="3064"/>
        <v>0</v>
      </c>
      <c r="F5333" s="235"/>
      <c r="G5333" s="236"/>
      <c r="H5333" s="237">
        <f t="shared" ref="H5333:J5333" si="3065">H5295</f>
        <v>0</v>
      </c>
      <c r="I5333" s="238">
        <f t="shared" si="3065"/>
        <v>0</v>
      </c>
      <c r="J5333" s="238">
        <f t="shared" si="3065"/>
        <v>0</v>
      </c>
      <c r="K5333" s="239">
        <f t="shared" si="3059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6">B5296</f>
        <v>0</v>
      </c>
      <c r="C5334" s="292">
        <f t="shared" si="3066"/>
        <v>0</v>
      </c>
      <c r="D5334" s="293">
        <f t="shared" si="3066"/>
        <v>0</v>
      </c>
      <c r="E5334" s="294">
        <f t="shared" si="3066"/>
        <v>0</v>
      </c>
      <c r="F5334" s="235"/>
      <c r="G5334" s="236"/>
      <c r="H5334" s="237">
        <f t="shared" ref="H5334:J5334" si="3067">H5296</f>
        <v>0</v>
      </c>
      <c r="I5334" s="238">
        <f t="shared" si="3067"/>
        <v>0</v>
      </c>
      <c r="J5334" s="238">
        <f t="shared" si="3067"/>
        <v>0</v>
      </c>
      <c r="K5334" s="239">
        <f t="shared" si="3059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8">B5297</f>
        <v>0</v>
      </c>
      <c r="C5335" s="292">
        <f t="shared" si="3068"/>
        <v>0</v>
      </c>
      <c r="D5335" s="293">
        <f t="shared" si="3068"/>
        <v>0</v>
      </c>
      <c r="E5335" s="294">
        <f t="shared" si="3068"/>
        <v>0</v>
      </c>
      <c r="F5335" s="235"/>
      <c r="G5335" s="236"/>
      <c r="H5335" s="237">
        <f t="shared" ref="H5335:J5335" si="3069">H5297</f>
        <v>0</v>
      </c>
      <c r="I5335" s="238">
        <f t="shared" si="3069"/>
        <v>0</v>
      </c>
      <c r="J5335" s="238">
        <f t="shared" si="3069"/>
        <v>0</v>
      </c>
      <c r="K5335" s="239">
        <f t="shared" si="3059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70">B5298</f>
        <v>0</v>
      </c>
      <c r="C5336" s="292">
        <f t="shared" si="3070"/>
        <v>0</v>
      </c>
      <c r="D5336" s="293">
        <f t="shared" si="3070"/>
        <v>0</v>
      </c>
      <c r="E5336" s="294">
        <f t="shared" si="3070"/>
        <v>0</v>
      </c>
      <c r="F5336" s="235"/>
      <c r="G5336" s="236"/>
      <c r="H5336" s="237">
        <f t="shared" ref="H5336:J5336" si="3071">H5298</f>
        <v>0</v>
      </c>
      <c r="I5336" s="238">
        <f t="shared" si="3071"/>
        <v>0</v>
      </c>
      <c r="J5336" s="238">
        <f t="shared" si="3071"/>
        <v>0</v>
      </c>
      <c r="K5336" s="239">
        <f t="shared" si="3059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2">B5299</f>
        <v>0</v>
      </c>
      <c r="C5337" s="292">
        <f t="shared" si="3072"/>
        <v>0</v>
      </c>
      <c r="D5337" s="293">
        <f t="shared" si="3072"/>
        <v>0</v>
      </c>
      <c r="E5337" s="295">
        <f t="shared" si="3072"/>
        <v>0</v>
      </c>
      <c r="F5337" s="235"/>
      <c r="G5337" s="236"/>
      <c r="H5337" s="237">
        <f t="shared" ref="H5337:J5337" si="3073">H5299</f>
        <v>0</v>
      </c>
      <c r="I5337" s="238">
        <f t="shared" si="3073"/>
        <v>0</v>
      </c>
      <c r="J5337" s="238">
        <f t="shared" si="3073"/>
        <v>0</v>
      </c>
      <c r="K5337" s="239">
        <f t="shared" si="3059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4">B5300</f>
        <v>0</v>
      </c>
      <c r="C5338" s="292">
        <f t="shared" si="3074"/>
        <v>0</v>
      </c>
      <c r="D5338" s="293">
        <f t="shared" si="3074"/>
        <v>0</v>
      </c>
      <c r="E5338" s="294">
        <f t="shared" si="3074"/>
        <v>0</v>
      </c>
      <c r="F5338" s="235"/>
      <c r="G5338" s="236"/>
      <c r="H5338" s="237">
        <f t="shared" ref="H5338:J5338" si="3075">H5300</f>
        <v>0</v>
      </c>
      <c r="I5338" s="238">
        <f t="shared" si="3075"/>
        <v>0</v>
      </c>
      <c r="J5338" s="238">
        <f t="shared" si="3075"/>
        <v>0</v>
      </c>
      <c r="K5338" s="239">
        <f t="shared" si="3059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6">B5301</f>
        <v>0</v>
      </c>
      <c r="C5339" s="292">
        <f t="shared" si="3076"/>
        <v>0</v>
      </c>
      <c r="D5339" s="293">
        <f t="shared" si="3076"/>
        <v>0</v>
      </c>
      <c r="E5339" s="294">
        <f t="shared" si="3076"/>
        <v>0</v>
      </c>
      <c r="F5339" s="235"/>
      <c r="G5339" s="236"/>
      <c r="H5339" s="237">
        <f t="shared" ref="H5339:J5339" si="3077">H5301</f>
        <v>0</v>
      </c>
      <c r="I5339" s="238">
        <f t="shared" si="3077"/>
        <v>0</v>
      </c>
      <c r="J5339" s="238">
        <f t="shared" si="3077"/>
        <v>0</v>
      </c>
      <c r="K5339" s="239">
        <f t="shared" si="3059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8">B5302</f>
        <v>0</v>
      </c>
      <c r="C5340" s="292">
        <f t="shared" si="3078"/>
        <v>0</v>
      </c>
      <c r="D5340" s="293">
        <f t="shared" si="3078"/>
        <v>0</v>
      </c>
      <c r="E5340" s="294">
        <f t="shared" si="3078"/>
        <v>0</v>
      </c>
      <c r="F5340" s="235"/>
      <c r="G5340" s="236"/>
      <c r="H5340" s="237">
        <f t="shared" ref="H5340:J5340" si="3079">H5302</f>
        <v>0</v>
      </c>
      <c r="I5340" s="238">
        <f t="shared" si="3079"/>
        <v>0</v>
      </c>
      <c r="J5340" s="238">
        <f t="shared" si="3079"/>
        <v>0</v>
      </c>
      <c r="K5340" s="239">
        <f t="shared" si="3059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80">B5303</f>
        <v>0</v>
      </c>
      <c r="C5341" s="292">
        <f t="shared" si="3080"/>
        <v>0</v>
      </c>
      <c r="D5341" s="293">
        <f t="shared" si="3080"/>
        <v>0</v>
      </c>
      <c r="E5341" s="294">
        <f t="shared" si="3080"/>
        <v>0</v>
      </c>
      <c r="F5341" s="235"/>
      <c r="G5341" s="236"/>
      <c r="H5341" s="237">
        <f t="shared" ref="H5341:J5341" si="3081">H5303</f>
        <v>0</v>
      </c>
      <c r="I5341" s="238">
        <f t="shared" si="3081"/>
        <v>0</v>
      </c>
      <c r="J5341" s="238">
        <f t="shared" si="3081"/>
        <v>0</v>
      </c>
      <c r="K5341" s="239">
        <f t="shared" si="3059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2">B5304</f>
        <v>0</v>
      </c>
      <c r="C5342" s="292">
        <f t="shared" si="3082"/>
        <v>0</v>
      </c>
      <c r="D5342" s="293">
        <f t="shared" si="3082"/>
        <v>0</v>
      </c>
      <c r="E5342" s="294">
        <f t="shared" si="3082"/>
        <v>0</v>
      </c>
      <c r="F5342" s="235"/>
      <c r="G5342" s="236"/>
      <c r="H5342" s="237">
        <f t="shared" ref="H5342:J5342" si="3083">H5304</f>
        <v>0</v>
      </c>
      <c r="I5342" s="238">
        <f t="shared" si="3083"/>
        <v>0</v>
      </c>
      <c r="J5342" s="238">
        <f t="shared" si="3083"/>
        <v>0</v>
      </c>
      <c r="K5342" s="239">
        <f t="shared" si="3059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4">B5305</f>
        <v>0</v>
      </c>
      <c r="C5343" s="292">
        <f t="shared" si="3084"/>
        <v>0</v>
      </c>
      <c r="D5343" s="293">
        <f t="shared" si="3084"/>
        <v>0</v>
      </c>
      <c r="E5343" s="294">
        <f t="shared" si="3084"/>
        <v>0</v>
      </c>
      <c r="F5343" s="235"/>
      <c r="G5343" s="236"/>
      <c r="H5343" s="237">
        <f t="shared" ref="H5343:J5343" si="3085">H5305</f>
        <v>0</v>
      </c>
      <c r="I5343" s="238">
        <f t="shared" si="3085"/>
        <v>0</v>
      </c>
      <c r="J5343" s="238">
        <f t="shared" si="3085"/>
        <v>0</v>
      </c>
      <c r="K5343" s="239">
        <f t="shared" si="3059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6">B5306</f>
        <v>0</v>
      </c>
      <c r="C5344" s="292">
        <f t="shared" si="3086"/>
        <v>0</v>
      </c>
      <c r="D5344" s="293">
        <f t="shared" si="3086"/>
        <v>0</v>
      </c>
      <c r="E5344" s="294">
        <f t="shared" si="3086"/>
        <v>0</v>
      </c>
      <c r="F5344" s="235"/>
      <c r="G5344" s="236"/>
      <c r="H5344" s="237">
        <f t="shared" ref="H5344:J5344" si="3087">H5306</f>
        <v>0</v>
      </c>
      <c r="I5344" s="238">
        <f t="shared" si="3087"/>
        <v>0</v>
      </c>
      <c r="J5344" s="238">
        <f t="shared" si="3087"/>
        <v>0</v>
      </c>
      <c r="K5344" s="239">
        <f t="shared" si="3059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8">B5307</f>
        <v>0</v>
      </c>
      <c r="C5345" s="292">
        <f t="shared" si="3088"/>
        <v>0</v>
      </c>
      <c r="D5345" s="293">
        <f t="shared" si="3088"/>
        <v>0</v>
      </c>
      <c r="E5345" s="295">
        <f t="shared" si="3088"/>
        <v>0</v>
      </c>
      <c r="F5345" s="235"/>
      <c r="G5345" s="236"/>
      <c r="H5345" s="237">
        <f t="shared" ref="H5345:J5345" si="3089">H5307</f>
        <v>0</v>
      </c>
      <c r="I5345" s="238">
        <f t="shared" si="3089"/>
        <v>0</v>
      </c>
      <c r="J5345" s="238">
        <f t="shared" si="3089"/>
        <v>0</v>
      </c>
      <c r="K5345" s="239">
        <f t="shared" si="3059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9"/>
      <c r="K5347" s="308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5">
        <f>SUM(K5330:K5345)</f>
        <v>0</v>
      </c>
      <c r="K5348" s="306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7"/>
      <c r="K5349" s="307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8"/>
      <c r="K5351" s="308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9">
        <f>((J5348/1.11)+(K5350/1.11))*11%</f>
        <v>0</v>
      </c>
      <c r="K5352" s="310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8"/>
      <c r="K5353" s="308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11">
        <f>J5318</f>
        <v>0</v>
      </c>
      <c r="K5356" s="312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11">
        <f>J5319</f>
        <v>0</v>
      </c>
      <c r="K5357" s="312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23090048</v>
      </c>
      <c r="G5360" s="11" t="s">
        <v>2</v>
      </c>
      <c r="H5360" s="358"/>
      <c r="I5360" s="358"/>
      <c r="J5360" s="358"/>
      <c r="K5360" s="359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2" t="s">
        <v>3</v>
      </c>
      <c r="G5361" s="17"/>
      <c r="H5361" s="360"/>
      <c r="I5361" s="360"/>
      <c r="J5361" s="360"/>
      <c r="K5361" s="361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3"/>
      <c r="E5362" s="364"/>
      <c r="F5362" s="362"/>
      <c r="G5362" s="18"/>
      <c r="H5362" s="365"/>
      <c r="I5362" s="365"/>
      <c r="J5362" s="365"/>
      <c r="K5362" s="36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2"/>
      <c r="G5363" s="18"/>
      <c r="H5363" s="367"/>
      <c r="I5363" s="367"/>
      <c r="J5363" s="367"/>
      <c r="K5363" s="36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9"/>
      <c r="I5364" s="369"/>
      <c r="J5364" s="369"/>
      <c r="K5364" s="37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90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90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90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90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90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90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90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90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90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90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90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90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90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90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90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90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5"/>
      <c r="K5385" s="34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7">
        <f>SUM(K5368:K5383)</f>
        <v>0</v>
      </c>
      <c r="K5386" s="34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9"/>
      <c r="K5387" s="34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6"/>
      <c r="K5389" s="34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0">
        <f>((J5386/1.11)+(K5388/1.11))*11%</f>
        <v>0</v>
      </c>
      <c r="K5390" s="35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6"/>
      <c r="K5391" s="34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52"/>
      <c r="K5394" s="353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52"/>
      <c r="K5395" s="353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23090048</v>
      </c>
      <c r="F5398" s="123"/>
      <c r="G5398" s="124" t="s">
        <v>2</v>
      </c>
      <c r="H5398" s="354">
        <f>H5360</f>
        <v>0</v>
      </c>
      <c r="I5398" s="354"/>
      <c r="J5398" s="354"/>
      <c r="K5398" s="355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30" t="s">
        <v>3</v>
      </c>
      <c r="G5399" s="130"/>
      <c r="H5399" s="356"/>
      <c r="I5399" s="356"/>
      <c r="J5399" s="356"/>
      <c r="K5399" s="357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31">
        <f>D5362</f>
        <v>0</v>
      </c>
      <c r="E5400" s="332"/>
      <c r="F5400" s="330"/>
      <c r="G5400" s="131"/>
      <c r="H5400" s="333">
        <f>H5362</f>
        <v>0</v>
      </c>
      <c r="I5400" s="333"/>
      <c r="J5400" s="333"/>
      <c r="K5400" s="334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30"/>
      <c r="G5401" s="131"/>
      <c r="H5401" s="335">
        <f>H5363</f>
        <v>0</v>
      </c>
      <c r="I5401" s="335"/>
      <c r="J5401" s="335"/>
      <c r="K5401" s="336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7"/>
      <c r="I5402" s="337"/>
      <c r="J5402" s="337"/>
      <c r="K5402" s="338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1">B5368</f>
        <v>0</v>
      </c>
      <c r="C5406" s="287">
        <f t="shared" si="3091"/>
        <v>0</v>
      </c>
      <c r="D5406" s="288">
        <f t="shared" si="3091"/>
        <v>0</v>
      </c>
      <c r="E5406" s="289">
        <f t="shared" si="3091"/>
        <v>0</v>
      </c>
      <c r="F5406" s="158"/>
      <c r="G5406" s="159"/>
      <c r="H5406" s="160">
        <f t="shared" ref="H5406:J5406" si="3092">H5368</f>
        <v>0</v>
      </c>
      <c r="I5406" s="161">
        <f t="shared" si="3092"/>
        <v>0</v>
      </c>
      <c r="J5406" s="161">
        <f t="shared" si="3092"/>
        <v>0</v>
      </c>
      <c r="K5406" s="162">
        <f t="shared" ref="K5406:K5421" si="3093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4">B5369</f>
        <v>0</v>
      </c>
      <c r="C5407" s="287">
        <f t="shared" si="3094"/>
        <v>0</v>
      </c>
      <c r="D5407" s="288">
        <f t="shared" si="3094"/>
        <v>0</v>
      </c>
      <c r="E5407" s="289">
        <f t="shared" si="3094"/>
        <v>0</v>
      </c>
      <c r="F5407" s="158"/>
      <c r="G5407" s="159"/>
      <c r="H5407" s="160">
        <f t="shared" ref="H5407:J5407" si="3095">H5369</f>
        <v>0</v>
      </c>
      <c r="I5407" s="161">
        <f t="shared" si="3095"/>
        <v>0</v>
      </c>
      <c r="J5407" s="161">
        <f t="shared" si="3095"/>
        <v>0</v>
      </c>
      <c r="K5407" s="162">
        <f t="shared" si="3093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6">B5370</f>
        <v>0</v>
      </c>
      <c r="C5408" s="287">
        <f t="shared" si="3096"/>
        <v>0</v>
      </c>
      <c r="D5408" s="288">
        <f t="shared" si="3096"/>
        <v>0</v>
      </c>
      <c r="E5408" s="289">
        <f t="shared" si="3096"/>
        <v>0</v>
      </c>
      <c r="F5408" s="158"/>
      <c r="G5408" s="159"/>
      <c r="H5408" s="160">
        <f t="shared" ref="H5408:J5408" si="3097">H5370</f>
        <v>0</v>
      </c>
      <c r="I5408" s="161">
        <f t="shared" si="3097"/>
        <v>0</v>
      </c>
      <c r="J5408" s="161">
        <f t="shared" si="3097"/>
        <v>0</v>
      </c>
      <c r="K5408" s="162">
        <f t="shared" si="3093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8">B5371</f>
        <v>0</v>
      </c>
      <c r="C5409" s="287">
        <f t="shared" si="3098"/>
        <v>0</v>
      </c>
      <c r="D5409" s="288">
        <f t="shared" si="3098"/>
        <v>0</v>
      </c>
      <c r="E5409" s="289">
        <f t="shared" si="3098"/>
        <v>0</v>
      </c>
      <c r="F5409" s="158"/>
      <c r="G5409" s="159"/>
      <c r="H5409" s="160">
        <f t="shared" ref="H5409:J5409" si="3099">H5371</f>
        <v>0</v>
      </c>
      <c r="I5409" s="161">
        <f t="shared" si="3099"/>
        <v>0</v>
      </c>
      <c r="J5409" s="161">
        <f t="shared" si="3099"/>
        <v>0</v>
      </c>
      <c r="K5409" s="162">
        <f t="shared" si="3093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100">B5372</f>
        <v>0</v>
      </c>
      <c r="C5410" s="287">
        <f t="shared" si="3100"/>
        <v>0</v>
      </c>
      <c r="D5410" s="288">
        <f t="shared" si="3100"/>
        <v>0</v>
      </c>
      <c r="E5410" s="289">
        <f t="shared" si="3100"/>
        <v>0</v>
      </c>
      <c r="F5410" s="158"/>
      <c r="G5410" s="159"/>
      <c r="H5410" s="160">
        <f t="shared" ref="H5410:J5410" si="3101">H5372</f>
        <v>0</v>
      </c>
      <c r="I5410" s="161">
        <f t="shared" si="3101"/>
        <v>0</v>
      </c>
      <c r="J5410" s="161">
        <f t="shared" si="3101"/>
        <v>0</v>
      </c>
      <c r="K5410" s="162">
        <f t="shared" si="3093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2">B5373</f>
        <v>0</v>
      </c>
      <c r="C5411" s="287">
        <f t="shared" si="3102"/>
        <v>0</v>
      </c>
      <c r="D5411" s="288">
        <f t="shared" si="3102"/>
        <v>0</v>
      </c>
      <c r="E5411" s="289">
        <f t="shared" si="3102"/>
        <v>0</v>
      </c>
      <c r="F5411" s="158"/>
      <c r="G5411" s="159"/>
      <c r="H5411" s="160">
        <f t="shared" ref="H5411:J5411" si="3103">H5373</f>
        <v>0</v>
      </c>
      <c r="I5411" s="161">
        <f t="shared" si="3103"/>
        <v>0</v>
      </c>
      <c r="J5411" s="161">
        <f t="shared" si="3103"/>
        <v>0</v>
      </c>
      <c r="K5411" s="162">
        <f t="shared" si="3093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4">B5374</f>
        <v>0</v>
      </c>
      <c r="C5412" s="287">
        <f t="shared" si="3104"/>
        <v>0</v>
      </c>
      <c r="D5412" s="288">
        <f t="shared" si="3104"/>
        <v>0</v>
      </c>
      <c r="E5412" s="289">
        <f t="shared" si="3104"/>
        <v>0</v>
      </c>
      <c r="F5412" s="158"/>
      <c r="G5412" s="159"/>
      <c r="H5412" s="160">
        <f t="shared" ref="H5412:J5412" si="3105">H5374</f>
        <v>0</v>
      </c>
      <c r="I5412" s="161">
        <f t="shared" si="3105"/>
        <v>0</v>
      </c>
      <c r="J5412" s="161">
        <f t="shared" si="3105"/>
        <v>0</v>
      </c>
      <c r="K5412" s="162">
        <f t="shared" si="3093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6">B5375</f>
        <v>0</v>
      </c>
      <c r="C5413" s="287">
        <f t="shared" si="3106"/>
        <v>0</v>
      </c>
      <c r="D5413" s="288">
        <f t="shared" si="3106"/>
        <v>0</v>
      </c>
      <c r="E5413" s="290">
        <f t="shared" si="3106"/>
        <v>0</v>
      </c>
      <c r="F5413" s="158"/>
      <c r="G5413" s="159"/>
      <c r="H5413" s="160">
        <f t="shared" ref="H5413:J5413" si="3107">H5375</f>
        <v>0</v>
      </c>
      <c r="I5413" s="161">
        <f t="shared" si="3107"/>
        <v>0</v>
      </c>
      <c r="J5413" s="161">
        <f t="shared" si="3107"/>
        <v>0</v>
      </c>
      <c r="K5413" s="162">
        <f t="shared" si="3093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8">B5376</f>
        <v>0</v>
      </c>
      <c r="C5414" s="287">
        <f t="shared" si="3108"/>
        <v>0</v>
      </c>
      <c r="D5414" s="288">
        <f t="shared" si="3108"/>
        <v>0</v>
      </c>
      <c r="E5414" s="289">
        <f t="shared" si="3108"/>
        <v>0</v>
      </c>
      <c r="F5414" s="158"/>
      <c r="G5414" s="159"/>
      <c r="H5414" s="160">
        <f t="shared" ref="H5414:J5414" si="3109">H5376</f>
        <v>0</v>
      </c>
      <c r="I5414" s="161">
        <f t="shared" si="3109"/>
        <v>0</v>
      </c>
      <c r="J5414" s="161">
        <f t="shared" si="3109"/>
        <v>0</v>
      </c>
      <c r="K5414" s="162">
        <f t="shared" si="3093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10">B5377</f>
        <v>0</v>
      </c>
      <c r="C5415" s="287">
        <f t="shared" si="3110"/>
        <v>0</v>
      </c>
      <c r="D5415" s="288">
        <f t="shared" si="3110"/>
        <v>0</v>
      </c>
      <c r="E5415" s="289">
        <f t="shared" si="3110"/>
        <v>0</v>
      </c>
      <c r="F5415" s="158"/>
      <c r="G5415" s="159"/>
      <c r="H5415" s="160">
        <f t="shared" ref="H5415:J5415" si="3111">H5377</f>
        <v>0</v>
      </c>
      <c r="I5415" s="161">
        <f t="shared" si="3111"/>
        <v>0</v>
      </c>
      <c r="J5415" s="161">
        <f t="shared" si="3111"/>
        <v>0</v>
      </c>
      <c r="K5415" s="162">
        <f t="shared" si="3093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2">B5378</f>
        <v>0</v>
      </c>
      <c r="C5416" s="287">
        <f t="shared" si="3112"/>
        <v>0</v>
      </c>
      <c r="D5416" s="288">
        <f t="shared" si="3112"/>
        <v>0</v>
      </c>
      <c r="E5416" s="289">
        <f t="shared" si="3112"/>
        <v>0</v>
      </c>
      <c r="F5416" s="158"/>
      <c r="G5416" s="159"/>
      <c r="H5416" s="160">
        <f t="shared" ref="H5416:J5416" si="3113">H5378</f>
        <v>0</v>
      </c>
      <c r="I5416" s="161">
        <f t="shared" si="3113"/>
        <v>0</v>
      </c>
      <c r="J5416" s="161">
        <f t="shared" si="3113"/>
        <v>0</v>
      </c>
      <c r="K5416" s="162">
        <f t="shared" si="3093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4">B5379</f>
        <v>0</v>
      </c>
      <c r="C5417" s="287">
        <f t="shared" si="3114"/>
        <v>0</v>
      </c>
      <c r="D5417" s="288">
        <f t="shared" si="3114"/>
        <v>0</v>
      </c>
      <c r="E5417" s="289">
        <f t="shared" si="3114"/>
        <v>0</v>
      </c>
      <c r="F5417" s="158"/>
      <c r="G5417" s="159"/>
      <c r="H5417" s="160">
        <f t="shared" ref="H5417:J5417" si="3115">H5379</f>
        <v>0</v>
      </c>
      <c r="I5417" s="161">
        <f t="shared" si="3115"/>
        <v>0</v>
      </c>
      <c r="J5417" s="161">
        <f t="shared" si="3115"/>
        <v>0</v>
      </c>
      <c r="K5417" s="162">
        <f t="shared" si="3093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6">B5380</f>
        <v>0</v>
      </c>
      <c r="C5418" s="287">
        <f t="shared" si="3116"/>
        <v>0</v>
      </c>
      <c r="D5418" s="288">
        <f t="shared" si="3116"/>
        <v>0</v>
      </c>
      <c r="E5418" s="289">
        <f t="shared" si="3116"/>
        <v>0</v>
      </c>
      <c r="F5418" s="158"/>
      <c r="G5418" s="159"/>
      <c r="H5418" s="160">
        <f t="shared" ref="H5418:J5418" si="3117">H5380</f>
        <v>0</v>
      </c>
      <c r="I5418" s="161">
        <f t="shared" si="3117"/>
        <v>0</v>
      </c>
      <c r="J5418" s="161">
        <f t="shared" si="3117"/>
        <v>0</v>
      </c>
      <c r="K5418" s="162">
        <f t="shared" si="3093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8">B5381</f>
        <v>0</v>
      </c>
      <c r="C5419" s="287">
        <f t="shared" si="3118"/>
        <v>0</v>
      </c>
      <c r="D5419" s="288">
        <f t="shared" si="3118"/>
        <v>0</v>
      </c>
      <c r="E5419" s="289">
        <f t="shared" si="3118"/>
        <v>0</v>
      </c>
      <c r="F5419" s="158"/>
      <c r="G5419" s="159"/>
      <c r="H5419" s="160">
        <f t="shared" ref="H5419:J5419" si="3119">H5381</f>
        <v>0</v>
      </c>
      <c r="I5419" s="161">
        <f t="shared" si="3119"/>
        <v>0</v>
      </c>
      <c r="J5419" s="161">
        <f t="shared" si="3119"/>
        <v>0</v>
      </c>
      <c r="K5419" s="162">
        <f t="shared" si="3093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20">B5382</f>
        <v>0</v>
      </c>
      <c r="C5420" s="287">
        <f t="shared" si="3120"/>
        <v>0</v>
      </c>
      <c r="D5420" s="288">
        <f t="shared" si="3120"/>
        <v>0</v>
      </c>
      <c r="E5420" s="289">
        <f t="shared" si="3120"/>
        <v>0</v>
      </c>
      <c r="F5420" s="158"/>
      <c r="G5420" s="159"/>
      <c r="H5420" s="160">
        <f t="shared" ref="H5420:J5420" si="3121">H5382</f>
        <v>0</v>
      </c>
      <c r="I5420" s="161">
        <f t="shared" si="3121"/>
        <v>0</v>
      </c>
      <c r="J5420" s="161">
        <f t="shared" si="3121"/>
        <v>0</v>
      </c>
      <c r="K5420" s="162">
        <f t="shared" si="3093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2">B5383</f>
        <v>0</v>
      </c>
      <c r="C5421" s="287">
        <f t="shared" si="3122"/>
        <v>0</v>
      </c>
      <c r="D5421" s="288">
        <f t="shared" si="3122"/>
        <v>0</v>
      </c>
      <c r="E5421" s="290">
        <f t="shared" si="3122"/>
        <v>0</v>
      </c>
      <c r="F5421" s="158"/>
      <c r="G5421" s="159"/>
      <c r="H5421" s="160">
        <f t="shared" ref="H5421:J5421" si="3123">H5383</f>
        <v>0</v>
      </c>
      <c r="I5421" s="161">
        <f t="shared" si="3123"/>
        <v>0</v>
      </c>
      <c r="J5421" s="161">
        <f t="shared" si="3123"/>
        <v>0</v>
      </c>
      <c r="K5421" s="162">
        <f t="shared" si="3093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9"/>
      <c r="K5423" s="313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40">
        <f>SUM(K5406:K5421)</f>
        <v>0</v>
      </c>
      <c r="K5424" s="341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42"/>
      <c r="K5425" s="342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13"/>
      <c r="K5427" s="313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43">
        <f>((J5424/1.11)+(K5426/1.11))*11%</f>
        <v>0</v>
      </c>
      <c r="K5428" s="344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13"/>
      <c r="K5429" s="313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14">
        <f>J5394</f>
        <v>0</v>
      </c>
      <c r="K5432" s="315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14">
        <f>J5395</f>
        <v>0</v>
      </c>
      <c r="K5433" s="315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23090048</v>
      </c>
      <c r="F5436" s="200"/>
      <c r="G5436" s="201" t="s">
        <v>2</v>
      </c>
      <c r="H5436" s="316">
        <f>H5398</f>
        <v>0</v>
      </c>
      <c r="I5436" s="316"/>
      <c r="J5436" s="316"/>
      <c r="K5436" s="317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20" t="s">
        <v>3</v>
      </c>
      <c r="G5437" s="207"/>
      <c r="H5437" s="318"/>
      <c r="I5437" s="318"/>
      <c r="J5437" s="318"/>
      <c r="K5437" s="319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21">
        <f>D5400</f>
        <v>0</v>
      </c>
      <c r="E5438" s="322"/>
      <c r="F5438" s="320"/>
      <c r="G5438" s="208"/>
      <c r="H5438" s="323">
        <f>H5400</f>
        <v>0</v>
      </c>
      <c r="I5438" s="323"/>
      <c r="J5438" s="323"/>
      <c r="K5438" s="324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20"/>
      <c r="G5439" s="208"/>
      <c r="H5439" s="325">
        <f>H5401</f>
        <v>0</v>
      </c>
      <c r="I5439" s="325"/>
      <c r="J5439" s="325"/>
      <c r="K5439" s="326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7"/>
      <c r="I5440" s="327"/>
      <c r="J5440" s="327"/>
      <c r="K5440" s="328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4">B5406</f>
        <v>0</v>
      </c>
      <c r="C5444" s="292">
        <f t="shared" si="3124"/>
        <v>0</v>
      </c>
      <c r="D5444" s="293">
        <f t="shared" si="3124"/>
        <v>0</v>
      </c>
      <c r="E5444" s="294">
        <f t="shared" si="3124"/>
        <v>0</v>
      </c>
      <c r="F5444" s="235"/>
      <c r="G5444" s="236"/>
      <c r="H5444" s="237">
        <f t="shared" ref="H5444:J5444" si="3125">H5406</f>
        <v>0</v>
      </c>
      <c r="I5444" s="238">
        <f t="shared" si="3125"/>
        <v>0</v>
      </c>
      <c r="J5444" s="238">
        <f t="shared" si="3125"/>
        <v>0</v>
      </c>
      <c r="K5444" s="239">
        <f t="shared" ref="K5444:K5459" si="3126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7">B5407</f>
        <v>0</v>
      </c>
      <c r="C5445" s="292">
        <f t="shared" si="3127"/>
        <v>0</v>
      </c>
      <c r="D5445" s="293">
        <f t="shared" si="3127"/>
        <v>0</v>
      </c>
      <c r="E5445" s="294">
        <f t="shared" si="3127"/>
        <v>0</v>
      </c>
      <c r="F5445" s="235"/>
      <c r="G5445" s="236"/>
      <c r="H5445" s="237">
        <f t="shared" ref="H5445:J5445" si="3128">H5407</f>
        <v>0</v>
      </c>
      <c r="I5445" s="238">
        <f t="shared" si="3128"/>
        <v>0</v>
      </c>
      <c r="J5445" s="238">
        <f t="shared" si="3128"/>
        <v>0</v>
      </c>
      <c r="K5445" s="239">
        <f t="shared" si="3126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9">B5408</f>
        <v>0</v>
      </c>
      <c r="C5446" s="292">
        <f t="shared" si="3129"/>
        <v>0</v>
      </c>
      <c r="D5446" s="293">
        <f t="shared" si="3129"/>
        <v>0</v>
      </c>
      <c r="E5446" s="294">
        <f t="shared" si="3129"/>
        <v>0</v>
      </c>
      <c r="F5446" s="235"/>
      <c r="G5446" s="236"/>
      <c r="H5446" s="237">
        <f t="shared" ref="H5446:J5446" si="3130">H5408</f>
        <v>0</v>
      </c>
      <c r="I5446" s="238">
        <f t="shared" si="3130"/>
        <v>0</v>
      </c>
      <c r="J5446" s="238">
        <f t="shared" si="3130"/>
        <v>0</v>
      </c>
      <c r="K5446" s="239">
        <f t="shared" si="3126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1">B5409</f>
        <v>0</v>
      </c>
      <c r="C5447" s="292">
        <f t="shared" si="3131"/>
        <v>0</v>
      </c>
      <c r="D5447" s="293">
        <f t="shared" si="3131"/>
        <v>0</v>
      </c>
      <c r="E5447" s="294">
        <f t="shared" si="3131"/>
        <v>0</v>
      </c>
      <c r="F5447" s="235"/>
      <c r="G5447" s="236"/>
      <c r="H5447" s="237">
        <f t="shared" ref="H5447:J5447" si="3132">H5409</f>
        <v>0</v>
      </c>
      <c r="I5447" s="238">
        <f t="shared" si="3132"/>
        <v>0</v>
      </c>
      <c r="J5447" s="238">
        <f t="shared" si="3132"/>
        <v>0</v>
      </c>
      <c r="K5447" s="239">
        <f t="shared" si="3126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3">B5410</f>
        <v>0</v>
      </c>
      <c r="C5448" s="292">
        <f t="shared" si="3133"/>
        <v>0</v>
      </c>
      <c r="D5448" s="293">
        <f t="shared" si="3133"/>
        <v>0</v>
      </c>
      <c r="E5448" s="294">
        <f t="shared" si="3133"/>
        <v>0</v>
      </c>
      <c r="F5448" s="235"/>
      <c r="G5448" s="236"/>
      <c r="H5448" s="237">
        <f t="shared" ref="H5448:J5448" si="3134">H5410</f>
        <v>0</v>
      </c>
      <c r="I5448" s="238">
        <f t="shared" si="3134"/>
        <v>0</v>
      </c>
      <c r="J5448" s="238">
        <f t="shared" si="3134"/>
        <v>0</v>
      </c>
      <c r="K5448" s="239">
        <f t="shared" si="3126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5">B5411</f>
        <v>0</v>
      </c>
      <c r="C5449" s="292">
        <f t="shared" si="3135"/>
        <v>0</v>
      </c>
      <c r="D5449" s="293">
        <f t="shared" si="3135"/>
        <v>0</v>
      </c>
      <c r="E5449" s="294">
        <f t="shared" si="3135"/>
        <v>0</v>
      </c>
      <c r="F5449" s="235"/>
      <c r="G5449" s="236"/>
      <c r="H5449" s="237">
        <f t="shared" ref="H5449:J5449" si="3136">H5411</f>
        <v>0</v>
      </c>
      <c r="I5449" s="238">
        <f t="shared" si="3136"/>
        <v>0</v>
      </c>
      <c r="J5449" s="238">
        <f t="shared" si="3136"/>
        <v>0</v>
      </c>
      <c r="K5449" s="239">
        <f t="shared" si="3126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7">B5412</f>
        <v>0</v>
      </c>
      <c r="C5450" s="292">
        <f t="shared" si="3137"/>
        <v>0</v>
      </c>
      <c r="D5450" s="293">
        <f t="shared" si="3137"/>
        <v>0</v>
      </c>
      <c r="E5450" s="294">
        <f t="shared" si="3137"/>
        <v>0</v>
      </c>
      <c r="F5450" s="235"/>
      <c r="G5450" s="236"/>
      <c r="H5450" s="237">
        <f t="shared" ref="H5450:J5450" si="3138">H5412</f>
        <v>0</v>
      </c>
      <c r="I5450" s="238">
        <f t="shared" si="3138"/>
        <v>0</v>
      </c>
      <c r="J5450" s="238">
        <f t="shared" si="3138"/>
        <v>0</v>
      </c>
      <c r="K5450" s="239">
        <f t="shared" si="3126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9">B5413</f>
        <v>0</v>
      </c>
      <c r="C5451" s="292">
        <f t="shared" si="3139"/>
        <v>0</v>
      </c>
      <c r="D5451" s="293">
        <f t="shared" si="3139"/>
        <v>0</v>
      </c>
      <c r="E5451" s="295">
        <f t="shared" si="3139"/>
        <v>0</v>
      </c>
      <c r="F5451" s="235"/>
      <c r="G5451" s="236"/>
      <c r="H5451" s="237">
        <f t="shared" ref="H5451:J5451" si="3140">H5413</f>
        <v>0</v>
      </c>
      <c r="I5451" s="238">
        <f t="shared" si="3140"/>
        <v>0</v>
      </c>
      <c r="J5451" s="238">
        <f t="shared" si="3140"/>
        <v>0</v>
      </c>
      <c r="K5451" s="239">
        <f t="shared" si="3126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1">B5414</f>
        <v>0</v>
      </c>
      <c r="C5452" s="292">
        <f t="shared" si="3141"/>
        <v>0</v>
      </c>
      <c r="D5452" s="293">
        <f t="shared" si="3141"/>
        <v>0</v>
      </c>
      <c r="E5452" s="294">
        <f t="shared" si="3141"/>
        <v>0</v>
      </c>
      <c r="F5452" s="235"/>
      <c r="G5452" s="236"/>
      <c r="H5452" s="237">
        <f t="shared" ref="H5452:J5452" si="3142">H5414</f>
        <v>0</v>
      </c>
      <c r="I5452" s="238">
        <f t="shared" si="3142"/>
        <v>0</v>
      </c>
      <c r="J5452" s="238">
        <f t="shared" si="3142"/>
        <v>0</v>
      </c>
      <c r="K5452" s="239">
        <f t="shared" si="3126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3">B5415</f>
        <v>0</v>
      </c>
      <c r="C5453" s="292">
        <f t="shared" si="3143"/>
        <v>0</v>
      </c>
      <c r="D5453" s="293">
        <f t="shared" si="3143"/>
        <v>0</v>
      </c>
      <c r="E5453" s="294">
        <f t="shared" si="3143"/>
        <v>0</v>
      </c>
      <c r="F5453" s="235"/>
      <c r="G5453" s="236"/>
      <c r="H5453" s="237">
        <f t="shared" ref="H5453:J5453" si="3144">H5415</f>
        <v>0</v>
      </c>
      <c r="I5453" s="238">
        <f t="shared" si="3144"/>
        <v>0</v>
      </c>
      <c r="J5453" s="238">
        <f t="shared" si="3144"/>
        <v>0</v>
      </c>
      <c r="K5453" s="239">
        <f t="shared" si="3126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5">B5416</f>
        <v>0</v>
      </c>
      <c r="C5454" s="292">
        <f t="shared" si="3145"/>
        <v>0</v>
      </c>
      <c r="D5454" s="293">
        <f t="shared" si="3145"/>
        <v>0</v>
      </c>
      <c r="E5454" s="294">
        <f t="shared" si="3145"/>
        <v>0</v>
      </c>
      <c r="F5454" s="235"/>
      <c r="G5454" s="236"/>
      <c r="H5454" s="237">
        <f t="shared" ref="H5454:J5454" si="3146">H5416</f>
        <v>0</v>
      </c>
      <c r="I5454" s="238">
        <f t="shared" si="3146"/>
        <v>0</v>
      </c>
      <c r="J5454" s="238">
        <f t="shared" si="3146"/>
        <v>0</v>
      </c>
      <c r="K5454" s="239">
        <f t="shared" si="3126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7">B5417</f>
        <v>0</v>
      </c>
      <c r="C5455" s="292">
        <f t="shared" si="3147"/>
        <v>0</v>
      </c>
      <c r="D5455" s="293">
        <f t="shared" si="3147"/>
        <v>0</v>
      </c>
      <c r="E5455" s="294">
        <f t="shared" si="3147"/>
        <v>0</v>
      </c>
      <c r="F5455" s="235"/>
      <c r="G5455" s="236"/>
      <c r="H5455" s="237">
        <f t="shared" ref="H5455:J5455" si="3148">H5417</f>
        <v>0</v>
      </c>
      <c r="I5455" s="238">
        <f t="shared" si="3148"/>
        <v>0</v>
      </c>
      <c r="J5455" s="238">
        <f t="shared" si="3148"/>
        <v>0</v>
      </c>
      <c r="K5455" s="239">
        <f t="shared" si="3126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9">B5418</f>
        <v>0</v>
      </c>
      <c r="C5456" s="292">
        <f t="shared" si="3149"/>
        <v>0</v>
      </c>
      <c r="D5456" s="293">
        <f t="shared" si="3149"/>
        <v>0</v>
      </c>
      <c r="E5456" s="294">
        <f t="shared" si="3149"/>
        <v>0</v>
      </c>
      <c r="F5456" s="235"/>
      <c r="G5456" s="236"/>
      <c r="H5456" s="237">
        <f t="shared" ref="H5456:J5456" si="3150">H5418</f>
        <v>0</v>
      </c>
      <c r="I5456" s="238">
        <f t="shared" si="3150"/>
        <v>0</v>
      </c>
      <c r="J5456" s="238">
        <f t="shared" si="3150"/>
        <v>0</v>
      </c>
      <c r="K5456" s="239">
        <f t="shared" si="3126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1">B5419</f>
        <v>0</v>
      </c>
      <c r="C5457" s="292">
        <f t="shared" si="3151"/>
        <v>0</v>
      </c>
      <c r="D5457" s="293">
        <f t="shared" si="3151"/>
        <v>0</v>
      </c>
      <c r="E5457" s="294">
        <f t="shared" si="3151"/>
        <v>0</v>
      </c>
      <c r="F5457" s="235"/>
      <c r="G5457" s="236"/>
      <c r="H5457" s="237">
        <f t="shared" ref="H5457:J5457" si="3152">H5419</f>
        <v>0</v>
      </c>
      <c r="I5457" s="238">
        <f t="shared" si="3152"/>
        <v>0</v>
      </c>
      <c r="J5457" s="238">
        <f t="shared" si="3152"/>
        <v>0</v>
      </c>
      <c r="K5457" s="239">
        <f t="shared" si="3126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3">B5420</f>
        <v>0</v>
      </c>
      <c r="C5458" s="292">
        <f t="shared" si="3153"/>
        <v>0</v>
      </c>
      <c r="D5458" s="293">
        <f t="shared" si="3153"/>
        <v>0</v>
      </c>
      <c r="E5458" s="294">
        <f t="shared" si="3153"/>
        <v>0</v>
      </c>
      <c r="F5458" s="235"/>
      <c r="G5458" s="236"/>
      <c r="H5458" s="237">
        <f t="shared" ref="H5458:J5458" si="3154">H5420</f>
        <v>0</v>
      </c>
      <c r="I5458" s="238">
        <f t="shared" si="3154"/>
        <v>0</v>
      </c>
      <c r="J5458" s="238">
        <f t="shared" si="3154"/>
        <v>0</v>
      </c>
      <c r="K5458" s="239">
        <f t="shared" si="3126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5">B5421</f>
        <v>0</v>
      </c>
      <c r="C5459" s="292">
        <f t="shared" si="3155"/>
        <v>0</v>
      </c>
      <c r="D5459" s="293">
        <f t="shared" si="3155"/>
        <v>0</v>
      </c>
      <c r="E5459" s="295">
        <f t="shared" si="3155"/>
        <v>0</v>
      </c>
      <c r="F5459" s="235"/>
      <c r="G5459" s="236"/>
      <c r="H5459" s="237">
        <f t="shared" ref="H5459:J5459" si="3156">H5421</f>
        <v>0</v>
      </c>
      <c r="I5459" s="238">
        <f t="shared" si="3156"/>
        <v>0</v>
      </c>
      <c r="J5459" s="238">
        <f t="shared" si="3156"/>
        <v>0</v>
      </c>
      <c r="K5459" s="239">
        <f t="shared" si="3126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9"/>
      <c r="K5461" s="308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5">
        <f>SUM(K5444:K5459)</f>
        <v>0</v>
      </c>
      <c r="K5462" s="306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7"/>
      <c r="K5463" s="307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8"/>
      <c r="K5465" s="308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9">
        <f>((J5462/1.11)+(K5464/1.11))*11%</f>
        <v>0</v>
      </c>
      <c r="K5466" s="310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8"/>
      <c r="K5467" s="308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11">
        <f>J5432</f>
        <v>0</v>
      </c>
      <c r="K5470" s="312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11">
        <f>J5433</f>
        <v>0</v>
      </c>
      <c r="K5471" s="312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23090049</v>
      </c>
      <c r="G5474" s="11" t="s">
        <v>2</v>
      </c>
      <c r="H5474" s="358"/>
      <c r="I5474" s="358"/>
      <c r="J5474" s="358"/>
      <c r="K5474" s="359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2" t="s">
        <v>3</v>
      </c>
      <c r="G5475" s="17"/>
      <c r="H5475" s="360"/>
      <c r="I5475" s="360"/>
      <c r="J5475" s="360"/>
      <c r="K5475" s="361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3"/>
      <c r="E5476" s="364"/>
      <c r="F5476" s="362"/>
      <c r="G5476" s="18"/>
      <c r="H5476" s="365"/>
      <c r="I5476" s="365"/>
      <c r="J5476" s="365"/>
      <c r="K5476" s="36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2"/>
      <c r="G5477" s="18"/>
      <c r="H5477" s="367"/>
      <c r="I5477" s="367"/>
      <c r="J5477" s="367"/>
      <c r="K5477" s="36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9"/>
      <c r="I5478" s="369"/>
      <c r="J5478" s="369"/>
      <c r="K5478" s="37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7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7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7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7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7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7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7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7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7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7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7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7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7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7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7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7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5"/>
      <c r="K5499" s="34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7">
        <f>SUM(K5482:K5497)</f>
        <v>0</v>
      </c>
      <c r="K5500" s="34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9"/>
      <c r="K5501" s="34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6"/>
      <c r="K5503" s="34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0">
        <f>((J5500/1.11)+(K5502/1.11))*11%</f>
        <v>0</v>
      </c>
      <c r="K5504" s="35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6"/>
      <c r="K5505" s="34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52"/>
      <c r="K5508" s="353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52"/>
      <c r="K5509" s="353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23090049</v>
      </c>
      <c r="F5512" s="123"/>
      <c r="G5512" s="124" t="s">
        <v>2</v>
      </c>
      <c r="H5512" s="354">
        <f>H5474</f>
        <v>0</v>
      </c>
      <c r="I5512" s="354"/>
      <c r="J5512" s="354"/>
      <c r="K5512" s="355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30" t="s">
        <v>3</v>
      </c>
      <c r="G5513" s="130"/>
      <c r="H5513" s="356"/>
      <c r="I5513" s="356"/>
      <c r="J5513" s="356"/>
      <c r="K5513" s="357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31">
        <f>D5476</f>
        <v>0</v>
      </c>
      <c r="E5514" s="332"/>
      <c r="F5514" s="330"/>
      <c r="G5514" s="131"/>
      <c r="H5514" s="333">
        <f>H5476</f>
        <v>0</v>
      </c>
      <c r="I5514" s="333"/>
      <c r="J5514" s="333"/>
      <c r="K5514" s="334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30"/>
      <c r="G5515" s="131"/>
      <c r="H5515" s="335">
        <f>H5477</f>
        <v>0</v>
      </c>
      <c r="I5515" s="335"/>
      <c r="J5515" s="335"/>
      <c r="K5515" s="336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7"/>
      <c r="I5516" s="337"/>
      <c r="J5516" s="337"/>
      <c r="K5516" s="338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8">B5482</f>
        <v>0</v>
      </c>
      <c r="C5520" s="287">
        <f t="shared" si="3158"/>
        <v>0</v>
      </c>
      <c r="D5520" s="288">
        <f t="shared" si="3158"/>
        <v>0</v>
      </c>
      <c r="E5520" s="289">
        <f t="shared" si="3158"/>
        <v>0</v>
      </c>
      <c r="F5520" s="158"/>
      <c r="G5520" s="159"/>
      <c r="H5520" s="160">
        <f t="shared" ref="H5520:J5520" si="3159">H5482</f>
        <v>0</v>
      </c>
      <c r="I5520" s="161">
        <f t="shared" si="3159"/>
        <v>0</v>
      </c>
      <c r="J5520" s="161">
        <f t="shared" si="3159"/>
        <v>0</v>
      </c>
      <c r="K5520" s="162">
        <f t="shared" ref="K5520:K5535" si="3160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1">B5483</f>
        <v>0</v>
      </c>
      <c r="C5521" s="287">
        <f t="shared" si="3161"/>
        <v>0</v>
      </c>
      <c r="D5521" s="288">
        <f t="shared" si="3161"/>
        <v>0</v>
      </c>
      <c r="E5521" s="289">
        <f t="shared" si="3161"/>
        <v>0</v>
      </c>
      <c r="F5521" s="158"/>
      <c r="G5521" s="159"/>
      <c r="H5521" s="160">
        <f t="shared" ref="H5521:J5521" si="3162">H5483</f>
        <v>0</v>
      </c>
      <c r="I5521" s="161">
        <f t="shared" si="3162"/>
        <v>0</v>
      </c>
      <c r="J5521" s="161">
        <f t="shared" si="3162"/>
        <v>0</v>
      </c>
      <c r="K5521" s="162">
        <f t="shared" si="3160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3">B5484</f>
        <v>0</v>
      </c>
      <c r="C5522" s="287">
        <f t="shared" si="3163"/>
        <v>0</v>
      </c>
      <c r="D5522" s="288">
        <f t="shared" si="3163"/>
        <v>0</v>
      </c>
      <c r="E5522" s="289">
        <f t="shared" si="3163"/>
        <v>0</v>
      </c>
      <c r="F5522" s="158"/>
      <c r="G5522" s="159"/>
      <c r="H5522" s="160">
        <f t="shared" ref="H5522:J5522" si="3164">H5484</f>
        <v>0</v>
      </c>
      <c r="I5522" s="161">
        <f t="shared" si="3164"/>
        <v>0</v>
      </c>
      <c r="J5522" s="161">
        <f t="shared" si="3164"/>
        <v>0</v>
      </c>
      <c r="K5522" s="162">
        <f t="shared" si="3160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5">B5485</f>
        <v>0</v>
      </c>
      <c r="C5523" s="287">
        <f t="shared" si="3165"/>
        <v>0</v>
      </c>
      <c r="D5523" s="288">
        <f t="shared" si="3165"/>
        <v>0</v>
      </c>
      <c r="E5523" s="289">
        <f t="shared" si="3165"/>
        <v>0</v>
      </c>
      <c r="F5523" s="158"/>
      <c r="G5523" s="159"/>
      <c r="H5523" s="160">
        <f t="shared" ref="H5523:J5523" si="3166">H5485</f>
        <v>0</v>
      </c>
      <c r="I5523" s="161">
        <f t="shared" si="3166"/>
        <v>0</v>
      </c>
      <c r="J5523" s="161">
        <f t="shared" si="3166"/>
        <v>0</v>
      </c>
      <c r="K5523" s="162">
        <f t="shared" si="3160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7">B5486</f>
        <v>0</v>
      </c>
      <c r="C5524" s="287">
        <f t="shared" si="3167"/>
        <v>0</v>
      </c>
      <c r="D5524" s="288">
        <f t="shared" si="3167"/>
        <v>0</v>
      </c>
      <c r="E5524" s="289">
        <f t="shared" si="3167"/>
        <v>0</v>
      </c>
      <c r="F5524" s="158"/>
      <c r="G5524" s="159"/>
      <c r="H5524" s="160">
        <f t="shared" ref="H5524:J5524" si="3168">H5486</f>
        <v>0</v>
      </c>
      <c r="I5524" s="161">
        <f t="shared" si="3168"/>
        <v>0</v>
      </c>
      <c r="J5524" s="161">
        <f t="shared" si="3168"/>
        <v>0</v>
      </c>
      <c r="K5524" s="162">
        <f t="shared" si="3160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9">B5487</f>
        <v>0</v>
      </c>
      <c r="C5525" s="287">
        <f t="shared" si="3169"/>
        <v>0</v>
      </c>
      <c r="D5525" s="288">
        <f t="shared" si="3169"/>
        <v>0</v>
      </c>
      <c r="E5525" s="289">
        <f t="shared" si="3169"/>
        <v>0</v>
      </c>
      <c r="F5525" s="158"/>
      <c r="G5525" s="159"/>
      <c r="H5525" s="160">
        <f t="shared" ref="H5525:J5525" si="3170">H5487</f>
        <v>0</v>
      </c>
      <c r="I5525" s="161">
        <f t="shared" si="3170"/>
        <v>0</v>
      </c>
      <c r="J5525" s="161">
        <f t="shared" si="3170"/>
        <v>0</v>
      </c>
      <c r="K5525" s="162">
        <f t="shared" si="3160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1">B5488</f>
        <v>0</v>
      </c>
      <c r="C5526" s="287">
        <f t="shared" si="3171"/>
        <v>0</v>
      </c>
      <c r="D5526" s="288">
        <f t="shared" si="3171"/>
        <v>0</v>
      </c>
      <c r="E5526" s="289">
        <f t="shared" si="3171"/>
        <v>0</v>
      </c>
      <c r="F5526" s="158"/>
      <c r="G5526" s="159"/>
      <c r="H5526" s="160">
        <f t="shared" ref="H5526:J5526" si="3172">H5488</f>
        <v>0</v>
      </c>
      <c r="I5526" s="161">
        <f t="shared" si="3172"/>
        <v>0</v>
      </c>
      <c r="J5526" s="161">
        <f t="shared" si="3172"/>
        <v>0</v>
      </c>
      <c r="K5526" s="162">
        <f t="shared" si="3160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3">B5489</f>
        <v>0</v>
      </c>
      <c r="C5527" s="287">
        <f t="shared" si="3173"/>
        <v>0</v>
      </c>
      <c r="D5527" s="288">
        <f t="shared" si="3173"/>
        <v>0</v>
      </c>
      <c r="E5527" s="290">
        <f t="shared" si="3173"/>
        <v>0</v>
      </c>
      <c r="F5527" s="158"/>
      <c r="G5527" s="159"/>
      <c r="H5527" s="160">
        <f t="shared" ref="H5527:J5527" si="3174">H5489</f>
        <v>0</v>
      </c>
      <c r="I5527" s="161">
        <f t="shared" si="3174"/>
        <v>0</v>
      </c>
      <c r="J5527" s="161">
        <f t="shared" si="3174"/>
        <v>0</v>
      </c>
      <c r="K5527" s="162">
        <f t="shared" si="3160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5">B5490</f>
        <v>0</v>
      </c>
      <c r="C5528" s="287">
        <f t="shared" si="3175"/>
        <v>0</v>
      </c>
      <c r="D5528" s="288">
        <f t="shared" si="3175"/>
        <v>0</v>
      </c>
      <c r="E5528" s="289">
        <f t="shared" si="3175"/>
        <v>0</v>
      </c>
      <c r="F5528" s="158"/>
      <c r="G5528" s="159"/>
      <c r="H5528" s="160">
        <f t="shared" ref="H5528:J5528" si="3176">H5490</f>
        <v>0</v>
      </c>
      <c r="I5528" s="161">
        <f t="shared" si="3176"/>
        <v>0</v>
      </c>
      <c r="J5528" s="161">
        <f t="shared" si="3176"/>
        <v>0</v>
      </c>
      <c r="K5528" s="162">
        <f t="shared" si="3160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7">B5491</f>
        <v>0</v>
      </c>
      <c r="C5529" s="287">
        <f t="shared" si="3177"/>
        <v>0</v>
      </c>
      <c r="D5529" s="288">
        <f t="shared" si="3177"/>
        <v>0</v>
      </c>
      <c r="E5529" s="289">
        <f t="shared" si="3177"/>
        <v>0</v>
      </c>
      <c r="F5529" s="158"/>
      <c r="G5529" s="159"/>
      <c r="H5529" s="160">
        <f t="shared" ref="H5529:J5529" si="3178">H5491</f>
        <v>0</v>
      </c>
      <c r="I5529" s="161">
        <f t="shared" si="3178"/>
        <v>0</v>
      </c>
      <c r="J5529" s="161">
        <f t="shared" si="3178"/>
        <v>0</v>
      </c>
      <c r="K5529" s="162">
        <f t="shared" si="3160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9">B5492</f>
        <v>0</v>
      </c>
      <c r="C5530" s="287">
        <f t="shared" si="3179"/>
        <v>0</v>
      </c>
      <c r="D5530" s="288">
        <f t="shared" si="3179"/>
        <v>0</v>
      </c>
      <c r="E5530" s="289">
        <f t="shared" si="3179"/>
        <v>0</v>
      </c>
      <c r="F5530" s="158"/>
      <c r="G5530" s="159"/>
      <c r="H5530" s="160">
        <f t="shared" ref="H5530:J5530" si="3180">H5492</f>
        <v>0</v>
      </c>
      <c r="I5530" s="161">
        <f t="shared" si="3180"/>
        <v>0</v>
      </c>
      <c r="J5530" s="161">
        <f t="shared" si="3180"/>
        <v>0</v>
      </c>
      <c r="K5530" s="162">
        <f t="shared" si="3160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1">B5493</f>
        <v>0</v>
      </c>
      <c r="C5531" s="287">
        <f t="shared" si="3181"/>
        <v>0</v>
      </c>
      <c r="D5531" s="288">
        <f t="shared" si="3181"/>
        <v>0</v>
      </c>
      <c r="E5531" s="289">
        <f t="shared" si="3181"/>
        <v>0</v>
      </c>
      <c r="F5531" s="158"/>
      <c r="G5531" s="159"/>
      <c r="H5531" s="160">
        <f t="shared" ref="H5531:J5531" si="3182">H5493</f>
        <v>0</v>
      </c>
      <c r="I5531" s="161">
        <f t="shared" si="3182"/>
        <v>0</v>
      </c>
      <c r="J5531" s="161">
        <f t="shared" si="3182"/>
        <v>0</v>
      </c>
      <c r="K5531" s="162">
        <f t="shared" si="3160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3">B5494</f>
        <v>0</v>
      </c>
      <c r="C5532" s="287">
        <f t="shared" si="3183"/>
        <v>0</v>
      </c>
      <c r="D5532" s="288">
        <f t="shared" si="3183"/>
        <v>0</v>
      </c>
      <c r="E5532" s="289">
        <f t="shared" si="3183"/>
        <v>0</v>
      </c>
      <c r="F5532" s="158"/>
      <c r="G5532" s="159"/>
      <c r="H5532" s="160">
        <f t="shared" ref="H5532:J5532" si="3184">H5494</f>
        <v>0</v>
      </c>
      <c r="I5532" s="161">
        <f t="shared" si="3184"/>
        <v>0</v>
      </c>
      <c r="J5532" s="161">
        <f t="shared" si="3184"/>
        <v>0</v>
      </c>
      <c r="K5532" s="162">
        <f t="shared" si="3160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5">B5495</f>
        <v>0</v>
      </c>
      <c r="C5533" s="287">
        <f t="shared" si="3185"/>
        <v>0</v>
      </c>
      <c r="D5533" s="288">
        <f t="shared" si="3185"/>
        <v>0</v>
      </c>
      <c r="E5533" s="289">
        <f t="shared" si="3185"/>
        <v>0</v>
      </c>
      <c r="F5533" s="158"/>
      <c r="G5533" s="159"/>
      <c r="H5533" s="160">
        <f t="shared" ref="H5533:J5533" si="3186">H5495</f>
        <v>0</v>
      </c>
      <c r="I5533" s="161">
        <f t="shared" si="3186"/>
        <v>0</v>
      </c>
      <c r="J5533" s="161">
        <f t="shared" si="3186"/>
        <v>0</v>
      </c>
      <c r="K5533" s="162">
        <f t="shared" si="3160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7">B5496</f>
        <v>0</v>
      </c>
      <c r="C5534" s="287">
        <f t="shared" si="3187"/>
        <v>0</v>
      </c>
      <c r="D5534" s="288">
        <f t="shared" si="3187"/>
        <v>0</v>
      </c>
      <c r="E5534" s="289">
        <f t="shared" si="3187"/>
        <v>0</v>
      </c>
      <c r="F5534" s="158"/>
      <c r="G5534" s="159"/>
      <c r="H5534" s="160">
        <f t="shared" ref="H5534:J5534" si="3188">H5496</f>
        <v>0</v>
      </c>
      <c r="I5534" s="161">
        <f t="shared" si="3188"/>
        <v>0</v>
      </c>
      <c r="J5534" s="161">
        <f t="shared" si="3188"/>
        <v>0</v>
      </c>
      <c r="K5534" s="162">
        <f t="shared" si="3160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9">B5497</f>
        <v>0</v>
      </c>
      <c r="C5535" s="287">
        <f t="shared" si="3189"/>
        <v>0</v>
      </c>
      <c r="D5535" s="288">
        <f t="shared" si="3189"/>
        <v>0</v>
      </c>
      <c r="E5535" s="290">
        <f t="shared" si="3189"/>
        <v>0</v>
      </c>
      <c r="F5535" s="158"/>
      <c r="G5535" s="159"/>
      <c r="H5535" s="160">
        <f t="shared" ref="H5535:J5535" si="3190">H5497</f>
        <v>0</v>
      </c>
      <c r="I5535" s="161">
        <f t="shared" si="3190"/>
        <v>0</v>
      </c>
      <c r="J5535" s="161">
        <f t="shared" si="3190"/>
        <v>0</v>
      </c>
      <c r="K5535" s="162">
        <f t="shared" si="3160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9"/>
      <c r="K5537" s="313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40">
        <f>SUM(K5520:K5535)</f>
        <v>0</v>
      </c>
      <c r="K5538" s="341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42"/>
      <c r="K5539" s="342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13"/>
      <c r="K5541" s="313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43">
        <f>((J5538/1.11)+(K5540/1.11))*11%</f>
        <v>0</v>
      </c>
      <c r="K5542" s="344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13"/>
      <c r="K5543" s="313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14">
        <f>J5508</f>
        <v>0</v>
      </c>
      <c r="K5546" s="315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14">
        <f>J5509</f>
        <v>0</v>
      </c>
      <c r="K5547" s="315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23090049</v>
      </c>
      <c r="F5550" s="200"/>
      <c r="G5550" s="201" t="s">
        <v>2</v>
      </c>
      <c r="H5550" s="316">
        <f>H5512</f>
        <v>0</v>
      </c>
      <c r="I5550" s="316"/>
      <c r="J5550" s="316"/>
      <c r="K5550" s="317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20" t="s">
        <v>3</v>
      </c>
      <c r="G5551" s="207"/>
      <c r="H5551" s="318"/>
      <c r="I5551" s="318"/>
      <c r="J5551" s="318"/>
      <c r="K5551" s="319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21">
        <f>D5514</f>
        <v>0</v>
      </c>
      <c r="E5552" s="322"/>
      <c r="F5552" s="320"/>
      <c r="G5552" s="208"/>
      <c r="H5552" s="323">
        <f>H5514</f>
        <v>0</v>
      </c>
      <c r="I5552" s="323"/>
      <c r="J5552" s="323"/>
      <c r="K5552" s="324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20"/>
      <c r="G5553" s="208"/>
      <c r="H5553" s="325">
        <f>H5515</f>
        <v>0</v>
      </c>
      <c r="I5553" s="325"/>
      <c r="J5553" s="325"/>
      <c r="K5553" s="326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7"/>
      <c r="I5554" s="327"/>
      <c r="J5554" s="327"/>
      <c r="K5554" s="328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1">B5520</f>
        <v>0</v>
      </c>
      <c r="C5558" s="292">
        <f t="shared" si="3191"/>
        <v>0</v>
      </c>
      <c r="D5558" s="293">
        <f t="shared" si="3191"/>
        <v>0</v>
      </c>
      <c r="E5558" s="294">
        <f t="shared" si="3191"/>
        <v>0</v>
      </c>
      <c r="F5558" s="235"/>
      <c r="G5558" s="236"/>
      <c r="H5558" s="237">
        <f t="shared" ref="H5558:J5558" si="3192">H5520</f>
        <v>0</v>
      </c>
      <c r="I5558" s="238">
        <f t="shared" si="3192"/>
        <v>0</v>
      </c>
      <c r="J5558" s="238">
        <f t="shared" si="3192"/>
        <v>0</v>
      </c>
      <c r="K5558" s="239">
        <f t="shared" ref="K5558:K5573" si="3193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4">B5521</f>
        <v>0</v>
      </c>
      <c r="C5559" s="292">
        <f t="shared" si="3194"/>
        <v>0</v>
      </c>
      <c r="D5559" s="293">
        <f t="shared" si="3194"/>
        <v>0</v>
      </c>
      <c r="E5559" s="294">
        <f t="shared" si="3194"/>
        <v>0</v>
      </c>
      <c r="F5559" s="235"/>
      <c r="G5559" s="236"/>
      <c r="H5559" s="237">
        <f t="shared" ref="H5559:J5559" si="3195">H5521</f>
        <v>0</v>
      </c>
      <c r="I5559" s="238">
        <f t="shared" si="3195"/>
        <v>0</v>
      </c>
      <c r="J5559" s="238">
        <f t="shared" si="3195"/>
        <v>0</v>
      </c>
      <c r="K5559" s="239">
        <f t="shared" si="3193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6">B5522</f>
        <v>0</v>
      </c>
      <c r="C5560" s="292">
        <f t="shared" si="3196"/>
        <v>0</v>
      </c>
      <c r="D5560" s="293">
        <f t="shared" si="3196"/>
        <v>0</v>
      </c>
      <c r="E5560" s="294">
        <f t="shared" si="3196"/>
        <v>0</v>
      </c>
      <c r="F5560" s="235"/>
      <c r="G5560" s="236"/>
      <c r="H5560" s="237">
        <f t="shared" ref="H5560:J5560" si="3197">H5522</f>
        <v>0</v>
      </c>
      <c r="I5560" s="238">
        <f t="shared" si="3197"/>
        <v>0</v>
      </c>
      <c r="J5560" s="238">
        <f t="shared" si="3197"/>
        <v>0</v>
      </c>
      <c r="K5560" s="239">
        <f t="shared" si="3193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8">B5523</f>
        <v>0</v>
      </c>
      <c r="C5561" s="292">
        <f t="shared" si="3198"/>
        <v>0</v>
      </c>
      <c r="D5561" s="293">
        <f t="shared" si="3198"/>
        <v>0</v>
      </c>
      <c r="E5561" s="294">
        <f t="shared" si="3198"/>
        <v>0</v>
      </c>
      <c r="F5561" s="235"/>
      <c r="G5561" s="236"/>
      <c r="H5561" s="237">
        <f t="shared" ref="H5561:J5561" si="3199">H5523</f>
        <v>0</v>
      </c>
      <c r="I5561" s="238">
        <f t="shared" si="3199"/>
        <v>0</v>
      </c>
      <c r="J5561" s="238">
        <f t="shared" si="3199"/>
        <v>0</v>
      </c>
      <c r="K5561" s="239">
        <f t="shared" si="3193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200">B5524</f>
        <v>0</v>
      </c>
      <c r="C5562" s="292">
        <f t="shared" si="3200"/>
        <v>0</v>
      </c>
      <c r="D5562" s="293">
        <f t="shared" si="3200"/>
        <v>0</v>
      </c>
      <c r="E5562" s="294">
        <f t="shared" si="3200"/>
        <v>0</v>
      </c>
      <c r="F5562" s="235"/>
      <c r="G5562" s="236"/>
      <c r="H5562" s="237">
        <f t="shared" ref="H5562:J5562" si="3201">H5524</f>
        <v>0</v>
      </c>
      <c r="I5562" s="238">
        <f t="shared" si="3201"/>
        <v>0</v>
      </c>
      <c r="J5562" s="238">
        <f t="shared" si="3201"/>
        <v>0</v>
      </c>
      <c r="K5562" s="239">
        <f t="shared" si="3193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2">B5525</f>
        <v>0</v>
      </c>
      <c r="C5563" s="292">
        <f t="shared" si="3202"/>
        <v>0</v>
      </c>
      <c r="D5563" s="293">
        <f t="shared" si="3202"/>
        <v>0</v>
      </c>
      <c r="E5563" s="294">
        <f t="shared" si="3202"/>
        <v>0</v>
      </c>
      <c r="F5563" s="235"/>
      <c r="G5563" s="236"/>
      <c r="H5563" s="237">
        <f t="shared" ref="H5563:J5563" si="3203">H5525</f>
        <v>0</v>
      </c>
      <c r="I5563" s="238">
        <f t="shared" si="3203"/>
        <v>0</v>
      </c>
      <c r="J5563" s="238">
        <f t="shared" si="3203"/>
        <v>0</v>
      </c>
      <c r="K5563" s="239">
        <f t="shared" si="3193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4">B5526</f>
        <v>0</v>
      </c>
      <c r="C5564" s="292">
        <f t="shared" si="3204"/>
        <v>0</v>
      </c>
      <c r="D5564" s="293">
        <f t="shared" si="3204"/>
        <v>0</v>
      </c>
      <c r="E5564" s="294">
        <f t="shared" si="3204"/>
        <v>0</v>
      </c>
      <c r="F5564" s="235"/>
      <c r="G5564" s="236"/>
      <c r="H5564" s="237">
        <f t="shared" ref="H5564:J5564" si="3205">H5526</f>
        <v>0</v>
      </c>
      <c r="I5564" s="238">
        <f t="shared" si="3205"/>
        <v>0</v>
      </c>
      <c r="J5564" s="238">
        <f t="shared" si="3205"/>
        <v>0</v>
      </c>
      <c r="K5564" s="239">
        <f t="shared" si="3193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6">B5527</f>
        <v>0</v>
      </c>
      <c r="C5565" s="292">
        <f t="shared" si="3206"/>
        <v>0</v>
      </c>
      <c r="D5565" s="293">
        <f t="shared" si="3206"/>
        <v>0</v>
      </c>
      <c r="E5565" s="295">
        <f t="shared" si="3206"/>
        <v>0</v>
      </c>
      <c r="F5565" s="235"/>
      <c r="G5565" s="236"/>
      <c r="H5565" s="237">
        <f t="shared" ref="H5565:J5565" si="3207">H5527</f>
        <v>0</v>
      </c>
      <c r="I5565" s="238">
        <f t="shared" si="3207"/>
        <v>0</v>
      </c>
      <c r="J5565" s="238">
        <f t="shared" si="3207"/>
        <v>0</v>
      </c>
      <c r="K5565" s="239">
        <f t="shared" si="3193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8">B5528</f>
        <v>0</v>
      </c>
      <c r="C5566" s="292">
        <f t="shared" si="3208"/>
        <v>0</v>
      </c>
      <c r="D5566" s="293">
        <f t="shared" si="3208"/>
        <v>0</v>
      </c>
      <c r="E5566" s="294">
        <f t="shared" si="3208"/>
        <v>0</v>
      </c>
      <c r="F5566" s="235"/>
      <c r="G5566" s="236"/>
      <c r="H5566" s="237">
        <f t="shared" ref="H5566:J5566" si="3209">H5528</f>
        <v>0</v>
      </c>
      <c r="I5566" s="238">
        <f t="shared" si="3209"/>
        <v>0</v>
      </c>
      <c r="J5566" s="238">
        <f t="shared" si="3209"/>
        <v>0</v>
      </c>
      <c r="K5566" s="239">
        <f t="shared" si="3193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10">B5529</f>
        <v>0</v>
      </c>
      <c r="C5567" s="292">
        <f t="shared" si="3210"/>
        <v>0</v>
      </c>
      <c r="D5567" s="293">
        <f t="shared" si="3210"/>
        <v>0</v>
      </c>
      <c r="E5567" s="294">
        <f t="shared" si="3210"/>
        <v>0</v>
      </c>
      <c r="F5567" s="235"/>
      <c r="G5567" s="236"/>
      <c r="H5567" s="237">
        <f t="shared" ref="H5567:J5567" si="3211">H5529</f>
        <v>0</v>
      </c>
      <c r="I5567" s="238">
        <f t="shared" si="3211"/>
        <v>0</v>
      </c>
      <c r="J5567" s="238">
        <f t="shared" si="3211"/>
        <v>0</v>
      </c>
      <c r="K5567" s="239">
        <f t="shared" si="3193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2">B5530</f>
        <v>0</v>
      </c>
      <c r="C5568" s="292">
        <f t="shared" si="3212"/>
        <v>0</v>
      </c>
      <c r="D5568" s="293">
        <f t="shared" si="3212"/>
        <v>0</v>
      </c>
      <c r="E5568" s="294">
        <f t="shared" si="3212"/>
        <v>0</v>
      </c>
      <c r="F5568" s="235"/>
      <c r="G5568" s="236"/>
      <c r="H5568" s="237">
        <f t="shared" ref="H5568:J5568" si="3213">H5530</f>
        <v>0</v>
      </c>
      <c r="I5568" s="238">
        <f t="shared" si="3213"/>
        <v>0</v>
      </c>
      <c r="J5568" s="238">
        <f t="shared" si="3213"/>
        <v>0</v>
      </c>
      <c r="K5568" s="239">
        <f t="shared" si="3193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4">B5531</f>
        <v>0</v>
      </c>
      <c r="C5569" s="292">
        <f t="shared" si="3214"/>
        <v>0</v>
      </c>
      <c r="D5569" s="293">
        <f t="shared" si="3214"/>
        <v>0</v>
      </c>
      <c r="E5569" s="294">
        <f t="shared" si="3214"/>
        <v>0</v>
      </c>
      <c r="F5569" s="235"/>
      <c r="G5569" s="236"/>
      <c r="H5569" s="237">
        <f t="shared" ref="H5569:J5569" si="3215">H5531</f>
        <v>0</v>
      </c>
      <c r="I5569" s="238">
        <f t="shared" si="3215"/>
        <v>0</v>
      </c>
      <c r="J5569" s="238">
        <f t="shared" si="3215"/>
        <v>0</v>
      </c>
      <c r="K5569" s="239">
        <f t="shared" si="3193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6">B5532</f>
        <v>0</v>
      </c>
      <c r="C5570" s="292">
        <f t="shared" si="3216"/>
        <v>0</v>
      </c>
      <c r="D5570" s="293">
        <f t="shared" si="3216"/>
        <v>0</v>
      </c>
      <c r="E5570" s="294">
        <f t="shared" si="3216"/>
        <v>0</v>
      </c>
      <c r="F5570" s="235"/>
      <c r="G5570" s="236"/>
      <c r="H5570" s="237">
        <f t="shared" ref="H5570:J5570" si="3217">H5532</f>
        <v>0</v>
      </c>
      <c r="I5570" s="238">
        <f t="shared" si="3217"/>
        <v>0</v>
      </c>
      <c r="J5570" s="238">
        <f t="shared" si="3217"/>
        <v>0</v>
      </c>
      <c r="K5570" s="239">
        <f t="shared" si="3193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8">B5533</f>
        <v>0</v>
      </c>
      <c r="C5571" s="292">
        <f t="shared" si="3218"/>
        <v>0</v>
      </c>
      <c r="D5571" s="293">
        <f t="shared" si="3218"/>
        <v>0</v>
      </c>
      <c r="E5571" s="294">
        <f t="shared" si="3218"/>
        <v>0</v>
      </c>
      <c r="F5571" s="235"/>
      <c r="G5571" s="236"/>
      <c r="H5571" s="237">
        <f t="shared" ref="H5571:J5571" si="3219">H5533</f>
        <v>0</v>
      </c>
      <c r="I5571" s="238">
        <f t="shared" si="3219"/>
        <v>0</v>
      </c>
      <c r="J5571" s="238">
        <f t="shared" si="3219"/>
        <v>0</v>
      </c>
      <c r="K5571" s="239">
        <f t="shared" si="3193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20">B5534</f>
        <v>0</v>
      </c>
      <c r="C5572" s="292">
        <f t="shared" si="3220"/>
        <v>0</v>
      </c>
      <c r="D5572" s="293">
        <f t="shared" si="3220"/>
        <v>0</v>
      </c>
      <c r="E5572" s="294">
        <f t="shared" si="3220"/>
        <v>0</v>
      </c>
      <c r="F5572" s="235"/>
      <c r="G5572" s="236"/>
      <c r="H5572" s="237">
        <f t="shared" ref="H5572:J5572" si="3221">H5534</f>
        <v>0</v>
      </c>
      <c r="I5572" s="238">
        <f t="shared" si="3221"/>
        <v>0</v>
      </c>
      <c r="J5572" s="238">
        <f t="shared" si="3221"/>
        <v>0</v>
      </c>
      <c r="K5572" s="239">
        <f t="shared" si="3193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2">B5535</f>
        <v>0</v>
      </c>
      <c r="C5573" s="292">
        <f t="shared" si="3222"/>
        <v>0</v>
      </c>
      <c r="D5573" s="293">
        <f t="shared" si="3222"/>
        <v>0</v>
      </c>
      <c r="E5573" s="295">
        <f t="shared" si="3222"/>
        <v>0</v>
      </c>
      <c r="F5573" s="235"/>
      <c r="G5573" s="236"/>
      <c r="H5573" s="237">
        <f t="shared" ref="H5573:J5573" si="3223">H5535</f>
        <v>0</v>
      </c>
      <c r="I5573" s="238">
        <f t="shared" si="3223"/>
        <v>0</v>
      </c>
      <c r="J5573" s="238">
        <f t="shared" si="3223"/>
        <v>0</v>
      </c>
      <c r="K5573" s="239">
        <f t="shared" si="3193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9"/>
      <c r="K5575" s="308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5">
        <f>SUM(K5558:K5573)</f>
        <v>0</v>
      </c>
      <c r="K5576" s="306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7"/>
      <c r="K5577" s="307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8"/>
      <c r="K5579" s="308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9">
        <f>((J5576/1.11)+(K5578/1.11))*11%</f>
        <v>0</v>
      </c>
      <c r="K5580" s="310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8"/>
      <c r="K5581" s="308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11">
        <f>J5546</f>
        <v>0</v>
      </c>
      <c r="K5584" s="312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11">
        <f>J5547</f>
        <v>0</v>
      </c>
      <c r="K5585" s="312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23090050</v>
      </c>
      <c r="G5588" s="11" t="s">
        <v>2</v>
      </c>
      <c r="H5588" s="358"/>
      <c r="I5588" s="358"/>
      <c r="J5588" s="358"/>
      <c r="K5588" s="359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2" t="s">
        <v>3</v>
      </c>
      <c r="G5589" s="17"/>
      <c r="H5589" s="360"/>
      <c r="I5589" s="360"/>
      <c r="J5589" s="360"/>
      <c r="K5589" s="361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3"/>
      <c r="E5590" s="364"/>
      <c r="F5590" s="362"/>
      <c r="G5590" s="18"/>
      <c r="H5590" s="365"/>
      <c r="I5590" s="365"/>
      <c r="J5590" s="365"/>
      <c r="K5590" s="36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2"/>
      <c r="G5591" s="18"/>
      <c r="H5591" s="367"/>
      <c r="I5591" s="367"/>
      <c r="J5591" s="367"/>
      <c r="K5591" s="36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9"/>
      <c r="I5592" s="369"/>
      <c r="J5592" s="369"/>
      <c r="K5592" s="37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4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4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4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4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4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4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4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4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4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4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4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4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4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4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4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4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5"/>
      <c r="K5613" s="34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7">
        <f>SUM(K5596:K5611)</f>
        <v>0</v>
      </c>
      <c r="K5614" s="34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9"/>
      <c r="K5615" s="34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6"/>
      <c r="K5617" s="34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0">
        <f>((J5614/1.11)+(K5616/1.11))*11%</f>
        <v>0</v>
      </c>
      <c r="K5618" s="35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6"/>
      <c r="K5619" s="34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52"/>
      <c r="K5622" s="353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52"/>
      <c r="K5623" s="353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23090050</v>
      </c>
      <c r="F5626" s="123"/>
      <c r="G5626" s="124" t="s">
        <v>2</v>
      </c>
      <c r="H5626" s="354">
        <f>H5588</f>
        <v>0</v>
      </c>
      <c r="I5626" s="354"/>
      <c r="J5626" s="354"/>
      <c r="K5626" s="355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30" t="s">
        <v>3</v>
      </c>
      <c r="G5627" s="130"/>
      <c r="H5627" s="356"/>
      <c r="I5627" s="356"/>
      <c r="J5627" s="356"/>
      <c r="K5627" s="357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31">
        <f>D5590</f>
        <v>0</v>
      </c>
      <c r="E5628" s="332"/>
      <c r="F5628" s="330"/>
      <c r="G5628" s="131"/>
      <c r="H5628" s="333">
        <f>H5590</f>
        <v>0</v>
      </c>
      <c r="I5628" s="333"/>
      <c r="J5628" s="333"/>
      <c r="K5628" s="334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30"/>
      <c r="G5629" s="131"/>
      <c r="H5629" s="335">
        <f>H5591</f>
        <v>0</v>
      </c>
      <c r="I5629" s="335"/>
      <c r="J5629" s="335"/>
      <c r="K5629" s="336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7"/>
      <c r="I5630" s="337"/>
      <c r="J5630" s="337"/>
      <c r="K5630" s="338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5">B5596</f>
        <v>0</v>
      </c>
      <c r="C5634" s="287">
        <f t="shared" si="3225"/>
        <v>0</v>
      </c>
      <c r="D5634" s="288">
        <f t="shared" si="3225"/>
        <v>0</v>
      </c>
      <c r="E5634" s="289">
        <f t="shared" si="3225"/>
        <v>0</v>
      </c>
      <c r="F5634" s="158"/>
      <c r="G5634" s="159"/>
      <c r="H5634" s="160">
        <f t="shared" ref="H5634:J5634" si="3226">H5596</f>
        <v>0</v>
      </c>
      <c r="I5634" s="161">
        <f t="shared" si="3226"/>
        <v>0</v>
      </c>
      <c r="J5634" s="161">
        <f t="shared" si="3226"/>
        <v>0</v>
      </c>
      <c r="K5634" s="162">
        <f t="shared" ref="K5634:K5649" si="3227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8">B5597</f>
        <v>0</v>
      </c>
      <c r="C5635" s="287">
        <f t="shared" si="3228"/>
        <v>0</v>
      </c>
      <c r="D5635" s="288">
        <f t="shared" si="3228"/>
        <v>0</v>
      </c>
      <c r="E5635" s="289">
        <f t="shared" si="3228"/>
        <v>0</v>
      </c>
      <c r="F5635" s="158"/>
      <c r="G5635" s="159"/>
      <c r="H5635" s="160">
        <f t="shared" ref="H5635:J5635" si="3229">H5597</f>
        <v>0</v>
      </c>
      <c r="I5635" s="161">
        <f t="shared" si="3229"/>
        <v>0</v>
      </c>
      <c r="J5635" s="161">
        <f t="shared" si="3229"/>
        <v>0</v>
      </c>
      <c r="K5635" s="162">
        <f t="shared" si="3227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30">B5598</f>
        <v>0</v>
      </c>
      <c r="C5636" s="287">
        <f t="shared" si="3230"/>
        <v>0</v>
      </c>
      <c r="D5636" s="288">
        <f t="shared" si="3230"/>
        <v>0</v>
      </c>
      <c r="E5636" s="289">
        <f t="shared" si="3230"/>
        <v>0</v>
      </c>
      <c r="F5636" s="158"/>
      <c r="G5636" s="159"/>
      <c r="H5636" s="160">
        <f t="shared" ref="H5636:J5636" si="3231">H5598</f>
        <v>0</v>
      </c>
      <c r="I5636" s="161">
        <f t="shared" si="3231"/>
        <v>0</v>
      </c>
      <c r="J5636" s="161">
        <f t="shared" si="3231"/>
        <v>0</v>
      </c>
      <c r="K5636" s="162">
        <f t="shared" si="3227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2">B5599</f>
        <v>0</v>
      </c>
      <c r="C5637" s="287">
        <f t="shared" si="3232"/>
        <v>0</v>
      </c>
      <c r="D5637" s="288">
        <f t="shared" si="3232"/>
        <v>0</v>
      </c>
      <c r="E5637" s="289">
        <f t="shared" si="3232"/>
        <v>0</v>
      </c>
      <c r="F5637" s="158"/>
      <c r="G5637" s="159"/>
      <c r="H5637" s="160">
        <f t="shared" ref="H5637:J5637" si="3233">H5599</f>
        <v>0</v>
      </c>
      <c r="I5637" s="161">
        <f t="shared" si="3233"/>
        <v>0</v>
      </c>
      <c r="J5637" s="161">
        <f t="shared" si="3233"/>
        <v>0</v>
      </c>
      <c r="K5637" s="162">
        <f t="shared" si="3227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4">B5600</f>
        <v>0</v>
      </c>
      <c r="C5638" s="287">
        <f t="shared" si="3234"/>
        <v>0</v>
      </c>
      <c r="D5638" s="288">
        <f t="shared" si="3234"/>
        <v>0</v>
      </c>
      <c r="E5638" s="289">
        <f t="shared" si="3234"/>
        <v>0</v>
      </c>
      <c r="F5638" s="158"/>
      <c r="G5638" s="159"/>
      <c r="H5638" s="160">
        <f t="shared" ref="H5638:J5638" si="3235">H5600</f>
        <v>0</v>
      </c>
      <c r="I5638" s="161">
        <f t="shared" si="3235"/>
        <v>0</v>
      </c>
      <c r="J5638" s="161">
        <f t="shared" si="3235"/>
        <v>0</v>
      </c>
      <c r="K5638" s="162">
        <f t="shared" si="3227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6">B5601</f>
        <v>0</v>
      </c>
      <c r="C5639" s="287">
        <f t="shared" si="3236"/>
        <v>0</v>
      </c>
      <c r="D5639" s="288">
        <f t="shared" si="3236"/>
        <v>0</v>
      </c>
      <c r="E5639" s="289">
        <f t="shared" si="3236"/>
        <v>0</v>
      </c>
      <c r="F5639" s="158"/>
      <c r="G5639" s="159"/>
      <c r="H5639" s="160">
        <f t="shared" ref="H5639:J5639" si="3237">H5601</f>
        <v>0</v>
      </c>
      <c r="I5639" s="161">
        <f t="shared" si="3237"/>
        <v>0</v>
      </c>
      <c r="J5639" s="161">
        <f t="shared" si="3237"/>
        <v>0</v>
      </c>
      <c r="K5639" s="162">
        <f t="shared" si="3227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8">B5602</f>
        <v>0</v>
      </c>
      <c r="C5640" s="287">
        <f t="shared" si="3238"/>
        <v>0</v>
      </c>
      <c r="D5640" s="288">
        <f t="shared" si="3238"/>
        <v>0</v>
      </c>
      <c r="E5640" s="289">
        <f t="shared" si="3238"/>
        <v>0</v>
      </c>
      <c r="F5640" s="158"/>
      <c r="G5640" s="159"/>
      <c r="H5640" s="160">
        <f t="shared" ref="H5640:J5640" si="3239">H5602</f>
        <v>0</v>
      </c>
      <c r="I5640" s="161">
        <f t="shared" si="3239"/>
        <v>0</v>
      </c>
      <c r="J5640" s="161">
        <f t="shared" si="3239"/>
        <v>0</v>
      </c>
      <c r="K5640" s="162">
        <f t="shared" si="3227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40">B5603</f>
        <v>0</v>
      </c>
      <c r="C5641" s="287">
        <f t="shared" si="3240"/>
        <v>0</v>
      </c>
      <c r="D5641" s="288">
        <f t="shared" si="3240"/>
        <v>0</v>
      </c>
      <c r="E5641" s="290">
        <f t="shared" si="3240"/>
        <v>0</v>
      </c>
      <c r="F5641" s="158"/>
      <c r="G5641" s="159"/>
      <c r="H5641" s="160">
        <f t="shared" ref="H5641:J5641" si="3241">H5603</f>
        <v>0</v>
      </c>
      <c r="I5641" s="161">
        <f t="shared" si="3241"/>
        <v>0</v>
      </c>
      <c r="J5641" s="161">
        <f t="shared" si="3241"/>
        <v>0</v>
      </c>
      <c r="K5641" s="162">
        <f t="shared" si="3227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2">B5604</f>
        <v>0</v>
      </c>
      <c r="C5642" s="287">
        <f t="shared" si="3242"/>
        <v>0</v>
      </c>
      <c r="D5642" s="288">
        <f t="shared" si="3242"/>
        <v>0</v>
      </c>
      <c r="E5642" s="289">
        <f t="shared" si="3242"/>
        <v>0</v>
      </c>
      <c r="F5642" s="158"/>
      <c r="G5642" s="159"/>
      <c r="H5642" s="160">
        <f t="shared" ref="H5642:J5642" si="3243">H5604</f>
        <v>0</v>
      </c>
      <c r="I5642" s="161">
        <f t="shared" si="3243"/>
        <v>0</v>
      </c>
      <c r="J5642" s="161">
        <f t="shared" si="3243"/>
        <v>0</v>
      </c>
      <c r="K5642" s="162">
        <f t="shared" si="3227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4">B5605</f>
        <v>0</v>
      </c>
      <c r="C5643" s="287">
        <f t="shared" si="3244"/>
        <v>0</v>
      </c>
      <c r="D5643" s="288">
        <f t="shared" si="3244"/>
        <v>0</v>
      </c>
      <c r="E5643" s="289">
        <f t="shared" si="3244"/>
        <v>0</v>
      </c>
      <c r="F5643" s="158"/>
      <c r="G5643" s="159"/>
      <c r="H5643" s="160">
        <f t="shared" ref="H5643:J5643" si="3245">H5605</f>
        <v>0</v>
      </c>
      <c r="I5643" s="161">
        <f t="shared" si="3245"/>
        <v>0</v>
      </c>
      <c r="J5643" s="161">
        <f t="shared" si="3245"/>
        <v>0</v>
      </c>
      <c r="K5643" s="162">
        <f t="shared" si="3227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6">B5606</f>
        <v>0</v>
      </c>
      <c r="C5644" s="287">
        <f t="shared" si="3246"/>
        <v>0</v>
      </c>
      <c r="D5644" s="288">
        <f t="shared" si="3246"/>
        <v>0</v>
      </c>
      <c r="E5644" s="289">
        <f t="shared" si="3246"/>
        <v>0</v>
      </c>
      <c r="F5644" s="158"/>
      <c r="G5644" s="159"/>
      <c r="H5644" s="160">
        <f t="shared" ref="H5644:J5644" si="3247">H5606</f>
        <v>0</v>
      </c>
      <c r="I5644" s="161">
        <f t="shared" si="3247"/>
        <v>0</v>
      </c>
      <c r="J5644" s="161">
        <f t="shared" si="3247"/>
        <v>0</v>
      </c>
      <c r="K5644" s="162">
        <f t="shared" si="3227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8">B5607</f>
        <v>0</v>
      </c>
      <c r="C5645" s="287">
        <f t="shared" si="3248"/>
        <v>0</v>
      </c>
      <c r="D5645" s="288">
        <f t="shared" si="3248"/>
        <v>0</v>
      </c>
      <c r="E5645" s="289">
        <f t="shared" si="3248"/>
        <v>0</v>
      </c>
      <c r="F5645" s="158"/>
      <c r="G5645" s="159"/>
      <c r="H5645" s="160">
        <f t="shared" ref="H5645:J5645" si="3249">H5607</f>
        <v>0</v>
      </c>
      <c r="I5645" s="161">
        <f t="shared" si="3249"/>
        <v>0</v>
      </c>
      <c r="J5645" s="161">
        <f t="shared" si="3249"/>
        <v>0</v>
      </c>
      <c r="K5645" s="162">
        <f t="shared" si="3227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50">B5608</f>
        <v>0</v>
      </c>
      <c r="C5646" s="287">
        <f t="shared" si="3250"/>
        <v>0</v>
      </c>
      <c r="D5646" s="288">
        <f t="shared" si="3250"/>
        <v>0</v>
      </c>
      <c r="E5646" s="289">
        <f t="shared" si="3250"/>
        <v>0</v>
      </c>
      <c r="F5646" s="158"/>
      <c r="G5646" s="159"/>
      <c r="H5646" s="160">
        <f t="shared" ref="H5646:J5646" si="3251">H5608</f>
        <v>0</v>
      </c>
      <c r="I5646" s="161">
        <f t="shared" si="3251"/>
        <v>0</v>
      </c>
      <c r="J5646" s="161">
        <f t="shared" si="3251"/>
        <v>0</v>
      </c>
      <c r="K5646" s="162">
        <f t="shared" si="3227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2">B5609</f>
        <v>0</v>
      </c>
      <c r="C5647" s="287">
        <f t="shared" si="3252"/>
        <v>0</v>
      </c>
      <c r="D5647" s="288">
        <f t="shared" si="3252"/>
        <v>0</v>
      </c>
      <c r="E5647" s="289">
        <f t="shared" si="3252"/>
        <v>0</v>
      </c>
      <c r="F5647" s="158"/>
      <c r="G5647" s="159"/>
      <c r="H5647" s="160">
        <f t="shared" ref="H5647:J5647" si="3253">H5609</f>
        <v>0</v>
      </c>
      <c r="I5647" s="161">
        <f t="shared" si="3253"/>
        <v>0</v>
      </c>
      <c r="J5647" s="161">
        <f t="shared" si="3253"/>
        <v>0</v>
      </c>
      <c r="K5647" s="162">
        <f t="shared" si="3227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4">B5610</f>
        <v>0</v>
      </c>
      <c r="C5648" s="287">
        <f t="shared" si="3254"/>
        <v>0</v>
      </c>
      <c r="D5648" s="288">
        <f t="shared" si="3254"/>
        <v>0</v>
      </c>
      <c r="E5648" s="289">
        <f t="shared" si="3254"/>
        <v>0</v>
      </c>
      <c r="F5648" s="158"/>
      <c r="G5648" s="159"/>
      <c r="H5648" s="160">
        <f t="shared" ref="H5648:J5648" si="3255">H5610</f>
        <v>0</v>
      </c>
      <c r="I5648" s="161">
        <f t="shared" si="3255"/>
        <v>0</v>
      </c>
      <c r="J5648" s="161">
        <f t="shared" si="3255"/>
        <v>0</v>
      </c>
      <c r="K5648" s="162">
        <f t="shared" si="3227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6">B5611</f>
        <v>0</v>
      </c>
      <c r="C5649" s="287">
        <f t="shared" si="3256"/>
        <v>0</v>
      </c>
      <c r="D5649" s="288">
        <f t="shared" si="3256"/>
        <v>0</v>
      </c>
      <c r="E5649" s="290">
        <f t="shared" si="3256"/>
        <v>0</v>
      </c>
      <c r="F5649" s="158"/>
      <c r="G5649" s="159"/>
      <c r="H5649" s="160">
        <f t="shared" ref="H5649:J5649" si="3257">H5611</f>
        <v>0</v>
      </c>
      <c r="I5649" s="161">
        <f t="shared" si="3257"/>
        <v>0</v>
      </c>
      <c r="J5649" s="161">
        <f t="shared" si="3257"/>
        <v>0</v>
      </c>
      <c r="K5649" s="162">
        <f t="shared" si="3227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9"/>
      <c r="K5651" s="313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40">
        <f>SUM(K5634:K5649)</f>
        <v>0</v>
      </c>
      <c r="K5652" s="341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42"/>
      <c r="K5653" s="342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13"/>
      <c r="K5655" s="313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43">
        <f>((J5652/1.11)+(K5654/1.11))*11%</f>
        <v>0</v>
      </c>
      <c r="K5656" s="344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13"/>
      <c r="K5657" s="313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14">
        <f>J5622</f>
        <v>0</v>
      </c>
      <c r="K5660" s="315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14">
        <f>J5623</f>
        <v>0</v>
      </c>
      <c r="K5661" s="315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23090050</v>
      </c>
      <c r="F5664" s="200"/>
      <c r="G5664" s="201" t="s">
        <v>2</v>
      </c>
      <c r="H5664" s="316">
        <f>H5626</f>
        <v>0</v>
      </c>
      <c r="I5664" s="316"/>
      <c r="J5664" s="316"/>
      <c r="K5664" s="317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20" t="s">
        <v>3</v>
      </c>
      <c r="G5665" s="207"/>
      <c r="H5665" s="318"/>
      <c r="I5665" s="318"/>
      <c r="J5665" s="318"/>
      <c r="K5665" s="319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21">
        <f>D5628</f>
        <v>0</v>
      </c>
      <c r="E5666" s="322"/>
      <c r="F5666" s="320"/>
      <c r="G5666" s="208"/>
      <c r="H5666" s="323">
        <f>H5628</f>
        <v>0</v>
      </c>
      <c r="I5666" s="323"/>
      <c r="J5666" s="323"/>
      <c r="K5666" s="324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20"/>
      <c r="G5667" s="208"/>
      <c r="H5667" s="325">
        <f>H5629</f>
        <v>0</v>
      </c>
      <c r="I5667" s="325"/>
      <c r="J5667" s="325"/>
      <c r="K5667" s="326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7"/>
      <c r="I5668" s="327"/>
      <c r="J5668" s="327"/>
      <c r="K5668" s="328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8">B5634</f>
        <v>0</v>
      </c>
      <c r="C5672" s="292">
        <f t="shared" si="3258"/>
        <v>0</v>
      </c>
      <c r="D5672" s="293">
        <f t="shared" si="3258"/>
        <v>0</v>
      </c>
      <c r="E5672" s="294">
        <f t="shared" si="3258"/>
        <v>0</v>
      </c>
      <c r="F5672" s="235"/>
      <c r="G5672" s="236"/>
      <c r="H5672" s="237">
        <f t="shared" ref="H5672:J5672" si="3259">H5634</f>
        <v>0</v>
      </c>
      <c r="I5672" s="238">
        <f t="shared" si="3259"/>
        <v>0</v>
      </c>
      <c r="J5672" s="238">
        <f t="shared" si="3259"/>
        <v>0</v>
      </c>
      <c r="K5672" s="239">
        <f t="shared" ref="K5672:K5687" si="3260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1">B5635</f>
        <v>0</v>
      </c>
      <c r="C5673" s="292">
        <f t="shared" si="3261"/>
        <v>0</v>
      </c>
      <c r="D5673" s="293">
        <f t="shared" si="3261"/>
        <v>0</v>
      </c>
      <c r="E5673" s="294">
        <f t="shared" si="3261"/>
        <v>0</v>
      </c>
      <c r="F5673" s="235"/>
      <c r="G5673" s="236"/>
      <c r="H5673" s="237">
        <f t="shared" ref="H5673:J5673" si="3262">H5635</f>
        <v>0</v>
      </c>
      <c r="I5673" s="238">
        <f t="shared" si="3262"/>
        <v>0</v>
      </c>
      <c r="J5673" s="238">
        <f t="shared" si="3262"/>
        <v>0</v>
      </c>
      <c r="K5673" s="239">
        <f t="shared" si="3260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3">B5636</f>
        <v>0</v>
      </c>
      <c r="C5674" s="292">
        <f t="shared" si="3263"/>
        <v>0</v>
      </c>
      <c r="D5674" s="293">
        <f t="shared" si="3263"/>
        <v>0</v>
      </c>
      <c r="E5674" s="294">
        <f t="shared" si="3263"/>
        <v>0</v>
      </c>
      <c r="F5674" s="235"/>
      <c r="G5674" s="236"/>
      <c r="H5674" s="237">
        <f t="shared" ref="H5674:J5674" si="3264">H5636</f>
        <v>0</v>
      </c>
      <c r="I5674" s="238">
        <f t="shared" si="3264"/>
        <v>0</v>
      </c>
      <c r="J5674" s="238">
        <f t="shared" si="3264"/>
        <v>0</v>
      </c>
      <c r="K5674" s="239">
        <f t="shared" si="3260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5">B5637</f>
        <v>0</v>
      </c>
      <c r="C5675" s="292">
        <f t="shared" si="3265"/>
        <v>0</v>
      </c>
      <c r="D5675" s="293">
        <f t="shared" si="3265"/>
        <v>0</v>
      </c>
      <c r="E5675" s="294">
        <f t="shared" si="3265"/>
        <v>0</v>
      </c>
      <c r="F5675" s="235"/>
      <c r="G5675" s="236"/>
      <c r="H5675" s="237">
        <f t="shared" ref="H5675:J5675" si="3266">H5637</f>
        <v>0</v>
      </c>
      <c r="I5675" s="238">
        <f t="shared" si="3266"/>
        <v>0</v>
      </c>
      <c r="J5675" s="238">
        <f t="shared" si="3266"/>
        <v>0</v>
      </c>
      <c r="K5675" s="239">
        <f t="shared" si="3260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7">B5638</f>
        <v>0</v>
      </c>
      <c r="C5676" s="292">
        <f t="shared" si="3267"/>
        <v>0</v>
      </c>
      <c r="D5676" s="293">
        <f t="shared" si="3267"/>
        <v>0</v>
      </c>
      <c r="E5676" s="294">
        <f t="shared" si="3267"/>
        <v>0</v>
      </c>
      <c r="F5676" s="235"/>
      <c r="G5676" s="236"/>
      <c r="H5676" s="237">
        <f t="shared" ref="H5676:J5676" si="3268">H5638</f>
        <v>0</v>
      </c>
      <c r="I5676" s="238">
        <f t="shared" si="3268"/>
        <v>0</v>
      </c>
      <c r="J5676" s="238">
        <f t="shared" si="3268"/>
        <v>0</v>
      </c>
      <c r="K5676" s="239">
        <f t="shared" si="3260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9">B5639</f>
        <v>0</v>
      </c>
      <c r="C5677" s="292">
        <f t="shared" si="3269"/>
        <v>0</v>
      </c>
      <c r="D5677" s="293">
        <f t="shared" si="3269"/>
        <v>0</v>
      </c>
      <c r="E5677" s="294">
        <f t="shared" si="3269"/>
        <v>0</v>
      </c>
      <c r="F5677" s="235"/>
      <c r="G5677" s="236"/>
      <c r="H5677" s="237">
        <f t="shared" ref="H5677:J5677" si="3270">H5639</f>
        <v>0</v>
      </c>
      <c r="I5677" s="238">
        <f t="shared" si="3270"/>
        <v>0</v>
      </c>
      <c r="J5677" s="238">
        <f t="shared" si="3270"/>
        <v>0</v>
      </c>
      <c r="K5677" s="239">
        <f t="shared" si="3260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1">B5640</f>
        <v>0</v>
      </c>
      <c r="C5678" s="292">
        <f t="shared" si="3271"/>
        <v>0</v>
      </c>
      <c r="D5678" s="293">
        <f t="shared" si="3271"/>
        <v>0</v>
      </c>
      <c r="E5678" s="294">
        <f t="shared" si="3271"/>
        <v>0</v>
      </c>
      <c r="F5678" s="235"/>
      <c r="G5678" s="236"/>
      <c r="H5678" s="237">
        <f t="shared" ref="H5678:J5678" si="3272">H5640</f>
        <v>0</v>
      </c>
      <c r="I5678" s="238">
        <f t="shared" si="3272"/>
        <v>0</v>
      </c>
      <c r="J5678" s="238">
        <f t="shared" si="3272"/>
        <v>0</v>
      </c>
      <c r="K5678" s="239">
        <f t="shared" si="3260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3">B5641</f>
        <v>0</v>
      </c>
      <c r="C5679" s="292">
        <f t="shared" si="3273"/>
        <v>0</v>
      </c>
      <c r="D5679" s="293">
        <f t="shared" si="3273"/>
        <v>0</v>
      </c>
      <c r="E5679" s="295">
        <f t="shared" si="3273"/>
        <v>0</v>
      </c>
      <c r="F5679" s="235"/>
      <c r="G5679" s="236"/>
      <c r="H5679" s="237">
        <f t="shared" ref="H5679:J5679" si="3274">H5641</f>
        <v>0</v>
      </c>
      <c r="I5679" s="238">
        <f t="shared" si="3274"/>
        <v>0</v>
      </c>
      <c r="J5679" s="238">
        <f t="shared" si="3274"/>
        <v>0</v>
      </c>
      <c r="K5679" s="239">
        <f t="shared" si="3260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5">B5642</f>
        <v>0</v>
      </c>
      <c r="C5680" s="292">
        <f t="shared" si="3275"/>
        <v>0</v>
      </c>
      <c r="D5680" s="293">
        <f t="shared" si="3275"/>
        <v>0</v>
      </c>
      <c r="E5680" s="294">
        <f t="shared" si="3275"/>
        <v>0</v>
      </c>
      <c r="F5680" s="235"/>
      <c r="G5680" s="236"/>
      <c r="H5680" s="237">
        <f t="shared" ref="H5680:J5680" si="3276">H5642</f>
        <v>0</v>
      </c>
      <c r="I5680" s="238">
        <f t="shared" si="3276"/>
        <v>0</v>
      </c>
      <c r="J5680" s="238">
        <f t="shared" si="3276"/>
        <v>0</v>
      </c>
      <c r="K5680" s="239">
        <f t="shared" si="3260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7">B5643</f>
        <v>0</v>
      </c>
      <c r="C5681" s="292">
        <f t="shared" si="3277"/>
        <v>0</v>
      </c>
      <c r="D5681" s="293">
        <f t="shared" si="3277"/>
        <v>0</v>
      </c>
      <c r="E5681" s="294">
        <f t="shared" si="3277"/>
        <v>0</v>
      </c>
      <c r="F5681" s="235"/>
      <c r="G5681" s="236"/>
      <c r="H5681" s="237">
        <f t="shared" ref="H5681:J5681" si="3278">H5643</f>
        <v>0</v>
      </c>
      <c r="I5681" s="238">
        <f t="shared" si="3278"/>
        <v>0</v>
      </c>
      <c r="J5681" s="238">
        <f t="shared" si="3278"/>
        <v>0</v>
      </c>
      <c r="K5681" s="239">
        <f t="shared" si="3260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9">B5644</f>
        <v>0</v>
      </c>
      <c r="C5682" s="292">
        <f t="shared" si="3279"/>
        <v>0</v>
      </c>
      <c r="D5682" s="293">
        <f t="shared" si="3279"/>
        <v>0</v>
      </c>
      <c r="E5682" s="294">
        <f t="shared" si="3279"/>
        <v>0</v>
      </c>
      <c r="F5682" s="235"/>
      <c r="G5682" s="236"/>
      <c r="H5682" s="237">
        <f t="shared" ref="H5682:J5682" si="3280">H5644</f>
        <v>0</v>
      </c>
      <c r="I5682" s="238">
        <f t="shared" si="3280"/>
        <v>0</v>
      </c>
      <c r="J5682" s="238">
        <f t="shared" si="3280"/>
        <v>0</v>
      </c>
      <c r="K5682" s="239">
        <f t="shared" si="3260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1">B5645</f>
        <v>0</v>
      </c>
      <c r="C5683" s="292">
        <f t="shared" si="3281"/>
        <v>0</v>
      </c>
      <c r="D5683" s="293">
        <f t="shared" si="3281"/>
        <v>0</v>
      </c>
      <c r="E5683" s="294">
        <f t="shared" si="3281"/>
        <v>0</v>
      </c>
      <c r="F5683" s="235"/>
      <c r="G5683" s="236"/>
      <c r="H5683" s="237">
        <f t="shared" ref="H5683:J5683" si="3282">H5645</f>
        <v>0</v>
      </c>
      <c r="I5683" s="238">
        <f t="shared" si="3282"/>
        <v>0</v>
      </c>
      <c r="J5683" s="238">
        <f t="shared" si="3282"/>
        <v>0</v>
      </c>
      <c r="K5683" s="239">
        <f t="shared" si="3260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3">B5646</f>
        <v>0</v>
      </c>
      <c r="C5684" s="292">
        <f t="shared" si="3283"/>
        <v>0</v>
      </c>
      <c r="D5684" s="293">
        <f t="shared" si="3283"/>
        <v>0</v>
      </c>
      <c r="E5684" s="294">
        <f t="shared" si="3283"/>
        <v>0</v>
      </c>
      <c r="F5684" s="235"/>
      <c r="G5684" s="236"/>
      <c r="H5684" s="237">
        <f t="shared" ref="H5684:J5684" si="3284">H5646</f>
        <v>0</v>
      </c>
      <c r="I5684" s="238">
        <f t="shared" si="3284"/>
        <v>0</v>
      </c>
      <c r="J5684" s="238">
        <f t="shared" si="3284"/>
        <v>0</v>
      </c>
      <c r="K5684" s="239">
        <f t="shared" si="3260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5">B5647</f>
        <v>0</v>
      </c>
      <c r="C5685" s="292">
        <f t="shared" si="3285"/>
        <v>0</v>
      </c>
      <c r="D5685" s="293">
        <f t="shared" si="3285"/>
        <v>0</v>
      </c>
      <c r="E5685" s="294">
        <f t="shared" si="3285"/>
        <v>0</v>
      </c>
      <c r="F5685" s="235"/>
      <c r="G5685" s="236"/>
      <c r="H5685" s="237">
        <f t="shared" ref="H5685:J5685" si="3286">H5647</f>
        <v>0</v>
      </c>
      <c r="I5685" s="238">
        <f t="shared" si="3286"/>
        <v>0</v>
      </c>
      <c r="J5685" s="238">
        <f t="shared" si="3286"/>
        <v>0</v>
      </c>
      <c r="K5685" s="239">
        <f t="shared" si="3260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7">B5648</f>
        <v>0</v>
      </c>
      <c r="C5686" s="292">
        <f t="shared" si="3287"/>
        <v>0</v>
      </c>
      <c r="D5686" s="293">
        <f t="shared" si="3287"/>
        <v>0</v>
      </c>
      <c r="E5686" s="294">
        <f t="shared" si="3287"/>
        <v>0</v>
      </c>
      <c r="F5686" s="235"/>
      <c r="G5686" s="236"/>
      <c r="H5686" s="237">
        <f t="shared" ref="H5686:J5686" si="3288">H5648</f>
        <v>0</v>
      </c>
      <c r="I5686" s="238">
        <f t="shared" si="3288"/>
        <v>0</v>
      </c>
      <c r="J5686" s="238">
        <f t="shared" si="3288"/>
        <v>0</v>
      </c>
      <c r="K5686" s="239">
        <f t="shared" si="3260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9">B5649</f>
        <v>0</v>
      </c>
      <c r="C5687" s="292">
        <f t="shared" si="3289"/>
        <v>0</v>
      </c>
      <c r="D5687" s="293">
        <f t="shared" si="3289"/>
        <v>0</v>
      </c>
      <c r="E5687" s="295">
        <f t="shared" si="3289"/>
        <v>0</v>
      </c>
      <c r="F5687" s="235"/>
      <c r="G5687" s="236"/>
      <c r="H5687" s="237">
        <f t="shared" ref="H5687:J5687" si="3290">H5649</f>
        <v>0</v>
      </c>
      <c r="I5687" s="238">
        <f t="shared" si="3290"/>
        <v>0</v>
      </c>
      <c r="J5687" s="238">
        <f t="shared" si="3290"/>
        <v>0</v>
      </c>
      <c r="K5687" s="239">
        <f t="shared" si="3260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9"/>
      <c r="K5689" s="308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5">
        <f>SUM(K5672:K5687)</f>
        <v>0</v>
      </c>
      <c r="K5690" s="306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7"/>
      <c r="K5691" s="307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8"/>
      <c r="K5693" s="308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9">
        <f>((J5690/1.11)+(K5692/1.11))*11%</f>
        <v>0</v>
      </c>
      <c r="K5694" s="310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8"/>
      <c r="K5695" s="308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11">
        <f>J5660</f>
        <v>0</v>
      </c>
      <c r="K5698" s="312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11">
        <f>J5661</f>
        <v>0</v>
      </c>
      <c r="K5699" s="312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107"/>
  <sheetViews>
    <sheetView tabSelected="1" topLeftCell="A612" zoomScaleNormal="100" workbookViewId="0">
      <selection activeCell="C634" sqref="C634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23090001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40</v>
      </c>
      <c r="C3" s="88" t="str">
        <f>Invoice!E10</f>
        <v>KARTU STOCK KWARTO 4 WARNA</v>
      </c>
      <c r="D3" s="89">
        <f>Invoice!H10</f>
        <v>19000</v>
      </c>
      <c r="E3" s="81">
        <f>D3*B3</f>
        <v>760000</v>
      </c>
      <c r="F3" s="81"/>
      <c r="G3" s="82">
        <f>E3/1.11</f>
        <v>684684.68468468462</v>
      </c>
      <c r="H3" s="83">
        <f>G3*11%</f>
        <v>75315.315315315311</v>
      </c>
      <c r="I3" s="83">
        <f>G3/B3</f>
        <v>17117.117117117115</v>
      </c>
      <c r="J3" s="103">
        <f>H3/B3</f>
        <v>1882.8828828828828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760000</v>
      </c>
      <c r="F5" s="81"/>
      <c r="G5" s="82">
        <f>G3-G4</f>
        <v>684684.68468468462</v>
      </c>
      <c r="H5" s="82">
        <f>H3-H4</f>
        <v>75315.315315315311</v>
      </c>
      <c r="I5" s="82">
        <f>I3-I4</f>
        <v>17117.117117117115</v>
      </c>
      <c r="J5" s="105">
        <f>J3-J4</f>
        <v>1882.8828828828828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759999.99999999988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6</v>
      </c>
      <c r="C9" s="88" t="str">
        <f>Invoice!E11</f>
        <v>STAPLER SDI 1102</v>
      </c>
      <c r="D9" s="89">
        <f>Invoice!H11</f>
        <v>138000</v>
      </c>
      <c r="E9" s="81">
        <f t="shared" ref="E9" si="0">D9*B9</f>
        <v>828000</v>
      </c>
      <c r="F9" s="81"/>
      <c r="G9" s="82">
        <f t="shared" ref="G9" si="1">E9/1.11</f>
        <v>745945.94594594592</v>
      </c>
      <c r="H9" s="83">
        <f t="shared" ref="H9" si="2">G9*11%</f>
        <v>82054.054054054053</v>
      </c>
      <c r="I9" s="83">
        <f t="shared" ref="I9" si="3">G9/B9</f>
        <v>124324.32432432432</v>
      </c>
      <c r="J9" s="103">
        <f t="shared" ref="J9" si="4">H9/B9</f>
        <v>13675.675675675675</v>
      </c>
    </row>
    <row r="10" spans="1:10" ht="12.75" customHeight="1" x14ac:dyDescent="0.25">
      <c r="A10" s="101"/>
      <c r="D10" s="81"/>
      <c r="E10" s="81">
        <f>(E9*Invoice!I11)+((E9-(E9*Invoice!I11))*Invoice!J11)</f>
        <v>103500</v>
      </c>
      <c r="F10" s="81"/>
      <c r="G10" s="90">
        <f>E10/1.11</f>
        <v>93243.24324324324</v>
      </c>
      <c r="H10" s="91">
        <f>G10*11%</f>
        <v>10256.756756756757</v>
      </c>
      <c r="I10" s="91">
        <f>G10/B9</f>
        <v>15540.54054054054</v>
      </c>
      <c r="J10" s="104">
        <f>H10/B9</f>
        <v>1709.4594594594594</v>
      </c>
    </row>
    <row r="11" spans="1:10" ht="12.75" customHeight="1" x14ac:dyDescent="0.25">
      <c r="A11" s="101"/>
      <c r="D11" s="81" t="s">
        <v>23</v>
      </c>
      <c r="E11" s="81">
        <f>E9-E10</f>
        <v>724500</v>
      </c>
      <c r="F11" s="81"/>
      <c r="G11" s="82">
        <f>G9-G10</f>
        <v>652702.70270270272</v>
      </c>
      <c r="H11" s="82">
        <f>H9-H10</f>
        <v>71797.297297297293</v>
      </c>
      <c r="I11" s="82">
        <f>I9-I10</f>
        <v>108783.78378378379</v>
      </c>
      <c r="J11" s="105">
        <f>J9-J10</f>
        <v>11966.216216216215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724500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1337387.3873873875</v>
      </c>
      <c r="H14" s="108">
        <f>H5+H11</f>
        <v>147112.6126126126</v>
      </c>
      <c r="I14" s="107"/>
      <c r="J14" s="109">
        <f>H6+H12</f>
        <v>1484500</v>
      </c>
    </row>
    <row r="16" spans="1:10" ht="12.75" customHeight="1" x14ac:dyDescent="0.25">
      <c r="A16" s="94" t="s">
        <v>1</v>
      </c>
      <c r="B16" s="95">
        <f>Invoice!E116</f>
        <v>23090002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5</v>
      </c>
      <c r="C18" s="88" t="str">
        <f>Invoice!E124</f>
        <v>STAPLER KENKO HD-10</v>
      </c>
      <c r="D18" s="89">
        <f>Invoice!H124</f>
        <v>93000</v>
      </c>
      <c r="E18" s="81">
        <f>D18*B18</f>
        <v>465000</v>
      </c>
      <c r="F18" s="81"/>
      <c r="G18" s="82">
        <f>E18/1.11</f>
        <v>418918.91891891888</v>
      </c>
      <c r="H18" s="83">
        <f>G18*11%</f>
        <v>46081.08108108108</v>
      </c>
      <c r="I18" s="83">
        <f>G18/B18</f>
        <v>83783.783783783772</v>
      </c>
      <c r="J18" s="103">
        <f>H18/B18</f>
        <v>9216.2162162162167</v>
      </c>
    </row>
    <row r="19" spans="1:10" ht="12.75" customHeight="1" x14ac:dyDescent="0.25">
      <c r="A19" s="101"/>
      <c r="D19" s="81"/>
      <c r="E19" s="81">
        <f>(E18*Invoice!I124)+((E18-(E18*Invoice!I124))*Invoice!J124)</f>
        <v>46500</v>
      </c>
      <c r="F19" s="81"/>
      <c r="G19" s="90">
        <f>E19/1.11</f>
        <v>41891.891891891886</v>
      </c>
      <c r="H19" s="91">
        <f>G19*11%</f>
        <v>4608.1081081081074</v>
      </c>
      <c r="I19" s="91">
        <f>G19/B18</f>
        <v>8378.3783783783765</v>
      </c>
      <c r="J19" s="104">
        <f>H19/B18</f>
        <v>921.62162162162144</v>
      </c>
    </row>
    <row r="20" spans="1:10" ht="12.75" customHeight="1" x14ac:dyDescent="0.25">
      <c r="A20" s="101"/>
      <c r="D20" s="81" t="s">
        <v>23</v>
      </c>
      <c r="E20" s="81">
        <f>E18-E19</f>
        <v>418500</v>
      </c>
      <c r="F20" s="81"/>
      <c r="G20" s="82">
        <f>G18-G19</f>
        <v>377027.02702702698</v>
      </c>
      <c r="H20" s="82">
        <f>H18-H19</f>
        <v>41472.972972972973</v>
      </c>
      <c r="I20" s="82">
        <f>I18-I19</f>
        <v>75405.4054054054</v>
      </c>
      <c r="J20" s="105">
        <f>J18-J19</f>
        <v>8294.594594594595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418499.99999999994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G20</f>
        <v>377027.02702702698</v>
      </c>
      <c r="H23" s="108">
        <f>H20</f>
        <v>41472.972972972973</v>
      </c>
      <c r="I23" s="107"/>
      <c r="J23" s="109">
        <f>H21</f>
        <v>418499.99999999994</v>
      </c>
    </row>
    <row r="25" spans="1:10" ht="12.75" customHeight="1" x14ac:dyDescent="0.25">
      <c r="A25" s="94" t="s">
        <v>1</v>
      </c>
      <c r="B25" s="95">
        <f>Invoice!E230</f>
        <v>23090003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300</v>
      </c>
      <c r="C27" s="88" t="str">
        <f>Invoice!E238</f>
        <v>CORRECTION TAPE JOYKO CT-522</v>
      </c>
      <c r="D27" s="89">
        <f>Invoice!H238</f>
        <v>57600</v>
      </c>
      <c r="E27" s="81">
        <f>D27*B27</f>
        <v>17280000</v>
      </c>
      <c r="F27" s="81"/>
      <c r="G27" s="82">
        <f>E27/1.11</f>
        <v>15567567.567567566</v>
      </c>
      <c r="H27" s="83">
        <f>G27*11%</f>
        <v>1712432.4324324324</v>
      </c>
      <c r="I27" s="83">
        <f>G27/B27</f>
        <v>51891.891891891886</v>
      </c>
      <c r="J27" s="103">
        <f>H27/B27</f>
        <v>5708.1081081081084</v>
      </c>
    </row>
    <row r="28" spans="1:10" ht="12.75" customHeight="1" x14ac:dyDescent="0.25">
      <c r="A28" s="101"/>
      <c r="D28" s="81"/>
      <c r="E28" s="81">
        <f>(E27*Invoice!I238)+((E27-(E27*Invoice!I238))*Invoice!J238)</f>
        <v>2160000</v>
      </c>
      <c r="F28" s="81"/>
      <c r="G28" s="90">
        <f>E28/1.11</f>
        <v>1945945.9459459458</v>
      </c>
      <c r="H28" s="91">
        <f>G28*11%</f>
        <v>214054.05405405405</v>
      </c>
      <c r="I28" s="91">
        <f>G28/B27</f>
        <v>6486.4864864864858</v>
      </c>
      <c r="J28" s="104">
        <f>H28/B27</f>
        <v>713.51351351351354</v>
      </c>
    </row>
    <row r="29" spans="1:10" ht="12.75" customHeight="1" x14ac:dyDescent="0.25">
      <c r="A29" s="101"/>
      <c r="D29" s="81" t="s">
        <v>23</v>
      </c>
      <c r="E29" s="81">
        <f>E27-E28</f>
        <v>15120000</v>
      </c>
      <c r="F29" s="81"/>
      <c r="G29" s="82">
        <f>G27-G28</f>
        <v>13621621.62162162</v>
      </c>
      <c r="H29" s="82">
        <f>H27-H28</f>
        <v>1498378.3783783785</v>
      </c>
      <c r="I29" s="82">
        <f>I27-I28</f>
        <v>45405.4054054054</v>
      </c>
      <c r="J29" s="105">
        <f>J27-J28</f>
        <v>4994.594594594595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15119999.999999998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6"/>
      <c r="B32" s="107"/>
      <c r="C32" s="107"/>
      <c r="D32" s="107"/>
      <c r="E32" s="107"/>
      <c r="F32" s="107"/>
      <c r="G32" s="108">
        <f>G29</f>
        <v>13621621.62162162</v>
      </c>
      <c r="H32" s="108">
        <f>H29</f>
        <v>1498378.3783783785</v>
      </c>
      <c r="I32" s="107"/>
      <c r="J32" s="109">
        <f>H30</f>
        <v>15119999.999999998</v>
      </c>
    </row>
    <row r="34" spans="1:10" ht="12.75" customHeight="1" x14ac:dyDescent="0.25">
      <c r="A34" s="94" t="s">
        <v>1</v>
      </c>
      <c r="B34" s="95">
        <f>Invoice!E344</f>
        <v>23090004</v>
      </c>
      <c r="C34" s="96"/>
      <c r="D34" s="97"/>
      <c r="E34" s="97"/>
      <c r="F34" s="97"/>
      <c r="G34" s="98"/>
      <c r="H34" s="99"/>
      <c r="I34" s="99"/>
      <c r="J34" s="100"/>
    </row>
    <row r="35" spans="1:10" ht="12.75" customHeight="1" x14ac:dyDescent="0.25">
      <c r="A35" s="101">
        <v>1</v>
      </c>
      <c r="B35" s="84" t="s">
        <v>20</v>
      </c>
      <c r="C35" s="84" t="s">
        <v>21</v>
      </c>
      <c r="D35" s="85" t="s">
        <v>22</v>
      </c>
      <c r="E35" s="85" t="s">
        <v>23</v>
      </c>
      <c r="F35" s="85"/>
      <c r="G35" s="86" t="s">
        <v>24</v>
      </c>
      <c r="H35" s="87" t="s">
        <v>25</v>
      </c>
      <c r="I35" s="87" t="s">
        <v>26</v>
      </c>
      <c r="J35" s="102"/>
    </row>
    <row r="36" spans="1:10" ht="12.75" customHeight="1" x14ac:dyDescent="0.25">
      <c r="A36" s="101"/>
      <c r="B36" s="80">
        <f>Invoice!B352</f>
        <v>240</v>
      </c>
      <c r="C36" s="88" t="str">
        <f>Invoice!E352</f>
        <v>KUAS SET JOYKO BR-1</v>
      </c>
      <c r="D36" s="89">
        <f>Invoice!H352</f>
        <v>8800</v>
      </c>
      <c r="E36" s="81">
        <f>D36*B36</f>
        <v>2112000</v>
      </c>
      <c r="F36" s="81"/>
      <c r="G36" s="82">
        <f>E36/1.11</f>
        <v>1902702.7027027025</v>
      </c>
      <c r="H36" s="83">
        <f>G36*11%</f>
        <v>209297.29729729728</v>
      </c>
      <c r="I36" s="83">
        <f>G36/B36</f>
        <v>7927.9279279279272</v>
      </c>
      <c r="J36" s="103">
        <f>H36/B36</f>
        <v>872.07207207207205</v>
      </c>
    </row>
    <row r="37" spans="1:10" ht="12.75" customHeight="1" x14ac:dyDescent="0.25">
      <c r="A37" s="101"/>
      <c r="D37" s="81"/>
      <c r="E37" s="81">
        <f>(E36*Invoice!I352)+((E36-(E36*Invoice!I352))*Invoice!J352)</f>
        <v>264000</v>
      </c>
      <c r="F37" s="81"/>
      <c r="G37" s="90">
        <f>E37/1.11</f>
        <v>237837.83783783781</v>
      </c>
      <c r="H37" s="91">
        <f>G37*11%</f>
        <v>26162.16216216216</v>
      </c>
      <c r="I37" s="91">
        <f>G37/B36</f>
        <v>990.99099099099089</v>
      </c>
      <c r="J37" s="104">
        <f>H37/B36</f>
        <v>109.00900900900901</v>
      </c>
    </row>
    <row r="38" spans="1:10" ht="12.75" customHeight="1" x14ac:dyDescent="0.25">
      <c r="A38" s="101"/>
      <c r="D38" s="81" t="s">
        <v>23</v>
      </c>
      <c r="E38" s="81">
        <f>E36-E37</f>
        <v>1848000</v>
      </c>
      <c r="F38" s="81"/>
      <c r="G38" s="82">
        <f>G36-G37</f>
        <v>1664864.8648648646</v>
      </c>
      <c r="H38" s="82">
        <f>H36-H37</f>
        <v>183135.13513513512</v>
      </c>
      <c r="I38" s="82">
        <f>I36-I37</f>
        <v>6936.936936936936</v>
      </c>
      <c r="J38" s="105">
        <f>J36-J37</f>
        <v>763.06306306306305</v>
      </c>
    </row>
    <row r="39" spans="1:10" ht="12.75" customHeight="1" x14ac:dyDescent="0.25">
      <c r="A39" s="101"/>
      <c r="D39" s="81"/>
      <c r="E39" s="81"/>
      <c r="F39" s="81"/>
      <c r="G39" s="82"/>
      <c r="H39" s="83">
        <f>G38+H38</f>
        <v>1847999.9999999998</v>
      </c>
      <c r="I39" s="83"/>
      <c r="J39" s="103"/>
    </row>
    <row r="40" spans="1:10" ht="12.75" customHeight="1" x14ac:dyDescent="0.25">
      <c r="A40" s="101"/>
      <c r="B40" s="79"/>
      <c r="D40" s="81"/>
      <c r="E40" s="81"/>
      <c r="F40" s="81"/>
      <c r="G40" s="82"/>
      <c r="H40" s="83"/>
      <c r="I40" s="83"/>
      <c r="J40" s="103"/>
    </row>
    <row r="41" spans="1:10" ht="12.75" customHeight="1" x14ac:dyDescent="0.25">
      <c r="A41" s="101">
        <v>2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Invoice!B353</f>
        <v>1000</v>
      </c>
      <c r="C42" s="88" t="str">
        <f>Invoice!E353</f>
        <v>LABEL HARGA JOYKO LB-2RL (1 LINE PUTIH)</v>
      </c>
      <c r="D42" s="89">
        <f>Invoice!H353</f>
        <v>2050</v>
      </c>
      <c r="E42" s="81">
        <f t="shared" ref="E42:E72" si="5">D42*B42</f>
        <v>2050000</v>
      </c>
      <c r="F42" s="81"/>
      <c r="G42" s="82">
        <f t="shared" ref="G42:G72" si="6">E42/1.11</f>
        <v>1846846.8468468466</v>
      </c>
      <c r="H42" s="83">
        <f t="shared" ref="H42:H72" si="7">G42*11%</f>
        <v>203153.15315315314</v>
      </c>
      <c r="I42" s="83">
        <f t="shared" ref="I42:I72" si="8">G42/B42</f>
        <v>1846.8468468468466</v>
      </c>
      <c r="J42" s="103">
        <f t="shared" ref="J42:J72" si="9">H42/B42</f>
        <v>203.15315315315314</v>
      </c>
    </row>
    <row r="43" spans="1:10" ht="12.75" customHeight="1" x14ac:dyDescent="0.25">
      <c r="A43" s="101"/>
      <c r="D43" s="81"/>
      <c r="E43" s="81">
        <f>(E42*Invoice!I353)+((E42-(E42*Invoice!I353))*Invoice!J353)</f>
        <v>256250</v>
      </c>
      <c r="F43" s="81"/>
      <c r="G43" s="90">
        <f>E43/1.11</f>
        <v>230855.85585585583</v>
      </c>
      <c r="H43" s="91">
        <f>G43*11%</f>
        <v>25394.144144144142</v>
      </c>
      <c r="I43" s="91">
        <f>G43/B42</f>
        <v>230.85585585585582</v>
      </c>
      <c r="J43" s="104">
        <f>H43/B42</f>
        <v>25.394144144144143</v>
      </c>
    </row>
    <row r="44" spans="1:10" ht="12.75" customHeight="1" x14ac:dyDescent="0.25">
      <c r="A44" s="101"/>
      <c r="D44" s="81" t="s">
        <v>23</v>
      </c>
      <c r="E44" s="81">
        <f>E42-E43</f>
        <v>1793750</v>
      </c>
      <c r="F44" s="81"/>
      <c r="G44" s="82">
        <f>G42-G43</f>
        <v>1615990.9909909908</v>
      </c>
      <c r="H44" s="82">
        <f>H42-H43</f>
        <v>177759.00900900899</v>
      </c>
      <c r="I44" s="82">
        <f>I42-I43</f>
        <v>1615.9909909909907</v>
      </c>
      <c r="J44" s="105">
        <f>J42-J43</f>
        <v>177.75900900900899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1793749.9999999998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1">
        <v>3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Invoice!B354</f>
        <v>60</v>
      </c>
      <c r="C48" s="88" t="str">
        <f>Invoice!E354</f>
        <v>PUNCH JOYKO 40XL</v>
      </c>
      <c r="D48" s="89">
        <f>Invoice!H354</f>
        <v>29500</v>
      </c>
      <c r="E48" s="81">
        <f t="shared" si="5"/>
        <v>1770000</v>
      </c>
      <c r="F48" s="81"/>
      <c r="G48" s="82">
        <f t="shared" si="6"/>
        <v>1594594.5945945946</v>
      </c>
      <c r="H48" s="83">
        <f t="shared" si="7"/>
        <v>175405.40540540541</v>
      </c>
      <c r="I48" s="83">
        <f t="shared" si="8"/>
        <v>26576.576576576575</v>
      </c>
      <c r="J48" s="103">
        <f t="shared" si="9"/>
        <v>2923.4234234234236</v>
      </c>
    </row>
    <row r="49" spans="1:10" ht="12.75" customHeight="1" x14ac:dyDescent="0.25">
      <c r="A49" s="101"/>
      <c r="D49" s="81"/>
      <c r="E49" s="81">
        <f>(E48*Invoice!I354)+((E48-(E48*Invoice!I354))*Invoice!J354)</f>
        <v>221250</v>
      </c>
      <c r="F49" s="81"/>
      <c r="G49" s="90">
        <f>E49/1.11</f>
        <v>199324.32432432432</v>
      </c>
      <c r="H49" s="91">
        <f>G49*11%</f>
        <v>21925.675675675677</v>
      </c>
      <c r="I49" s="91">
        <f>G49/B48</f>
        <v>3322.0720720720719</v>
      </c>
      <c r="J49" s="104">
        <f>H49/B48</f>
        <v>365.42792792792795</v>
      </c>
    </row>
    <row r="50" spans="1:10" ht="12.75" customHeight="1" x14ac:dyDescent="0.25">
      <c r="A50" s="101"/>
      <c r="D50" s="81" t="s">
        <v>23</v>
      </c>
      <c r="E50" s="81">
        <f>E48-E49</f>
        <v>1548750</v>
      </c>
      <c r="F50" s="81"/>
      <c r="G50" s="82">
        <f>G48-G49</f>
        <v>1395270.2702702703</v>
      </c>
      <c r="H50" s="82">
        <f>H48-H49</f>
        <v>153479.72972972973</v>
      </c>
      <c r="I50" s="82">
        <f>I48-I49</f>
        <v>23254.504504504504</v>
      </c>
      <c r="J50" s="105">
        <f>J48-J49</f>
        <v>2557.9954954954956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1548750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1">
        <v>4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Invoice!B355</f>
        <v>18</v>
      </c>
      <c r="C54" s="88" t="str">
        <f>Invoice!E355</f>
        <v>STAMP PAD JOYKO NO. 0</v>
      </c>
      <c r="D54" s="89">
        <f>Invoice!H355</f>
        <v>58800</v>
      </c>
      <c r="E54" s="81">
        <f t="shared" si="5"/>
        <v>1058400</v>
      </c>
      <c r="F54" s="81"/>
      <c r="G54" s="82">
        <f t="shared" si="6"/>
        <v>953513.51351351338</v>
      </c>
      <c r="H54" s="83">
        <f t="shared" si="7"/>
        <v>104886.48648648646</v>
      </c>
      <c r="I54" s="83">
        <f t="shared" si="8"/>
        <v>52972.972972972966</v>
      </c>
      <c r="J54" s="103">
        <f t="shared" si="9"/>
        <v>5827.0270270270257</v>
      </c>
    </row>
    <row r="55" spans="1:10" ht="12.75" customHeight="1" x14ac:dyDescent="0.25">
      <c r="A55" s="101"/>
      <c r="D55" s="81"/>
      <c r="E55" s="81">
        <f>(E54*Invoice!I355)+((E54-(E54*Invoice!I355))*Invoice!J355)</f>
        <v>132300</v>
      </c>
      <c r="F55" s="81"/>
      <c r="G55" s="90">
        <f>E55/1.11</f>
        <v>119189.18918918917</v>
      </c>
      <c r="H55" s="91">
        <f>G55*11%</f>
        <v>13110.810810810808</v>
      </c>
      <c r="I55" s="91">
        <f>G55/B54</f>
        <v>6621.6216216216208</v>
      </c>
      <c r="J55" s="104">
        <f>H55/B54</f>
        <v>728.37837837837822</v>
      </c>
    </row>
    <row r="56" spans="1:10" ht="12.75" customHeight="1" x14ac:dyDescent="0.25">
      <c r="A56" s="101"/>
      <c r="D56" s="81" t="s">
        <v>23</v>
      </c>
      <c r="E56" s="81">
        <f>E54-E55</f>
        <v>926100</v>
      </c>
      <c r="F56" s="81"/>
      <c r="G56" s="82">
        <f>G54-G55</f>
        <v>834324.32432432426</v>
      </c>
      <c r="H56" s="82">
        <f>H54-H55</f>
        <v>91775.675675675651</v>
      </c>
      <c r="I56" s="82">
        <f>I54-I55</f>
        <v>46351.351351351346</v>
      </c>
      <c r="J56" s="105">
        <f>J54-J55</f>
        <v>5098.6486486486474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926099.99999999988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5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Invoice!B356</f>
        <v>18</v>
      </c>
      <c r="C60" s="88" t="str">
        <f>Invoice!E356</f>
        <v>STAMP PAD JOYKO NO. 1</v>
      </c>
      <c r="D60" s="89">
        <f>Invoice!H356</f>
        <v>69600</v>
      </c>
      <c r="E60" s="81">
        <f t="shared" si="5"/>
        <v>1252800</v>
      </c>
      <c r="F60" s="81"/>
      <c r="G60" s="82">
        <f t="shared" si="6"/>
        <v>1128648.6486486485</v>
      </c>
      <c r="H60" s="83">
        <f t="shared" si="7"/>
        <v>124151.35135135133</v>
      </c>
      <c r="I60" s="83">
        <f t="shared" si="8"/>
        <v>62702.702702702692</v>
      </c>
      <c r="J60" s="103">
        <f t="shared" si="9"/>
        <v>6897.2972972972966</v>
      </c>
    </row>
    <row r="61" spans="1:10" ht="12.75" customHeight="1" x14ac:dyDescent="0.25">
      <c r="A61" s="101"/>
      <c r="D61" s="81"/>
      <c r="E61" s="81">
        <f>(E60*Invoice!I356)+((E60-(E60*Invoice!I356))*Invoice!J356)</f>
        <v>156600</v>
      </c>
      <c r="F61" s="81"/>
      <c r="G61" s="90">
        <f>E61/1.11</f>
        <v>141081.08108108107</v>
      </c>
      <c r="H61" s="91">
        <f>G61*11%</f>
        <v>15518.918918918916</v>
      </c>
      <c r="I61" s="91">
        <f>G61/B60</f>
        <v>7837.8378378378366</v>
      </c>
      <c r="J61" s="104">
        <f>H61/B60</f>
        <v>862.16216216216208</v>
      </c>
    </row>
    <row r="62" spans="1:10" ht="12.75" customHeight="1" x14ac:dyDescent="0.25">
      <c r="A62" s="101"/>
      <c r="D62" s="81" t="s">
        <v>23</v>
      </c>
      <c r="E62" s="81">
        <f>E60-E61</f>
        <v>1096200</v>
      </c>
      <c r="F62" s="81"/>
      <c r="G62" s="82">
        <f>G60-G61</f>
        <v>987567.56756756746</v>
      </c>
      <c r="H62" s="82">
        <f>H60-H61</f>
        <v>108632.43243243241</v>
      </c>
      <c r="I62" s="82">
        <f>I60-I61</f>
        <v>54864.864864864852</v>
      </c>
      <c r="J62" s="105">
        <f>J60-J61</f>
        <v>6035.135135135135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1096199.9999999998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6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Invoice!B357</f>
        <v>288</v>
      </c>
      <c r="C66" s="88" t="str">
        <f>Invoice!E357</f>
        <v>CRAYON / OIL PASTEL PUTAR JOYKO TWCR-12S (PANJANG)</v>
      </c>
      <c r="D66" s="89">
        <f>Invoice!H357</f>
        <v>23900</v>
      </c>
      <c r="E66" s="81">
        <f t="shared" si="5"/>
        <v>6883200</v>
      </c>
      <c r="F66" s="81"/>
      <c r="G66" s="82">
        <f t="shared" si="6"/>
        <v>6201081.0810810803</v>
      </c>
      <c r="H66" s="83">
        <f t="shared" si="7"/>
        <v>682118.91891891882</v>
      </c>
      <c r="I66" s="83">
        <f t="shared" si="8"/>
        <v>21531.531531531527</v>
      </c>
      <c r="J66" s="103">
        <f t="shared" si="9"/>
        <v>2368.468468468468</v>
      </c>
    </row>
    <row r="67" spans="1:10" ht="12.75" customHeight="1" x14ac:dyDescent="0.25">
      <c r="A67" s="101"/>
      <c r="D67" s="81"/>
      <c r="E67" s="81">
        <f>(E66*Invoice!I357)+((E66-(E66*Invoice!I357))*Invoice!J357)</f>
        <v>860400</v>
      </c>
      <c r="F67" s="81"/>
      <c r="G67" s="90">
        <f>E67/1.11</f>
        <v>775135.13513513503</v>
      </c>
      <c r="H67" s="91">
        <f>G67*11%</f>
        <v>85264.864864864852</v>
      </c>
      <c r="I67" s="91">
        <f>G67/B66</f>
        <v>2691.4414414414409</v>
      </c>
      <c r="J67" s="104">
        <f>H67/B66</f>
        <v>296.0585585585585</v>
      </c>
    </row>
    <row r="68" spans="1:10" ht="12.75" customHeight="1" x14ac:dyDescent="0.25">
      <c r="A68" s="101"/>
      <c r="D68" s="81" t="s">
        <v>23</v>
      </c>
      <c r="E68" s="81">
        <f>E66-E67</f>
        <v>6022800</v>
      </c>
      <c r="F68" s="81"/>
      <c r="G68" s="82">
        <f>G66-G67</f>
        <v>5425945.9459459456</v>
      </c>
      <c r="H68" s="82">
        <f>H66-H67</f>
        <v>596854.05405405397</v>
      </c>
      <c r="I68" s="82">
        <f>I66-I67</f>
        <v>18840.090090090085</v>
      </c>
      <c r="J68" s="105">
        <f>J66-J67</f>
        <v>2072.4099099099094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6022800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7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Invoice!B358</f>
        <v>288</v>
      </c>
      <c r="C72" s="88" t="str">
        <f>Invoice!E358</f>
        <v>CRAYON / OIL PASTEL PUTAR JOYKO TWCR-12MINI (PENDEK)</v>
      </c>
      <c r="D72" s="89">
        <f>Invoice!H358</f>
        <v>18600</v>
      </c>
      <c r="E72" s="81">
        <f t="shared" si="5"/>
        <v>5356800</v>
      </c>
      <c r="F72" s="81"/>
      <c r="G72" s="82">
        <f t="shared" si="6"/>
        <v>4825945.9459459456</v>
      </c>
      <c r="H72" s="83">
        <f t="shared" si="7"/>
        <v>530854.05405405397</v>
      </c>
      <c r="I72" s="83">
        <f t="shared" si="8"/>
        <v>16756.756756756757</v>
      </c>
      <c r="J72" s="103">
        <f t="shared" si="9"/>
        <v>1843.2432432432429</v>
      </c>
    </row>
    <row r="73" spans="1:10" ht="12.75" customHeight="1" x14ac:dyDescent="0.25">
      <c r="A73" s="101"/>
      <c r="D73" s="81"/>
      <c r="E73" s="81">
        <f>(E72*Invoice!I358)+((E72-(E72*Invoice!I358))*Invoice!J358)</f>
        <v>669600</v>
      </c>
      <c r="F73" s="81"/>
      <c r="G73" s="90">
        <f>E73/1.11</f>
        <v>603243.2432432432</v>
      </c>
      <c r="H73" s="91">
        <f>G73*11%</f>
        <v>66356.756756756746</v>
      </c>
      <c r="I73" s="91">
        <f>G73/B72</f>
        <v>2094.5945945945946</v>
      </c>
      <c r="J73" s="104">
        <f>H73/B72</f>
        <v>230.40540540540536</v>
      </c>
    </row>
    <row r="74" spans="1:10" ht="12.75" customHeight="1" x14ac:dyDescent="0.25">
      <c r="A74" s="101"/>
      <c r="D74" s="81" t="s">
        <v>23</v>
      </c>
      <c r="E74" s="81">
        <f>E72-E73</f>
        <v>4687200</v>
      </c>
      <c r="F74" s="81"/>
      <c r="G74" s="82">
        <f>G72-G73</f>
        <v>4222702.702702702</v>
      </c>
      <c r="H74" s="82">
        <f>H72-H73</f>
        <v>464497.29729729722</v>
      </c>
      <c r="I74" s="82">
        <f>I72-I73</f>
        <v>14662.162162162162</v>
      </c>
      <c r="J74" s="105">
        <f>J72-J73</f>
        <v>1612.8378378378375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4687199.9999999991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6"/>
      <c r="B77" s="107"/>
      <c r="C77" s="107"/>
      <c r="D77" s="107"/>
      <c r="E77" s="107"/>
      <c r="F77" s="107"/>
      <c r="G77" s="108">
        <f>G38+G44+G50+G56+G62+G68+G74</f>
        <v>16146666.666666664</v>
      </c>
      <c r="H77" s="108">
        <f>H38+H44+H50+H56+H62+H68+H74</f>
        <v>1776133.3333333333</v>
      </c>
      <c r="I77" s="107"/>
      <c r="J77" s="109">
        <f>H39+H45+H51+H57+H63+H69+H75</f>
        <v>17922800</v>
      </c>
    </row>
    <row r="79" spans="1:10" ht="12.75" customHeight="1" x14ac:dyDescent="0.25">
      <c r="A79" s="94" t="s">
        <v>1</v>
      </c>
      <c r="B79" s="95">
        <f>Invoice!E458</f>
        <v>23090005</v>
      </c>
      <c r="C79" s="96"/>
      <c r="D79" s="97"/>
      <c r="E79" s="97"/>
      <c r="F79" s="97"/>
      <c r="G79" s="98"/>
      <c r="H79" s="99"/>
      <c r="I79" s="99"/>
      <c r="J79" s="100"/>
    </row>
    <row r="80" spans="1:10" ht="12.75" customHeight="1" x14ac:dyDescent="0.25">
      <c r="A80" s="101">
        <v>1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Invoice!B466</f>
        <v>36</v>
      </c>
      <c r="C81" s="88" t="str">
        <f>Invoice!E466</f>
        <v>CORRECTION FLUID KENKO KE-823M</v>
      </c>
      <c r="D81" s="89">
        <f>Invoice!H466</f>
        <v>57000</v>
      </c>
      <c r="E81" s="81">
        <f>D81*B81</f>
        <v>2052000</v>
      </c>
      <c r="F81" s="81"/>
      <c r="G81" s="82">
        <f>E81/1.11</f>
        <v>1848648.6486486485</v>
      </c>
      <c r="H81" s="83">
        <f>G81*11%</f>
        <v>203351.35135135133</v>
      </c>
      <c r="I81" s="83">
        <f>G81/B81</f>
        <v>51351.351351351346</v>
      </c>
      <c r="J81" s="103">
        <f>H81/B81</f>
        <v>5648.6486486486483</v>
      </c>
    </row>
    <row r="82" spans="1:10" ht="12.75" customHeight="1" x14ac:dyDescent="0.25">
      <c r="A82" s="101"/>
      <c r="D82" s="81"/>
      <c r="E82" s="81">
        <f>(E81*Invoice!I466)+((E81-(E81*Invoice!I466))*Invoice!J466)</f>
        <v>287280</v>
      </c>
      <c r="F82" s="81"/>
      <c r="G82" s="90">
        <f>E82/1.11</f>
        <v>258810.8108108108</v>
      </c>
      <c r="H82" s="91">
        <f>G82*11%</f>
        <v>28469.189189189186</v>
      </c>
      <c r="I82" s="91">
        <f>G82/B81</f>
        <v>7189.1891891891892</v>
      </c>
      <c r="J82" s="104">
        <f>H82/B81</f>
        <v>790.81081081081072</v>
      </c>
    </row>
    <row r="83" spans="1:10" ht="12.75" customHeight="1" x14ac:dyDescent="0.25">
      <c r="A83" s="101"/>
      <c r="D83" s="81" t="s">
        <v>23</v>
      </c>
      <c r="E83" s="81">
        <f>E81-E82</f>
        <v>1764720</v>
      </c>
      <c r="F83" s="81"/>
      <c r="G83" s="82">
        <f>G81-G82</f>
        <v>1589837.8378378376</v>
      </c>
      <c r="H83" s="82">
        <f>H81-H82</f>
        <v>174882.16216216213</v>
      </c>
      <c r="I83" s="82">
        <f>I81-I82</f>
        <v>44162.16216216216</v>
      </c>
      <c r="J83" s="105">
        <f>J81-J82</f>
        <v>4857.8378378378375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1764719.9999999998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6"/>
      <c r="B86" s="107"/>
      <c r="C86" s="107"/>
      <c r="D86" s="107"/>
      <c r="E86" s="107"/>
      <c r="F86" s="107"/>
      <c r="G86" s="108">
        <f>G83</f>
        <v>1589837.8378378376</v>
      </c>
      <c r="H86" s="108">
        <f>H83</f>
        <v>174882.16216216213</v>
      </c>
      <c r="I86" s="107"/>
      <c r="J86" s="109">
        <f>H84</f>
        <v>1764719.9999999998</v>
      </c>
    </row>
    <row r="88" spans="1:10" ht="12.75" customHeight="1" x14ac:dyDescent="0.25">
      <c r="A88" s="94" t="s">
        <v>1</v>
      </c>
      <c r="B88" s="95">
        <f>Invoice!E572</f>
        <v>23090006</v>
      </c>
      <c r="C88" s="96"/>
      <c r="D88" s="97"/>
      <c r="E88" s="97"/>
      <c r="F88" s="97"/>
      <c r="G88" s="98"/>
      <c r="H88" s="99"/>
      <c r="I88" s="99"/>
      <c r="J88" s="100"/>
    </row>
    <row r="89" spans="1:10" ht="12.75" customHeight="1" x14ac:dyDescent="0.25">
      <c r="A89" s="101">
        <v>1</v>
      </c>
      <c r="B89" s="84" t="s">
        <v>20</v>
      </c>
      <c r="C89" s="84" t="s">
        <v>21</v>
      </c>
      <c r="D89" s="85" t="s">
        <v>22</v>
      </c>
      <c r="E89" s="85" t="s">
        <v>23</v>
      </c>
      <c r="F89" s="85"/>
      <c r="G89" s="86" t="s">
        <v>24</v>
      </c>
      <c r="H89" s="87" t="s">
        <v>25</v>
      </c>
      <c r="I89" s="87" t="s">
        <v>26</v>
      </c>
      <c r="J89" s="102"/>
    </row>
    <row r="90" spans="1:10" ht="12.75" customHeight="1" x14ac:dyDescent="0.25">
      <c r="A90" s="101"/>
      <c r="B90" s="80">
        <f>Invoice!B580</f>
        <v>48</v>
      </c>
      <c r="C90" s="88" t="str">
        <f>Invoice!E580</f>
        <v>PUSH PIN KENKO PN-30</v>
      </c>
      <c r="D90" s="89">
        <f>Invoice!H580</f>
        <v>33000</v>
      </c>
      <c r="E90" s="81">
        <f>D90*B90</f>
        <v>1584000</v>
      </c>
      <c r="F90" s="81"/>
      <c r="G90" s="82">
        <f>E90/1.11</f>
        <v>1427027.027027027</v>
      </c>
      <c r="H90" s="83">
        <f>G90*11%</f>
        <v>156972.97297297296</v>
      </c>
      <c r="I90" s="83">
        <f>G90/B90</f>
        <v>29729.72972972973</v>
      </c>
      <c r="J90" s="103">
        <f>H90/B90</f>
        <v>3270.27027027027</v>
      </c>
    </row>
    <row r="91" spans="1:10" ht="12.75" customHeight="1" x14ac:dyDescent="0.25">
      <c r="A91" s="101"/>
      <c r="D91" s="81"/>
      <c r="E91" s="81">
        <f>(E90*Invoice!I580)+((E90-(E90*Invoice!I580))*Invoice!J580)</f>
        <v>213840</v>
      </c>
      <c r="F91" s="81"/>
      <c r="G91" s="90">
        <f>E91/1.11</f>
        <v>192648.64864864864</v>
      </c>
      <c r="H91" s="91">
        <f>G91*11%</f>
        <v>21191.35135135135</v>
      </c>
      <c r="I91" s="91">
        <f>G91/B90</f>
        <v>4013.5135135135133</v>
      </c>
      <c r="J91" s="104">
        <f>H91/B90</f>
        <v>441.48648648648646</v>
      </c>
    </row>
    <row r="92" spans="1:10" ht="12.75" customHeight="1" x14ac:dyDescent="0.25">
      <c r="A92" s="101"/>
      <c r="D92" s="81" t="s">
        <v>23</v>
      </c>
      <c r="E92" s="81">
        <f>E90-E91</f>
        <v>1370160</v>
      </c>
      <c r="F92" s="81"/>
      <c r="G92" s="82">
        <f>G90-G91</f>
        <v>1234378.3783783782</v>
      </c>
      <c r="H92" s="82">
        <f>H90-H91</f>
        <v>135781.6216216216</v>
      </c>
      <c r="I92" s="82">
        <f>I90-I91</f>
        <v>25716.216216216217</v>
      </c>
      <c r="J92" s="105">
        <f>J90-J91</f>
        <v>2828.7837837837833</v>
      </c>
    </row>
    <row r="93" spans="1:10" ht="12.75" customHeight="1" x14ac:dyDescent="0.25">
      <c r="A93" s="101"/>
      <c r="D93" s="81"/>
      <c r="E93" s="81"/>
      <c r="F93" s="81"/>
      <c r="G93" s="82"/>
      <c r="H93" s="83">
        <f>G92+H92</f>
        <v>1370159.9999999998</v>
      </c>
      <c r="I93" s="83"/>
      <c r="J93" s="103"/>
    </row>
    <row r="94" spans="1:10" ht="12.75" customHeight="1" x14ac:dyDescent="0.25">
      <c r="A94" s="101"/>
      <c r="B94" s="79"/>
      <c r="D94" s="81"/>
      <c r="E94" s="81"/>
      <c r="F94" s="81"/>
      <c r="G94" s="82"/>
      <c r="H94" s="83"/>
      <c r="I94" s="83"/>
      <c r="J94" s="103"/>
    </row>
    <row r="95" spans="1:10" ht="12.75" customHeight="1" x14ac:dyDescent="0.25">
      <c r="A95" s="101">
        <v>2</v>
      </c>
      <c r="B95" s="84" t="s">
        <v>20</v>
      </c>
      <c r="C95" s="84" t="s">
        <v>21</v>
      </c>
      <c r="D95" s="85" t="s">
        <v>22</v>
      </c>
      <c r="E95" s="85" t="s">
        <v>23</v>
      </c>
      <c r="F95" s="85"/>
      <c r="G95" s="86" t="s">
        <v>24</v>
      </c>
      <c r="H95" s="87" t="s">
        <v>25</v>
      </c>
      <c r="I95" s="87" t="s">
        <v>26</v>
      </c>
      <c r="J95" s="102"/>
    </row>
    <row r="96" spans="1:10" ht="12.75" customHeight="1" x14ac:dyDescent="0.25">
      <c r="A96" s="101"/>
      <c r="B96" s="80">
        <f>Invoice!B581</f>
        <v>48</v>
      </c>
      <c r="C96" s="88" t="str">
        <f>Invoice!E581</f>
        <v>PAPER CLIP WARNA KENKO 3100</v>
      </c>
      <c r="D96" s="89">
        <f>Invoice!H581</f>
        <v>41400</v>
      </c>
      <c r="E96" s="81">
        <f t="shared" ref="E96:E102" si="10">D96*B96</f>
        <v>1987200</v>
      </c>
      <c r="F96" s="81"/>
      <c r="G96" s="82">
        <f t="shared" ref="G96:G102" si="11">E96/1.11</f>
        <v>1790270.2702702701</v>
      </c>
      <c r="H96" s="83">
        <f t="shared" ref="H96:H102" si="12">G96*11%</f>
        <v>196929.7297297297</v>
      </c>
      <c r="I96" s="83">
        <f t="shared" ref="I96:I102" si="13">G96/B96</f>
        <v>37297.297297297293</v>
      </c>
      <c r="J96" s="103">
        <f t="shared" ref="J96:J102" si="14">H96/B96</f>
        <v>4102.7027027027025</v>
      </c>
    </row>
    <row r="97" spans="1:10" ht="12.75" customHeight="1" x14ac:dyDescent="0.25">
      <c r="A97" s="101"/>
      <c r="D97" s="81"/>
      <c r="E97" s="81">
        <f>(E96*Invoice!I581)+((E96-(E96*Invoice!I581))*Invoice!J581)</f>
        <v>268272</v>
      </c>
      <c r="F97" s="81"/>
      <c r="G97" s="90">
        <f>E97/1.11</f>
        <v>241686.48648648648</v>
      </c>
      <c r="H97" s="91">
        <f>G97*11%</f>
        <v>26585.513513513513</v>
      </c>
      <c r="I97" s="91">
        <f>G97/B96</f>
        <v>5035.135135135135</v>
      </c>
      <c r="J97" s="104">
        <f>H97/B96</f>
        <v>553.8648648648649</v>
      </c>
    </row>
    <row r="98" spans="1:10" ht="12.75" customHeight="1" x14ac:dyDescent="0.25">
      <c r="A98" s="101"/>
      <c r="D98" s="81" t="s">
        <v>23</v>
      </c>
      <c r="E98" s="81">
        <f>E96-E97</f>
        <v>1718928</v>
      </c>
      <c r="F98" s="81"/>
      <c r="G98" s="82">
        <f>G96-G97</f>
        <v>1548583.7837837837</v>
      </c>
      <c r="H98" s="82">
        <f>H96-H97</f>
        <v>170344.21621621618</v>
      </c>
      <c r="I98" s="82">
        <f>I96-I97</f>
        <v>32262.16216216216</v>
      </c>
      <c r="J98" s="105">
        <f>J96-J97</f>
        <v>3548.8378378378375</v>
      </c>
    </row>
    <row r="99" spans="1:10" ht="12.75" customHeight="1" x14ac:dyDescent="0.25">
      <c r="A99" s="101"/>
      <c r="D99" s="81"/>
      <c r="E99" s="81"/>
      <c r="F99" s="81"/>
      <c r="G99" s="82"/>
      <c r="H99" s="83">
        <f>G98+H98</f>
        <v>1718927.9999999998</v>
      </c>
      <c r="I99" s="83"/>
      <c r="J99" s="103"/>
    </row>
    <row r="100" spans="1:10" ht="12.75" customHeight="1" x14ac:dyDescent="0.25">
      <c r="A100" s="101"/>
      <c r="B100" s="79"/>
      <c r="D100" s="81"/>
      <c r="E100" s="81"/>
      <c r="F100" s="81"/>
      <c r="G100" s="82"/>
      <c r="H100" s="83"/>
      <c r="I100" s="83"/>
      <c r="J100" s="103"/>
    </row>
    <row r="101" spans="1:10" ht="12.75" customHeight="1" x14ac:dyDescent="0.25">
      <c r="A101" s="101">
        <v>3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Invoice!B582</f>
        <v>48</v>
      </c>
      <c r="C102" s="88" t="str">
        <f>Invoice!E582</f>
        <v>CORRECTION TAPE KENKO CT-902 (12M x 5MM)</v>
      </c>
      <c r="D102" s="89">
        <f>Invoice!H582</f>
        <v>60000</v>
      </c>
      <c r="E102" s="81">
        <f t="shared" si="10"/>
        <v>2880000</v>
      </c>
      <c r="F102" s="81"/>
      <c r="G102" s="82">
        <f t="shared" si="11"/>
        <v>2594594.5945945946</v>
      </c>
      <c r="H102" s="83">
        <f t="shared" si="12"/>
        <v>285405.40540540538</v>
      </c>
      <c r="I102" s="83">
        <f t="shared" si="13"/>
        <v>54054.054054054053</v>
      </c>
      <c r="J102" s="103">
        <f t="shared" si="14"/>
        <v>5945.9459459459458</v>
      </c>
    </row>
    <row r="103" spans="1:10" ht="12.75" customHeight="1" x14ac:dyDescent="0.25">
      <c r="A103" s="101"/>
      <c r="D103" s="81"/>
      <c r="E103" s="81">
        <f>(E102*Invoice!I582)+((E102-(E102*Invoice!I582))*Invoice!J582)</f>
        <v>388800</v>
      </c>
      <c r="F103" s="81"/>
      <c r="G103" s="90">
        <f>E103/1.11</f>
        <v>350270.27027027024</v>
      </c>
      <c r="H103" s="91">
        <f>G103*11%</f>
        <v>38529.729729729726</v>
      </c>
      <c r="I103" s="91">
        <f>G103/B102</f>
        <v>7297.2972972972966</v>
      </c>
      <c r="J103" s="104">
        <f>H103/B102</f>
        <v>802.7027027027026</v>
      </c>
    </row>
    <row r="104" spans="1:10" ht="12.75" customHeight="1" x14ac:dyDescent="0.25">
      <c r="A104" s="101"/>
      <c r="D104" s="81" t="s">
        <v>23</v>
      </c>
      <c r="E104" s="81">
        <f>E102-E103</f>
        <v>2491200</v>
      </c>
      <c r="F104" s="81"/>
      <c r="G104" s="82">
        <f>G102-G103</f>
        <v>2244324.3243243243</v>
      </c>
      <c r="H104" s="82">
        <f>H102-H103</f>
        <v>246875.67567567565</v>
      </c>
      <c r="I104" s="82">
        <f>I102-I103</f>
        <v>46756.75675675676</v>
      </c>
      <c r="J104" s="105">
        <f>J102-J103</f>
        <v>5143.2432432432433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2491200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6"/>
      <c r="B107" s="107"/>
      <c r="C107" s="107"/>
      <c r="D107" s="107"/>
      <c r="E107" s="107"/>
      <c r="F107" s="107"/>
      <c r="G107" s="108">
        <f>G92+G98+G104</f>
        <v>5027286.4864864862</v>
      </c>
      <c r="H107" s="108">
        <f>H92+H98+H104</f>
        <v>553001.51351351338</v>
      </c>
      <c r="I107" s="107"/>
      <c r="J107" s="109">
        <f>H93+H99+H105</f>
        <v>5580288</v>
      </c>
    </row>
    <row r="109" spans="1:10" ht="12.75" customHeight="1" x14ac:dyDescent="0.25">
      <c r="A109" s="94" t="s">
        <v>1</v>
      </c>
      <c r="B109" s="95">
        <f>Invoice!E686</f>
        <v>23090007</v>
      </c>
      <c r="C109" s="96"/>
      <c r="D109" s="97"/>
      <c r="E109" s="97"/>
      <c r="F109" s="97"/>
      <c r="G109" s="98"/>
      <c r="H109" s="99"/>
      <c r="I109" s="99"/>
      <c r="J109" s="100"/>
    </row>
    <row r="110" spans="1:10" ht="12.75" customHeight="1" x14ac:dyDescent="0.25">
      <c r="A110" s="101">
        <v>1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Invoice!B694</f>
        <v>144</v>
      </c>
      <c r="C111" s="88" t="str">
        <f>Invoice!E694</f>
        <v>CORRECTION FLUID KENKO KE-01</v>
      </c>
      <c r="D111" s="89">
        <f>Invoice!H694</f>
        <v>54300</v>
      </c>
      <c r="E111" s="81">
        <f>D111*B111</f>
        <v>7819200</v>
      </c>
      <c r="F111" s="81"/>
      <c r="G111" s="82">
        <f>E111/1.11</f>
        <v>7044324.3243243238</v>
      </c>
      <c r="H111" s="83">
        <f>G111*11%</f>
        <v>774875.67567567562</v>
      </c>
      <c r="I111" s="83">
        <f>G111/B111</f>
        <v>48918.918918918913</v>
      </c>
      <c r="J111" s="103">
        <f>H111/B111</f>
        <v>5381.0810810810808</v>
      </c>
    </row>
    <row r="112" spans="1:10" ht="12.75" customHeight="1" x14ac:dyDescent="0.25">
      <c r="A112" s="101"/>
      <c r="D112" s="81"/>
      <c r="E112" s="81">
        <f>(E111*Invoice!I694)+((E111-(E111*Invoice!I694))*Invoice!J694)</f>
        <v>977400</v>
      </c>
      <c r="F112" s="81"/>
      <c r="G112" s="90">
        <f>E112/1.11</f>
        <v>880540.54054054047</v>
      </c>
      <c r="H112" s="91">
        <f>G112*11%</f>
        <v>96859.459459459453</v>
      </c>
      <c r="I112" s="91">
        <f>G112/B111</f>
        <v>6114.8648648648641</v>
      </c>
      <c r="J112" s="104">
        <f>H112/B111</f>
        <v>672.6351351351351</v>
      </c>
    </row>
    <row r="113" spans="1:10" ht="12.75" customHeight="1" x14ac:dyDescent="0.25">
      <c r="A113" s="101"/>
      <c r="D113" s="81" t="s">
        <v>23</v>
      </c>
      <c r="E113" s="81">
        <f>E111-E112</f>
        <v>6841800</v>
      </c>
      <c r="F113" s="81"/>
      <c r="G113" s="82">
        <f>G111-G112</f>
        <v>6163783.7837837832</v>
      </c>
      <c r="H113" s="82">
        <f>H111-H112</f>
        <v>678016.21621621621</v>
      </c>
      <c r="I113" s="82">
        <f>I111-I112</f>
        <v>42804.054054054046</v>
      </c>
      <c r="J113" s="105">
        <f>J111-J112</f>
        <v>4708.4459459459458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6841799.9999999991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G113</f>
        <v>6163783.7837837832</v>
      </c>
      <c r="H116" s="108">
        <f>H113</f>
        <v>678016.21621621621</v>
      </c>
      <c r="I116" s="107"/>
      <c r="J116" s="109">
        <f>H114</f>
        <v>6841799.9999999991</v>
      </c>
    </row>
    <row r="118" spans="1:10" ht="12.75" customHeight="1" x14ac:dyDescent="0.25">
      <c r="A118" s="94" t="s">
        <v>1</v>
      </c>
      <c r="B118" s="95">
        <f>Invoice!E800</f>
        <v>23090008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Invoice!B808</f>
        <v>60</v>
      </c>
      <c r="C120" s="88" t="str">
        <f>Invoice!E808</f>
        <v>BALON NCL LKM 2200</v>
      </c>
      <c r="D120" s="89">
        <f>Invoice!H808</f>
        <v>67500</v>
      </c>
      <c r="E120" s="81">
        <f>D120*B120</f>
        <v>4050000</v>
      </c>
      <c r="F120" s="81"/>
      <c r="G120" s="82">
        <f>E120/1.11</f>
        <v>3648648.6486486485</v>
      </c>
      <c r="H120" s="83">
        <f>G120*11%</f>
        <v>401351.35135135136</v>
      </c>
      <c r="I120" s="83">
        <f>G120/B120</f>
        <v>60810.810810810806</v>
      </c>
      <c r="J120" s="103">
        <f>H120/B120</f>
        <v>6689.1891891891892</v>
      </c>
    </row>
    <row r="121" spans="1:10" ht="12.75" customHeight="1" x14ac:dyDescent="0.25">
      <c r="A121" s="101"/>
      <c r="D121" s="81"/>
      <c r="E121" s="81">
        <f>(E120*Invoice!I808)+((E120-(E120*Invoice!I808))*Invoice!J808)</f>
        <v>607500</v>
      </c>
      <c r="F121" s="81"/>
      <c r="G121" s="90">
        <f>E121/1.11</f>
        <v>547297.29729729728</v>
      </c>
      <c r="H121" s="91">
        <f>G121*11%</f>
        <v>60202.7027027027</v>
      </c>
      <c r="I121" s="91">
        <f>G121/B120</f>
        <v>9121.6216216216217</v>
      </c>
      <c r="J121" s="104">
        <f>H121/B120</f>
        <v>1003.3783783783783</v>
      </c>
    </row>
    <row r="122" spans="1:10" ht="12.75" customHeight="1" x14ac:dyDescent="0.25">
      <c r="A122" s="101"/>
      <c r="D122" s="81" t="s">
        <v>23</v>
      </c>
      <c r="E122" s="81">
        <f>E120-E121</f>
        <v>3442500</v>
      </c>
      <c r="F122" s="81"/>
      <c r="G122" s="82">
        <f>G120-G121</f>
        <v>3101351.3513513515</v>
      </c>
      <c r="H122" s="82">
        <f>H120-H121</f>
        <v>341148.64864864864</v>
      </c>
      <c r="I122" s="82">
        <f>I120-I121</f>
        <v>51689.189189189186</v>
      </c>
      <c r="J122" s="105">
        <f>J120-J121</f>
        <v>5685.8108108108108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3442500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6"/>
      <c r="B125" s="107"/>
      <c r="C125" s="107"/>
      <c r="D125" s="107"/>
      <c r="E125" s="107"/>
      <c r="F125" s="107"/>
      <c r="G125" s="108">
        <f>G122</f>
        <v>3101351.3513513515</v>
      </c>
      <c r="H125" s="108">
        <f>H122</f>
        <v>341148.64864864864</v>
      </c>
      <c r="I125" s="107"/>
      <c r="J125" s="109">
        <f>H123</f>
        <v>3442500</v>
      </c>
    </row>
    <row r="127" spans="1:10" ht="12.75" customHeight="1" x14ac:dyDescent="0.25">
      <c r="A127" s="94" t="s">
        <v>1</v>
      </c>
      <c r="B127" s="95">
        <f>Invoice!E914</f>
        <v>23090009</v>
      </c>
      <c r="C127" s="96"/>
      <c r="D127" s="97"/>
      <c r="E127" s="97"/>
      <c r="F127" s="97"/>
      <c r="G127" s="98"/>
      <c r="H127" s="99"/>
      <c r="I127" s="99"/>
      <c r="J127" s="100"/>
    </row>
    <row r="128" spans="1:10" ht="12.75" customHeight="1" x14ac:dyDescent="0.25">
      <c r="A128" s="101">
        <v>1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Invoice!B922</f>
        <v>144</v>
      </c>
      <c r="C129" s="88" t="str">
        <f>Invoice!E922</f>
        <v>GEL PEN KENKO FUN GEL HITAM</v>
      </c>
      <c r="D129" s="89">
        <f>Invoice!H922</f>
        <v>25200</v>
      </c>
      <c r="E129" s="81">
        <f>D129*B129</f>
        <v>3628800</v>
      </c>
      <c r="F129" s="81"/>
      <c r="G129" s="82">
        <f>E129/1.11</f>
        <v>3269189.1891891891</v>
      </c>
      <c r="H129" s="83">
        <f>G129*11%</f>
        <v>359610.81081081083</v>
      </c>
      <c r="I129" s="83">
        <f>G129/B129</f>
        <v>22702.702702702703</v>
      </c>
      <c r="J129" s="103">
        <f>H129/B129</f>
        <v>2497.2972972972975</v>
      </c>
    </row>
    <row r="130" spans="1:10" ht="12.75" customHeight="1" x14ac:dyDescent="0.25">
      <c r="A130" s="101"/>
      <c r="D130" s="81"/>
      <c r="E130" s="81">
        <f>(E129*Invoice!I922)+((E129-(E129*Invoice!I922))*Invoice!J922)</f>
        <v>453600</v>
      </c>
      <c r="F130" s="81"/>
      <c r="G130" s="90">
        <f>E130/1.11</f>
        <v>408648.64864864864</v>
      </c>
      <c r="H130" s="91">
        <f>G130*11%</f>
        <v>44951.351351351354</v>
      </c>
      <c r="I130" s="91">
        <f>G130/B129</f>
        <v>2837.8378378378379</v>
      </c>
      <c r="J130" s="104">
        <f>H130/B129</f>
        <v>312.16216216216219</v>
      </c>
    </row>
    <row r="131" spans="1:10" ht="12.75" customHeight="1" x14ac:dyDescent="0.25">
      <c r="A131" s="101"/>
      <c r="D131" s="81" t="s">
        <v>23</v>
      </c>
      <c r="E131" s="81">
        <f>E129-E130</f>
        <v>3175200</v>
      </c>
      <c r="F131" s="81"/>
      <c r="G131" s="82">
        <f>G129-G130</f>
        <v>2860540.5405405406</v>
      </c>
      <c r="H131" s="82">
        <f>H129-H130</f>
        <v>314659.45945945947</v>
      </c>
      <c r="I131" s="82">
        <f>I129-I130</f>
        <v>19864.864864864867</v>
      </c>
      <c r="J131" s="105">
        <f>J129-J130</f>
        <v>2185.1351351351354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3175200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6"/>
      <c r="B134" s="107"/>
      <c r="C134" s="107"/>
      <c r="D134" s="107"/>
      <c r="E134" s="107"/>
      <c r="F134" s="107"/>
      <c r="G134" s="108">
        <f>G131</f>
        <v>2860540.5405405406</v>
      </c>
      <c r="H134" s="108">
        <f>H131</f>
        <v>314659.45945945947</v>
      </c>
      <c r="I134" s="107"/>
      <c r="J134" s="109">
        <f>H132</f>
        <v>3175200</v>
      </c>
    </row>
    <row r="136" spans="1:10" ht="12.75" customHeight="1" x14ac:dyDescent="0.25">
      <c r="A136" s="94" t="s">
        <v>1</v>
      </c>
      <c r="B136" s="95">
        <f>Invoice!E1028</f>
        <v>23090010</v>
      </c>
      <c r="C136" s="96"/>
      <c r="D136" s="97"/>
      <c r="E136" s="97"/>
      <c r="F136" s="97"/>
      <c r="G136" s="98"/>
      <c r="H136" s="99"/>
      <c r="I136" s="99"/>
      <c r="J136" s="100"/>
    </row>
    <row r="137" spans="1:10" ht="12.75" customHeight="1" x14ac:dyDescent="0.25">
      <c r="A137" s="101">
        <v>1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Invoice!B1036</f>
        <v>50</v>
      </c>
      <c r="C138" s="88" t="str">
        <f>Invoice!E1036</f>
        <v>STIP / PENGHAPUS KENKO ERW-20SQ PUTIH</v>
      </c>
      <c r="D138" s="89">
        <f>Invoice!H1036</f>
        <v>30000</v>
      </c>
      <c r="E138" s="81">
        <f>D138*B138</f>
        <v>1500000</v>
      </c>
      <c r="F138" s="81"/>
      <c r="G138" s="82">
        <f>E138/1.11</f>
        <v>1351351.3513513512</v>
      </c>
      <c r="H138" s="83">
        <f>G138*11%</f>
        <v>148648.64864864864</v>
      </c>
      <c r="I138" s="83">
        <f>G138/B138</f>
        <v>27027.027027027027</v>
      </c>
      <c r="J138" s="103">
        <f>H138/B138</f>
        <v>2972.9729729729729</v>
      </c>
    </row>
    <row r="139" spans="1:10" ht="12.75" customHeight="1" x14ac:dyDescent="0.25">
      <c r="A139" s="101"/>
      <c r="D139" s="81"/>
      <c r="E139" s="81">
        <f>(E138*Invoice!I1036)+((E138-(E138*Invoice!I1036))*Invoice!J1036)</f>
        <v>202500</v>
      </c>
      <c r="F139" s="81"/>
      <c r="G139" s="90">
        <f>E139/1.11</f>
        <v>182432.43243243243</v>
      </c>
      <c r="H139" s="91">
        <f>G139*11%</f>
        <v>20067.567567567567</v>
      </c>
      <c r="I139" s="91">
        <f>G139/B138</f>
        <v>3648.6486486486483</v>
      </c>
      <c r="J139" s="104">
        <f>H139/B138</f>
        <v>401.35135135135135</v>
      </c>
    </row>
    <row r="140" spans="1:10" ht="12.75" customHeight="1" x14ac:dyDescent="0.25">
      <c r="A140" s="101"/>
      <c r="D140" s="81" t="s">
        <v>23</v>
      </c>
      <c r="E140" s="81">
        <f>E138-E139</f>
        <v>1297500</v>
      </c>
      <c r="F140" s="81"/>
      <c r="G140" s="82">
        <f>G138-G139</f>
        <v>1168918.9189189188</v>
      </c>
      <c r="H140" s="82">
        <f>H138-H139</f>
        <v>128581.08108108107</v>
      </c>
      <c r="I140" s="82">
        <f>I138-I139</f>
        <v>23378.37837837838</v>
      </c>
      <c r="J140" s="105">
        <f>J138-J139</f>
        <v>2571.6216216216217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1297500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2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Invoice!B1037</f>
        <v>480</v>
      </c>
      <c r="C144" s="88" t="str">
        <f>Invoice!E1037</f>
        <v>HIGHLIGHTER / STABILO KENKO HL-100</v>
      </c>
      <c r="D144" s="89">
        <f>Invoice!H1037</f>
        <v>3050</v>
      </c>
      <c r="E144" s="81">
        <f t="shared" ref="E144:E180" si="15">D144*B144</f>
        <v>1464000</v>
      </c>
      <c r="F144" s="81"/>
      <c r="G144" s="82">
        <f t="shared" ref="G144:G180" si="16">E144/1.11</f>
        <v>1318918.9189189188</v>
      </c>
      <c r="H144" s="83">
        <f t="shared" ref="H144:H180" si="17">G144*11%</f>
        <v>145081.08108108107</v>
      </c>
      <c r="I144" s="83">
        <f t="shared" ref="I144:I180" si="18">G144/B144</f>
        <v>2747.7477477477473</v>
      </c>
      <c r="J144" s="103">
        <f t="shared" ref="J144:J180" si="19">H144/B144</f>
        <v>302.25225225225222</v>
      </c>
    </row>
    <row r="145" spans="1:10" ht="12.75" customHeight="1" x14ac:dyDescent="0.25">
      <c r="A145" s="101"/>
      <c r="D145" s="81"/>
      <c r="E145" s="81">
        <f>(E144*Invoice!I1037)+((E144-(E144*Invoice!I1037))*Invoice!J1037)</f>
        <v>197640</v>
      </c>
      <c r="F145" s="81"/>
      <c r="G145" s="90">
        <f>E145/1.11</f>
        <v>178054.05405405402</v>
      </c>
      <c r="H145" s="91">
        <f>G145*11%</f>
        <v>19585.945945945943</v>
      </c>
      <c r="I145" s="91">
        <f>G145/B144</f>
        <v>370.94594594594588</v>
      </c>
      <c r="J145" s="104">
        <f>H145/B144</f>
        <v>40.804054054054049</v>
      </c>
    </row>
    <row r="146" spans="1:10" ht="12.75" customHeight="1" x14ac:dyDescent="0.25">
      <c r="A146" s="101"/>
      <c r="D146" s="81" t="s">
        <v>23</v>
      </c>
      <c r="E146" s="81">
        <f>E144-E145</f>
        <v>1266360</v>
      </c>
      <c r="F146" s="81"/>
      <c r="G146" s="82">
        <f>G144-G145</f>
        <v>1140864.8648648649</v>
      </c>
      <c r="H146" s="82">
        <f>H144-H145</f>
        <v>125495.13513513512</v>
      </c>
      <c r="I146" s="82">
        <f>I144-I145</f>
        <v>2376.8018018018015</v>
      </c>
      <c r="J146" s="105">
        <f>J144-J145</f>
        <v>261.44819819819816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1266360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3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Invoice!B1038</f>
        <v>144</v>
      </c>
      <c r="C150" s="88" t="str">
        <f>Invoice!E1038</f>
        <v>GEL PEN KENKO K-1</v>
      </c>
      <c r="D150" s="89">
        <f>Invoice!H1038</f>
        <v>39600</v>
      </c>
      <c r="E150" s="81">
        <f t="shared" si="15"/>
        <v>5702400</v>
      </c>
      <c r="F150" s="81"/>
      <c r="G150" s="82">
        <f t="shared" si="16"/>
        <v>5137297.297297297</v>
      </c>
      <c r="H150" s="83">
        <f t="shared" si="17"/>
        <v>565102.70270270272</v>
      </c>
      <c r="I150" s="83">
        <f t="shared" si="18"/>
        <v>35675.675675675673</v>
      </c>
      <c r="J150" s="103">
        <f t="shared" si="19"/>
        <v>3924.3243243243246</v>
      </c>
    </row>
    <row r="151" spans="1:10" ht="12.75" customHeight="1" x14ac:dyDescent="0.25">
      <c r="A151" s="101"/>
      <c r="D151" s="81"/>
      <c r="E151" s="81">
        <f>(E150*Invoice!I1038)+((E150-(E150*Invoice!I1038))*Invoice!J1038)</f>
        <v>769824</v>
      </c>
      <c r="F151" s="81"/>
      <c r="G151" s="90">
        <f>E151/1.11</f>
        <v>693535.13513513503</v>
      </c>
      <c r="H151" s="91">
        <f>G151*11%</f>
        <v>76288.864864864852</v>
      </c>
      <c r="I151" s="91">
        <f>G151/B150</f>
        <v>4816.2162162162158</v>
      </c>
      <c r="J151" s="104">
        <f>H151/B150</f>
        <v>529.78378378378375</v>
      </c>
    </row>
    <row r="152" spans="1:10" ht="12.75" customHeight="1" x14ac:dyDescent="0.25">
      <c r="A152" s="101"/>
      <c r="D152" s="81" t="s">
        <v>23</v>
      </c>
      <c r="E152" s="81">
        <f>E150-E151</f>
        <v>4932576</v>
      </c>
      <c r="F152" s="81"/>
      <c r="G152" s="82">
        <f>G150-G151</f>
        <v>4443762.1621621624</v>
      </c>
      <c r="H152" s="82">
        <f>H150-H151</f>
        <v>488813.83783783787</v>
      </c>
      <c r="I152" s="82">
        <f>I150-I151</f>
        <v>30859.459459459456</v>
      </c>
      <c r="J152" s="105">
        <f>J150-J151</f>
        <v>3394.5405405405409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4932576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4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Invoice!B1039</f>
        <v>144</v>
      </c>
      <c r="C156" s="88" t="str">
        <f>Invoice!E1039</f>
        <v>GEL PEN KENKO KE-100</v>
      </c>
      <c r="D156" s="89">
        <f>Invoice!H1039</f>
        <v>19200</v>
      </c>
      <c r="E156" s="81">
        <f t="shared" si="15"/>
        <v>2764800</v>
      </c>
      <c r="F156" s="81"/>
      <c r="G156" s="82">
        <f t="shared" si="16"/>
        <v>2490810.8108108104</v>
      </c>
      <c r="H156" s="83">
        <f t="shared" si="17"/>
        <v>273989.18918918917</v>
      </c>
      <c r="I156" s="83">
        <f t="shared" si="18"/>
        <v>17297.297297297293</v>
      </c>
      <c r="J156" s="103">
        <f t="shared" si="19"/>
        <v>1902.7027027027025</v>
      </c>
    </row>
    <row r="157" spans="1:10" ht="12.75" customHeight="1" x14ac:dyDescent="0.25">
      <c r="A157" s="101"/>
      <c r="D157" s="81"/>
      <c r="E157" s="81">
        <f>(E156*Invoice!I1039)+((E156-(E156*Invoice!I1039))*Invoice!J1039)</f>
        <v>373248</v>
      </c>
      <c r="F157" s="81"/>
      <c r="G157" s="90">
        <f>E157/1.11</f>
        <v>336259.45945945941</v>
      </c>
      <c r="H157" s="91">
        <f>G157*11%</f>
        <v>36988.540540540533</v>
      </c>
      <c r="I157" s="91">
        <f>G157/B156</f>
        <v>2335.135135135135</v>
      </c>
      <c r="J157" s="104">
        <f>H157/B156</f>
        <v>256.86486486486478</v>
      </c>
    </row>
    <row r="158" spans="1:10" ht="12.75" customHeight="1" x14ac:dyDescent="0.25">
      <c r="A158" s="101"/>
      <c r="D158" s="81" t="s">
        <v>23</v>
      </c>
      <c r="E158" s="81">
        <f>E156-E157</f>
        <v>2391552</v>
      </c>
      <c r="F158" s="81"/>
      <c r="G158" s="82">
        <f>G156-G157</f>
        <v>2154551.351351351</v>
      </c>
      <c r="H158" s="82">
        <f>H156-H157</f>
        <v>237000.64864864864</v>
      </c>
      <c r="I158" s="82">
        <f>I156-I157</f>
        <v>14962.162162162158</v>
      </c>
      <c r="J158" s="105">
        <f>J156-J157</f>
        <v>1645.8378378378377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2391551.9999999995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5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Invoice!B1040</f>
        <v>10</v>
      </c>
      <c r="C162" s="88" t="str">
        <f>Invoice!E1040</f>
        <v>PUNCH KENKO NO. 30</v>
      </c>
      <c r="D162" s="89">
        <f>Invoice!H1040</f>
        <v>156000</v>
      </c>
      <c r="E162" s="81">
        <f t="shared" si="15"/>
        <v>1560000</v>
      </c>
      <c r="F162" s="81"/>
      <c r="G162" s="82">
        <f t="shared" si="16"/>
        <v>1405405.4054054052</v>
      </c>
      <c r="H162" s="83">
        <f t="shared" si="17"/>
        <v>154594.59459459459</v>
      </c>
      <c r="I162" s="83">
        <f t="shared" si="18"/>
        <v>140540.54054054053</v>
      </c>
      <c r="J162" s="103">
        <f t="shared" si="19"/>
        <v>15459.459459459458</v>
      </c>
    </row>
    <row r="163" spans="1:10" ht="12.75" customHeight="1" x14ac:dyDescent="0.25">
      <c r="A163" s="101"/>
      <c r="D163" s="81"/>
      <c r="E163" s="81">
        <f>(E162*Invoice!I1040)+((E162-(E162*Invoice!I1040))*Invoice!J1040)</f>
        <v>210600</v>
      </c>
      <c r="F163" s="81"/>
      <c r="G163" s="90">
        <f>E163/1.11</f>
        <v>189729.7297297297</v>
      </c>
      <c r="H163" s="91">
        <f>G163*11%</f>
        <v>20870.270270270266</v>
      </c>
      <c r="I163" s="91">
        <f>G163/B162</f>
        <v>18972.97297297297</v>
      </c>
      <c r="J163" s="104">
        <f>H163/B162</f>
        <v>2087.0270270270266</v>
      </c>
    </row>
    <row r="164" spans="1:10" ht="12.75" customHeight="1" x14ac:dyDescent="0.25">
      <c r="A164" s="101"/>
      <c r="D164" s="81" t="s">
        <v>23</v>
      </c>
      <c r="E164" s="81">
        <f>E162-E163</f>
        <v>1349400</v>
      </c>
      <c r="F164" s="81"/>
      <c r="G164" s="82">
        <f>G162-G163</f>
        <v>1215675.6756756755</v>
      </c>
      <c r="H164" s="82">
        <f>H162-H163</f>
        <v>133724.32432432432</v>
      </c>
      <c r="I164" s="82">
        <f>I162-I163</f>
        <v>121567.56756756756</v>
      </c>
      <c r="J164" s="105">
        <f>J162-J163</f>
        <v>13372.432432432432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1349399.9999999998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6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Invoice!B1041</f>
        <v>8</v>
      </c>
      <c r="C168" s="88" t="str">
        <f>Invoice!E1041</f>
        <v>PUNCH KENKO NO. 30XL</v>
      </c>
      <c r="D168" s="89">
        <f>Invoice!H1041</f>
        <v>180000</v>
      </c>
      <c r="E168" s="81">
        <f t="shared" si="15"/>
        <v>1440000</v>
      </c>
      <c r="F168" s="81"/>
      <c r="G168" s="82">
        <f t="shared" si="16"/>
        <v>1297297.2972972973</v>
      </c>
      <c r="H168" s="83">
        <f t="shared" si="17"/>
        <v>142702.70270270269</v>
      </c>
      <c r="I168" s="83">
        <f t="shared" si="18"/>
        <v>162162.16216216216</v>
      </c>
      <c r="J168" s="103">
        <f t="shared" si="19"/>
        <v>17837.837837837837</v>
      </c>
    </row>
    <row r="169" spans="1:10" ht="12.75" customHeight="1" x14ac:dyDescent="0.25">
      <c r="A169" s="101"/>
      <c r="D169" s="81"/>
      <c r="E169" s="81">
        <f>(E168*Invoice!I1041)+((E168-(E168*Invoice!I1041))*Invoice!J1041)</f>
        <v>194400</v>
      </c>
      <c r="F169" s="81"/>
      <c r="G169" s="90">
        <f>E169/1.11</f>
        <v>175135.13513513512</v>
      </c>
      <c r="H169" s="91">
        <f>G169*11%</f>
        <v>19264.864864864863</v>
      </c>
      <c r="I169" s="91">
        <f>G169/B168</f>
        <v>21891.89189189189</v>
      </c>
      <c r="J169" s="104">
        <f>H169/B168</f>
        <v>2408.1081081081079</v>
      </c>
    </row>
    <row r="170" spans="1:10" ht="12.75" customHeight="1" x14ac:dyDescent="0.25">
      <c r="A170" s="101"/>
      <c r="D170" s="81" t="s">
        <v>23</v>
      </c>
      <c r="E170" s="81">
        <f>E168-E169</f>
        <v>1245600</v>
      </c>
      <c r="F170" s="81"/>
      <c r="G170" s="82">
        <f>G168-G169</f>
        <v>1122162.1621621621</v>
      </c>
      <c r="H170" s="82">
        <f>H168-H169</f>
        <v>123437.83783783783</v>
      </c>
      <c r="I170" s="82">
        <f>I168-I169</f>
        <v>140270.27027027027</v>
      </c>
      <c r="J170" s="105">
        <f>J168-J169</f>
        <v>15429.729729729728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1245600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7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Invoice!B1042</f>
        <v>6</v>
      </c>
      <c r="C174" s="88" t="str">
        <f>Invoice!E1042</f>
        <v>STAPLER HEAVY DUTY KENKO HD-12N/13</v>
      </c>
      <c r="D174" s="89">
        <f>Invoice!H1042</f>
        <v>84000</v>
      </c>
      <c r="E174" s="81">
        <f t="shared" si="15"/>
        <v>504000</v>
      </c>
      <c r="F174" s="81"/>
      <c r="G174" s="82">
        <f t="shared" si="16"/>
        <v>454054.05405405402</v>
      </c>
      <c r="H174" s="83">
        <f t="shared" si="17"/>
        <v>49945.945945945939</v>
      </c>
      <c r="I174" s="83">
        <f t="shared" si="18"/>
        <v>75675.675675675666</v>
      </c>
      <c r="J174" s="103">
        <f t="shared" si="19"/>
        <v>8324.3243243243232</v>
      </c>
    </row>
    <row r="175" spans="1:10" ht="12.75" customHeight="1" x14ac:dyDescent="0.25">
      <c r="A175" s="101"/>
      <c r="D175" s="81"/>
      <c r="E175" s="81">
        <f>(E174*Invoice!I1042)+((E174-(E174*Invoice!I1042))*Invoice!J1042)</f>
        <v>68040</v>
      </c>
      <c r="F175" s="81"/>
      <c r="G175" s="90">
        <f>E175/1.11</f>
        <v>61297.297297297293</v>
      </c>
      <c r="H175" s="91">
        <f>G175*11%</f>
        <v>6742.7027027027025</v>
      </c>
      <c r="I175" s="91">
        <f>G175/B174</f>
        <v>10216.216216216215</v>
      </c>
      <c r="J175" s="104">
        <f>H175/B174</f>
        <v>1123.7837837837837</v>
      </c>
    </row>
    <row r="176" spans="1:10" ht="12.75" customHeight="1" x14ac:dyDescent="0.25">
      <c r="A176" s="101"/>
      <c r="D176" s="81" t="s">
        <v>23</v>
      </c>
      <c r="E176" s="81">
        <f>E174-E175</f>
        <v>435960</v>
      </c>
      <c r="F176" s="81"/>
      <c r="G176" s="82">
        <f>G174-G175</f>
        <v>392756.75675675675</v>
      </c>
      <c r="H176" s="82">
        <f>H174-H175</f>
        <v>43203.24324324324</v>
      </c>
      <c r="I176" s="82">
        <f>I174-I175</f>
        <v>65459.459459459453</v>
      </c>
      <c r="J176" s="105">
        <f>J174-J175</f>
        <v>7200.54054054054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435960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8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Invoice!B1043</f>
        <v>20</v>
      </c>
      <c r="C180" s="88" t="str">
        <f>Invoice!E1043</f>
        <v>STAPLER KENKO HD-50</v>
      </c>
      <c r="D180" s="89">
        <f>Invoice!H1043</f>
        <v>228000</v>
      </c>
      <c r="E180" s="81">
        <f t="shared" si="15"/>
        <v>4560000</v>
      </c>
      <c r="F180" s="81"/>
      <c r="G180" s="82">
        <f t="shared" si="16"/>
        <v>4108108.1081081079</v>
      </c>
      <c r="H180" s="83">
        <f t="shared" si="17"/>
        <v>451891.89189189189</v>
      </c>
      <c r="I180" s="83">
        <f t="shared" si="18"/>
        <v>205405.40540540538</v>
      </c>
      <c r="J180" s="103">
        <f t="shared" si="19"/>
        <v>22594.594594594593</v>
      </c>
    </row>
    <row r="181" spans="1:10" ht="12.75" customHeight="1" x14ac:dyDescent="0.25">
      <c r="A181" s="101"/>
      <c r="D181" s="81"/>
      <c r="E181" s="81">
        <f>(E180*Invoice!I1043)+((E180-(E180*Invoice!I1043))*Invoice!J1043)</f>
        <v>615600</v>
      </c>
      <c r="F181" s="81"/>
      <c r="G181" s="90">
        <f>E181/1.11</f>
        <v>554594.59459459456</v>
      </c>
      <c r="H181" s="91">
        <f>G181*11%</f>
        <v>61005.4054054054</v>
      </c>
      <c r="I181" s="91">
        <f>G181/B180</f>
        <v>27729.729729729726</v>
      </c>
      <c r="J181" s="104">
        <f>H181/B180</f>
        <v>3050.27027027027</v>
      </c>
    </row>
    <row r="182" spans="1:10" ht="12.75" customHeight="1" x14ac:dyDescent="0.25">
      <c r="A182" s="101"/>
      <c r="D182" s="81" t="s">
        <v>23</v>
      </c>
      <c r="E182" s="81">
        <f>E180-E181</f>
        <v>3944400</v>
      </c>
      <c r="F182" s="81"/>
      <c r="G182" s="82">
        <f>G180-G181</f>
        <v>3553513.5135135134</v>
      </c>
      <c r="H182" s="82">
        <f>H180-H181</f>
        <v>390886.48648648651</v>
      </c>
      <c r="I182" s="82">
        <f>I180-I181</f>
        <v>177675.67567567565</v>
      </c>
      <c r="J182" s="105">
        <f>J180-J181</f>
        <v>19544.324324324323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3944400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6"/>
      <c r="B185" s="107"/>
      <c r="C185" s="107"/>
      <c r="D185" s="107"/>
      <c r="E185" s="107"/>
      <c r="F185" s="107"/>
      <c r="G185" s="108">
        <f>G140+G146+G152+G158+G164+G170+G176+G182</f>
        <v>15192205.405405404</v>
      </c>
      <c r="H185" s="108">
        <f>H140+H146+H152+H158+H164+H170+H176+H182</f>
        <v>1671142.5945945946</v>
      </c>
      <c r="I185" s="107"/>
      <c r="J185" s="109">
        <f>H141+H147+H153+H159+H165+H171+H177+H183</f>
        <v>16863348</v>
      </c>
    </row>
    <row r="187" spans="1:10" ht="12.75" customHeight="1" x14ac:dyDescent="0.25">
      <c r="A187" s="94" t="s">
        <v>1</v>
      </c>
      <c r="B187" s="95">
        <f>Invoice!E1142</f>
        <v>23090011</v>
      </c>
      <c r="C187" s="96"/>
      <c r="D187" s="97"/>
      <c r="E187" s="97"/>
      <c r="F187" s="97"/>
      <c r="G187" s="98"/>
      <c r="H187" s="99"/>
      <c r="I187" s="99"/>
      <c r="J187" s="100"/>
    </row>
    <row r="188" spans="1:10" ht="12.75" customHeight="1" x14ac:dyDescent="0.25">
      <c r="A188" s="101">
        <v>1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Invoice!B1150</f>
        <v>72</v>
      </c>
      <c r="C189" s="88" t="str">
        <f>Invoice!E1150</f>
        <v>CORRECTION FLUID KENKO KE-108</v>
      </c>
      <c r="D189" s="89">
        <f>Invoice!H1150</f>
        <v>47100</v>
      </c>
      <c r="E189" s="81">
        <f>D189*B189</f>
        <v>3391200</v>
      </c>
      <c r="F189" s="81"/>
      <c r="G189" s="82">
        <f>E189/1.11</f>
        <v>3055135.1351351347</v>
      </c>
      <c r="H189" s="83">
        <f>G189*11%</f>
        <v>336064.86486486479</v>
      </c>
      <c r="I189" s="83">
        <f>G189/B189</f>
        <v>42432.432432432426</v>
      </c>
      <c r="J189" s="103">
        <f>H189/B189</f>
        <v>4667.5675675675666</v>
      </c>
    </row>
    <row r="190" spans="1:10" ht="12.75" customHeight="1" x14ac:dyDescent="0.25">
      <c r="A190" s="101"/>
      <c r="D190" s="81"/>
      <c r="E190" s="81">
        <f>(E189*Invoice!I1150)+((E189-(E189*Invoice!I1150))*Invoice!J1150)</f>
        <v>423900</v>
      </c>
      <c r="F190" s="81"/>
      <c r="G190" s="90">
        <f>E190/1.11</f>
        <v>381891.89189189184</v>
      </c>
      <c r="H190" s="91">
        <f>G190*11%</f>
        <v>42008.108108108099</v>
      </c>
      <c r="I190" s="91">
        <f>G190/B189</f>
        <v>5304.0540540540533</v>
      </c>
      <c r="J190" s="104">
        <f>H190/B189</f>
        <v>583.44594594594582</v>
      </c>
    </row>
    <row r="191" spans="1:10" ht="12.75" customHeight="1" x14ac:dyDescent="0.25">
      <c r="A191" s="101"/>
      <c r="D191" s="81" t="s">
        <v>23</v>
      </c>
      <c r="E191" s="81">
        <f>E189-E190</f>
        <v>2967300</v>
      </c>
      <c r="F191" s="81"/>
      <c r="G191" s="82">
        <f>G189-G190</f>
        <v>2673243.2432432426</v>
      </c>
      <c r="H191" s="82">
        <f>H189-H190</f>
        <v>294056.75675675669</v>
      </c>
      <c r="I191" s="82">
        <f>I189-I190</f>
        <v>37128.378378378373</v>
      </c>
      <c r="J191" s="105">
        <f>J189-J190</f>
        <v>4084.1216216216208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2967299.9999999991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2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Invoice!B1151</f>
        <v>40</v>
      </c>
      <c r="C195" s="88" t="str">
        <f>Invoice!E1151</f>
        <v>LEM CAIR 35 ML KENKO LG-35</v>
      </c>
      <c r="D195" s="89">
        <f>Invoice!H1151</f>
        <v>19800</v>
      </c>
      <c r="E195" s="81">
        <f t="shared" ref="E195" si="20">D195*B195</f>
        <v>792000</v>
      </c>
      <c r="F195" s="81"/>
      <c r="G195" s="82">
        <f t="shared" ref="G195" si="21">E195/1.11</f>
        <v>713513.51351351349</v>
      </c>
      <c r="H195" s="83">
        <f t="shared" ref="H195" si="22">G195*11%</f>
        <v>78486.486486486479</v>
      </c>
      <c r="I195" s="83">
        <f t="shared" ref="I195" si="23">G195/B195</f>
        <v>17837.837837837837</v>
      </c>
      <c r="J195" s="103">
        <f t="shared" ref="J195" si="24">H195/B195</f>
        <v>1962.1621621621621</v>
      </c>
    </row>
    <row r="196" spans="1:10" ht="12.75" customHeight="1" x14ac:dyDescent="0.25">
      <c r="A196" s="101"/>
      <c r="D196" s="81"/>
      <c r="E196" s="81">
        <f>(E195*Invoice!I1151)+((E195-(E195*Invoice!I1151))*Invoice!J1151)</f>
        <v>99000</v>
      </c>
      <c r="F196" s="81"/>
      <c r="G196" s="90">
        <f>E196/1.11</f>
        <v>89189.189189189186</v>
      </c>
      <c r="H196" s="91">
        <f>G196*11%</f>
        <v>9810.8108108108099</v>
      </c>
      <c r="I196" s="91">
        <f>G196/B195</f>
        <v>2229.7297297297296</v>
      </c>
      <c r="J196" s="104">
        <f>H196/B195</f>
        <v>245.27027027027026</v>
      </c>
    </row>
    <row r="197" spans="1:10" ht="12.75" customHeight="1" x14ac:dyDescent="0.25">
      <c r="A197" s="101"/>
      <c r="D197" s="81" t="s">
        <v>23</v>
      </c>
      <c r="E197" s="81">
        <f>E195-E196</f>
        <v>693000</v>
      </c>
      <c r="F197" s="81"/>
      <c r="G197" s="82">
        <f>G195-G196</f>
        <v>624324.32432432426</v>
      </c>
      <c r="H197" s="82">
        <f>H195-H196</f>
        <v>68675.675675675666</v>
      </c>
      <c r="I197" s="82">
        <f>I195-I196</f>
        <v>15608.108108108107</v>
      </c>
      <c r="J197" s="105">
        <f>J195-J196</f>
        <v>1716.8918918918919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692999.99999999988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G191+G197</f>
        <v>3297567.5675675669</v>
      </c>
      <c r="H200" s="108">
        <f>H191+H197</f>
        <v>362732.43243243237</v>
      </c>
      <c r="I200" s="107"/>
      <c r="J200" s="109">
        <f>H192+H198</f>
        <v>3660299.9999999991</v>
      </c>
    </row>
    <row r="202" spans="1:10" ht="12.75" customHeight="1" x14ac:dyDescent="0.25">
      <c r="A202" s="94" t="s">
        <v>1</v>
      </c>
      <c r="B202" s="95">
        <f>Invoice!E1256</f>
        <v>23090012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40</v>
      </c>
      <c r="C204" s="88" t="str">
        <f>Invoice!E1264</f>
        <v>HAND TALLY COUNTER KENKO HT-302</v>
      </c>
      <c r="D204" s="89">
        <f>Invoice!H1264</f>
        <v>19000</v>
      </c>
      <c r="E204" s="81">
        <f>D204*B204</f>
        <v>760000</v>
      </c>
      <c r="F204" s="81"/>
      <c r="G204" s="82">
        <f>E204/1.11</f>
        <v>684684.68468468462</v>
      </c>
      <c r="H204" s="83">
        <f>G204*11%</f>
        <v>75315.315315315311</v>
      </c>
      <c r="I204" s="83">
        <f>G204/B204</f>
        <v>17117.117117117115</v>
      </c>
      <c r="J204" s="103">
        <f>H204/B204</f>
        <v>1882.8828828828828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110199.99999999999</v>
      </c>
      <c r="F205" s="81"/>
      <c r="G205" s="90">
        <f>E205/1.11</f>
        <v>99279.279279279261</v>
      </c>
      <c r="H205" s="91">
        <f>G205*11%</f>
        <v>10920.720720720719</v>
      </c>
      <c r="I205" s="91">
        <f>G205/B204</f>
        <v>2481.9819819819813</v>
      </c>
      <c r="J205" s="104">
        <f>H205/B204</f>
        <v>273.01801801801798</v>
      </c>
    </row>
    <row r="206" spans="1:10" ht="12.75" customHeight="1" x14ac:dyDescent="0.25">
      <c r="A206" s="101"/>
      <c r="D206" s="81" t="s">
        <v>23</v>
      </c>
      <c r="E206" s="81">
        <f>E204-E205</f>
        <v>649800</v>
      </c>
      <c r="F206" s="81"/>
      <c r="G206" s="82">
        <f>G204-G205</f>
        <v>585405.40540540533</v>
      </c>
      <c r="H206" s="82">
        <f>H204-H205</f>
        <v>64394.594594594593</v>
      </c>
      <c r="I206" s="82">
        <f>I204-I205</f>
        <v>14635.135135135133</v>
      </c>
      <c r="J206" s="105">
        <f>J204-J205</f>
        <v>1609.8648648648648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649799.99999999988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Invoice!B1265</f>
        <v>4</v>
      </c>
      <c r="C210" s="88" t="str">
        <f>Invoice!E1265</f>
        <v>JANGKA (COMPASS SET) KENKO C-168 / MS-75</v>
      </c>
      <c r="D210" s="89">
        <f>Invoice!H1265</f>
        <v>90000</v>
      </c>
      <c r="E210" s="81">
        <f t="shared" ref="E210:E282" si="25">D210*B210</f>
        <v>360000</v>
      </c>
      <c r="F210" s="81"/>
      <c r="G210" s="82">
        <f t="shared" ref="G210:G282" si="26">E210/1.11</f>
        <v>324324.32432432432</v>
      </c>
      <c r="H210" s="83">
        <f t="shared" ref="H210:H282" si="27">G210*11%</f>
        <v>35675.675675675673</v>
      </c>
      <c r="I210" s="83">
        <f t="shared" ref="I210:I282" si="28">G210/B210</f>
        <v>81081.08108108108</v>
      </c>
      <c r="J210" s="103">
        <f t="shared" ref="J210:J282" si="29">H210/B210</f>
        <v>8918.9189189189183</v>
      </c>
    </row>
    <row r="211" spans="1:10" ht="12.75" customHeight="1" x14ac:dyDescent="0.25">
      <c r="A211" s="101"/>
      <c r="D211" s="81"/>
      <c r="E211" s="81">
        <f>(E210*Invoice!I1265)+((E210-(E210*Invoice!I1265))*Invoice!J1265)</f>
        <v>52200</v>
      </c>
      <c r="F211" s="81"/>
      <c r="G211" s="90">
        <f>E211/1.11</f>
        <v>47027.027027027019</v>
      </c>
      <c r="H211" s="91">
        <f>G211*11%</f>
        <v>5172.9729729729725</v>
      </c>
      <c r="I211" s="91">
        <f>G211/B210</f>
        <v>11756.756756756755</v>
      </c>
      <c r="J211" s="104">
        <f>H211/B210</f>
        <v>1293.2432432432431</v>
      </c>
    </row>
    <row r="212" spans="1:10" ht="12.75" customHeight="1" x14ac:dyDescent="0.25">
      <c r="A212" s="101"/>
      <c r="D212" s="81" t="s">
        <v>23</v>
      </c>
      <c r="E212" s="81">
        <f>E210-E211</f>
        <v>307800</v>
      </c>
      <c r="F212" s="81"/>
      <c r="G212" s="82">
        <f>G210-G211</f>
        <v>277297.29729729728</v>
      </c>
      <c r="H212" s="82">
        <f>H210-H211</f>
        <v>30502.7027027027</v>
      </c>
      <c r="I212" s="82">
        <f>I210-I211</f>
        <v>69324.32432432432</v>
      </c>
      <c r="J212" s="105">
        <f>J210-J211</f>
        <v>7625.6756756756749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307800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3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Invoice!B1266</f>
        <v>2</v>
      </c>
      <c r="C216" s="88" t="str">
        <f>Invoice!E1266</f>
        <v>JANGKA (COMPASS SET) KENKO C-288 / MS-25</v>
      </c>
      <c r="D216" s="89">
        <f>Invoice!H1266</f>
        <v>90000</v>
      </c>
      <c r="E216" s="81">
        <f t="shared" si="25"/>
        <v>180000</v>
      </c>
      <c r="F216" s="81"/>
      <c r="G216" s="82">
        <f t="shared" si="26"/>
        <v>162162.16216216216</v>
      </c>
      <c r="H216" s="83">
        <f t="shared" si="27"/>
        <v>17837.837837837837</v>
      </c>
      <c r="I216" s="83">
        <f t="shared" si="28"/>
        <v>81081.08108108108</v>
      </c>
      <c r="J216" s="103">
        <f t="shared" si="29"/>
        <v>8918.9189189189183</v>
      </c>
    </row>
    <row r="217" spans="1:10" ht="12.75" customHeight="1" x14ac:dyDescent="0.25">
      <c r="A217" s="101"/>
      <c r="D217" s="81"/>
      <c r="E217" s="81">
        <f>(E216*Invoice!I1266)+((E216-(E216*Invoice!I1266))*Invoice!J1266)</f>
        <v>26100</v>
      </c>
      <c r="F217" s="81"/>
      <c r="G217" s="90">
        <f>E217/1.11</f>
        <v>23513.51351351351</v>
      </c>
      <c r="H217" s="91">
        <f>G217*11%</f>
        <v>2586.4864864864862</v>
      </c>
      <c r="I217" s="91">
        <f>G217/B216</f>
        <v>11756.756756756755</v>
      </c>
      <c r="J217" s="104">
        <f>H217/B216</f>
        <v>1293.2432432432431</v>
      </c>
    </row>
    <row r="218" spans="1:10" ht="12.75" customHeight="1" x14ac:dyDescent="0.25">
      <c r="A218" s="101"/>
      <c r="D218" s="81" t="s">
        <v>23</v>
      </c>
      <c r="E218" s="81">
        <f>E216-E217</f>
        <v>153900</v>
      </c>
      <c r="F218" s="81"/>
      <c r="G218" s="82">
        <f>G216-G217</f>
        <v>138648.64864864864</v>
      </c>
      <c r="H218" s="82">
        <f>H216-H217</f>
        <v>15251.35135135135</v>
      </c>
      <c r="I218" s="82">
        <f>I216-I217</f>
        <v>69324.32432432432</v>
      </c>
      <c r="J218" s="105">
        <f>J216-J217</f>
        <v>7625.6756756756749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153900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4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Invoice!B1267</f>
        <v>48</v>
      </c>
      <c r="C222" s="88" t="str">
        <f>Invoice!E1267</f>
        <v>MECHANICAL PENCIL 0.5 MM KENKO MP-01</v>
      </c>
      <c r="D222" s="89">
        <f>Invoice!H1267</f>
        <v>51600</v>
      </c>
      <c r="E222" s="81">
        <f t="shared" si="25"/>
        <v>2476800</v>
      </c>
      <c r="F222" s="81"/>
      <c r="G222" s="82">
        <f t="shared" si="26"/>
        <v>2231351.351351351</v>
      </c>
      <c r="H222" s="83">
        <f t="shared" si="27"/>
        <v>245448.64864864861</v>
      </c>
      <c r="I222" s="83">
        <f t="shared" si="28"/>
        <v>46486.486486486479</v>
      </c>
      <c r="J222" s="103">
        <f t="shared" si="29"/>
        <v>5113.5135135135124</v>
      </c>
    </row>
    <row r="223" spans="1:10" ht="12.75" customHeight="1" x14ac:dyDescent="0.25">
      <c r="A223" s="101"/>
      <c r="D223" s="81"/>
      <c r="E223" s="81">
        <f>(E222*Invoice!I1267)+((E222-(E222*Invoice!I1267))*Invoice!J1267)</f>
        <v>359136</v>
      </c>
      <c r="F223" s="81"/>
      <c r="G223" s="90">
        <f>E223/1.11</f>
        <v>323545.94594594592</v>
      </c>
      <c r="H223" s="91">
        <f>G223*11%</f>
        <v>35590.054054054053</v>
      </c>
      <c r="I223" s="91">
        <f>G223/B222</f>
        <v>6740.54054054054</v>
      </c>
      <c r="J223" s="104">
        <f>H223/B222</f>
        <v>741.45945945945948</v>
      </c>
    </row>
    <row r="224" spans="1:10" ht="12.75" customHeight="1" x14ac:dyDescent="0.25">
      <c r="A224" s="101"/>
      <c r="D224" s="81" t="s">
        <v>23</v>
      </c>
      <c r="E224" s="81">
        <f>E222-E223</f>
        <v>2117664</v>
      </c>
      <c r="F224" s="81"/>
      <c r="G224" s="82">
        <f>G222-G223</f>
        <v>1907805.405405405</v>
      </c>
      <c r="H224" s="82">
        <f>H222-H223</f>
        <v>209858.59459459456</v>
      </c>
      <c r="I224" s="82">
        <f>I222-I223</f>
        <v>39745.945945945939</v>
      </c>
      <c r="J224" s="105">
        <f>J222-J223</f>
        <v>4372.0540540540533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2117663.9999999995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5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Invoice!B1268</f>
        <v>12</v>
      </c>
      <c r="C228" s="88" t="str">
        <f>Invoice!E1268</f>
        <v>PENSIL WARNA KENKO CP-12HALF CLASSIC (PENDEK)</v>
      </c>
      <c r="D228" s="89">
        <f>Invoice!H1268</f>
        <v>79200</v>
      </c>
      <c r="E228" s="81">
        <f t="shared" si="25"/>
        <v>950400</v>
      </c>
      <c r="F228" s="81"/>
      <c r="G228" s="82">
        <f t="shared" si="26"/>
        <v>856216.2162162161</v>
      </c>
      <c r="H228" s="83">
        <f t="shared" si="27"/>
        <v>94183.783783783772</v>
      </c>
      <c r="I228" s="83">
        <f t="shared" si="28"/>
        <v>71351.351351351346</v>
      </c>
      <c r="J228" s="103">
        <f t="shared" si="29"/>
        <v>7848.6486486486474</v>
      </c>
    </row>
    <row r="229" spans="1:10" ht="12.75" customHeight="1" x14ac:dyDescent="0.25">
      <c r="A229" s="101"/>
      <c r="D229" s="81"/>
      <c r="E229" s="81">
        <f>(E228*Invoice!I1268)+((E228-(E228*Invoice!I1268))*Invoice!J1268)</f>
        <v>137808</v>
      </c>
      <c r="F229" s="81"/>
      <c r="G229" s="90">
        <f>E229/1.11</f>
        <v>124151.35135135135</v>
      </c>
      <c r="H229" s="91">
        <f>G229*11%</f>
        <v>13656.648648648648</v>
      </c>
      <c r="I229" s="91">
        <f>G229/B228</f>
        <v>10345.945945945945</v>
      </c>
      <c r="J229" s="104">
        <f>H229/B228</f>
        <v>1138.0540540540539</v>
      </c>
    </row>
    <row r="230" spans="1:10" ht="12.75" customHeight="1" x14ac:dyDescent="0.25">
      <c r="A230" s="101"/>
      <c r="D230" s="81" t="s">
        <v>23</v>
      </c>
      <c r="E230" s="81">
        <f>E228-E229</f>
        <v>812592</v>
      </c>
      <c r="F230" s="81"/>
      <c r="G230" s="82">
        <f>G228-G229</f>
        <v>732064.86486486474</v>
      </c>
      <c r="H230" s="82">
        <f>H228-H229</f>
        <v>80527.135135135119</v>
      </c>
      <c r="I230" s="82">
        <f>I228-I229</f>
        <v>61005.4054054054</v>
      </c>
      <c r="J230" s="105">
        <f>J228-J229</f>
        <v>6710.5945945945932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812591.99999999988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6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Invoice!B1269</f>
        <v>5</v>
      </c>
      <c r="C234" s="88" t="str">
        <f>Invoice!E1269</f>
        <v>GARISAN BESI (STAINLESS STEEL) KENKO 15 CM</v>
      </c>
      <c r="D234" s="89">
        <f>Invoice!H1269</f>
        <v>37800</v>
      </c>
      <c r="E234" s="81">
        <f t="shared" si="25"/>
        <v>189000</v>
      </c>
      <c r="F234" s="81"/>
      <c r="G234" s="82">
        <f t="shared" si="26"/>
        <v>170270.27027027027</v>
      </c>
      <c r="H234" s="83">
        <f t="shared" si="27"/>
        <v>18729.72972972973</v>
      </c>
      <c r="I234" s="83">
        <f t="shared" si="28"/>
        <v>34054.054054054053</v>
      </c>
      <c r="J234" s="103">
        <f t="shared" si="29"/>
        <v>3745.9459459459458</v>
      </c>
    </row>
    <row r="235" spans="1:10" ht="12.75" customHeight="1" x14ac:dyDescent="0.25">
      <c r="A235" s="101"/>
      <c r="D235" s="81"/>
      <c r="E235" s="81">
        <f>(E234*Invoice!I1269)+((E234-(E234*Invoice!I1269))*Invoice!J1269)</f>
        <v>27404.999999999996</v>
      </c>
      <c r="F235" s="81"/>
      <c r="G235" s="90">
        <f>E235/1.11</f>
        <v>24689.189189189183</v>
      </c>
      <c r="H235" s="91">
        <f>G235*11%</f>
        <v>2715.8108108108099</v>
      </c>
      <c r="I235" s="91">
        <f>G235/B234</f>
        <v>4937.8378378378366</v>
      </c>
      <c r="J235" s="104">
        <f>H235/B234</f>
        <v>543.16216216216196</v>
      </c>
    </row>
    <row r="236" spans="1:10" ht="12.75" customHeight="1" x14ac:dyDescent="0.25">
      <c r="A236" s="101"/>
      <c r="D236" s="81" t="s">
        <v>23</v>
      </c>
      <c r="E236" s="81">
        <f>E234-E235</f>
        <v>161595</v>
      </c>
      <c r="F236" s="81"/>
      <c r="G236" s="82">
        <f>G234-G235</f>
        <v>145581.08108108109</v>
      </c>
      <c r="H236" s="82">
        <f>H234-H235</f>
        <v>16013.91891891892</v>
      </c>
      <c r="I236" s="82">
        <f>I234-I235</f>
        <v>29116.216216216217</v>
      </c>
      <c r="J236" s="105">
        <f>J234-J235</f>
        <v>3202.7837837837837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161595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1">
        <v>7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2"/>
    </row>
    <row r="240" spans="1:10" ht="12.75" customHeight="1" x14ac:dyDescent="0.25">
      <c r="A240" s="101"/>
      <c r="B240" s="80">
        <f>Invoice!B1270</f>
        <v>8</v>
      </c>
      <c r="C240" s="88" t="str">
        <f>Invoice!E1270</f>
        <v>GARISAN BESI (STAINLESS STEEL) KENKO 20 CM</v>
      </c>
      <c r="D240" s="89">
        <f>Invoice!H1270</f>
        <v>70800</v>
      </c>
      <c r="E240" s="81">
        <f t="shared" si="25"/>
        <v>566400</v>
      </c>
      <c r="F240" s="81"/>
      <c r="G240" s="82">
        <f t="shared" si="26"/>
        <v>510270.27027027024</v>
      </c>
      <c r="H240" s="83">
        <f t="shared" si="27"/>
        <v>56129.729729729726</v>
      </c>
      <c r="I240" s="83">
        <f t="shared" si="28"/>
        <v>63783.78378378378</v>
      </c>
      <c r="J240" s="103">
        <f t="shared" si="29"/>
        <v>7016.2162162162158</v>
      </c>
    </row>
    <row r="241" spans="1:10" ht="12.75" customHeight="1" x14ac:dyDescent="0.25">
      <c r="A241" s="101"/>
      <c r="D241" s="81"/>
      <c r="E241" s="81">
        <f>(E240*Invoice!I1270)+((E240-(E240*Invoice!I1270))*Invoice!J1270)</f>
        <v>82128</v>
      </c>
      <c r="F241" s="81"/>
      <c r="G241" s="90">
        <f>E241/1.11</f>
        <v>73989.189189189186</v>
      </c>
      <c r="H241" s="91">
        <f>G241*11%</f>
        <v>8138.8108108108108</v>
      </c>
      <c r="I241" s="91">
        <f>G241/B240</f>
        <v>9248.6486486486483</v>
      </c>
      <c r="J241" s="104">
        <f>H241/B240</f>
        <v>1017.3513513513514</v>
      </c>
    </row>
    <row r="242" spans="1:10" ht="12.75" customHeight="1" x14ac:dyDescent="0.25">
      <c r="A242" s="101"/>
      <c r="D242" s="81" t="s">
        <v>23</v>
      </c>
      <c r="E242" s="81">
        <f>E240-E241</f>
        <v>484272</v>
      </c>
      <c r="F242" s="81"/>
      <c r="G242" s="82">
        <f>G240-G241</f>
        <v>436281.08108108107</v>
      </c>
      <c r="H242" s="82">
        <f>H240-H241</f>
        <v>47990.918918918913</v>
      </c>
      <c r="I242" s="82">
        <f>I240-I241</f>
        <v>54535.135135135133</v>
      </c>
      <c r="J242" s="105">
        <f>J240-J241</f>
        <v>5998.8648648648641</v>
      </c>
    </row>
    <row r="243" spans="1:10" ht="12.75" customHeight="1" x14ac:dyDescent="0.25">
      <c r="A243" s="101"/>
      <c r="D243" s="81"/>
      <c r="E243" s="81"/>
      <c r="F243" s="81"/>
      <c r="G243" s="82"/>
      <c r="H243" s="83">
        <f>G242+H242</f>
        <v>484272</v>
      </c>
      <c r="I243" s="83"/>
      <c r="J243" s="103"/>
    </row>
    <row r="244" spans="1:10" ht="12.75" customHeight="1" x14ac:dyDescent="0.25">
      <c r="A244" s="101"/>
      <c r="B244" s="79"/>
      <c r="D244" s="81"/>
      <c r="E244" s="81"/>
      <c r="F244" s="81"/>
      <c r="G244" s="82"/>
      <c r="H244" s="83"/>
      <c r="I244" s="83"/>
      <c r="J244" s="103"/>
    </row>
    <row r="245" spans="1:10" ht="12.75" customHeight="1" x14ac:dyDescent="0.25">
      <c r="A245" s="101">
        <v>8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Invoice!B1271</f>
        <v>1</v>
      </c>
      <c r="C246" s="88" t="str">
        <f>Invoice!E1271</f>
        <v>GARISAN BESI (STAINLESS STEEL) KENKO 40 CM</v>
      </c>
      <c r="D246" s="89">
        <f>Invoice!H1271</f>
        <v>163200</v>
      </c>
      <c r="E246" s="81">
        <f t="shared" si="25"/>
        <v>163200</v>
      </c>
      <c r="F246" s="81"/>
      <c r="G246" s="82">
        <f t="shared" si="26"/>
        <v>147027.02702702701</v>
      </c>
      <c r="H246" s="83">
        <f t="shared" si="27"/>
        <v>16172.972972972972</v>
      </c>
      <c r="I246" s="83">
        <f t="shared" si="28"/>
        <v>147027.02702702701</v>
      </c>
      <c r="J246" s="103">
        <f t="shared" si="29"/>
        <v>16172.972972972972</v>
      </c>
    </row>
    <row r="247" spans="1:10" ht="12.75" customHeight="1" x14ac:dyDescent="0.25">
      <c r="A247" s="101"/>
      <c r="D247" s="81"/>
      <c r="E247" s="81">
        <f>(E246*Invoice!I1271)+((E246-(E246*Invoice!I1271))*Invoice!J1271)</f>
        <v>23664</v>
      </c>
      <c r="F247" s="81"/>
      <c r="G247" s="90">
        <f>E247/1.11</f>
        <v>21318.918918918916</v>
      </c>
      <c r="H247" s="91">
        <f>G247*11%</f>
        <v>2345.0810810810808</v>
      </c>
      <c r="I247" s="91">
        <f>G247/B246</f>
        <v>21318.918918918916</v>
      </c>
      <c r="J247" s="104">
        <f>H247/B246</f>
        <v>2345.0810810810808</v>
      </c>
    </row>
    <row r="248" spans="1:10" ht="12.75" customHeight="1" x14ac:dyDescent="0.25">
      <c r="A248" s="101"/>
      <c r="D248" s="81" t="s">
        <v>23</v>
      </c>
      <c r="E248" s="81">
        <f>E246-E247</f>
        <v>139536</v>
      </c>
      <c r="F248" s="81"/>
      <c r="G248" s="82">
        <f>G246-G247</f>
        <v>125708.10810810809</v>
      </c>
      <c r="H248" s="82">
        <f>H246-H247</f>
        <v>13827.89189189189</v>
      </c>
      <c r="I248" s="82">
        <f>I246-I247</f>
        <v>125708.10810810809</v>
      </c>
      <c r="J248" s="105">
        <f>J246-J247</f>
        <v>13827.89189189189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139535.99999999997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1">
        <v>9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Invoice!B1272</f>
        <v>1</v>
      </c>
      <c r="C252" s="88" t="str">
        <f>Invoice!E1272</f>
        <v>GARISAN BESI (STAINLESS STEEL) KENKO 50 CM</v>
      </c>
      <c r="D252" s="89">
        <f>Invoice!H1272</f>
        <v>215400</v>
      </c>
      <c r="E252" s="81">
        <f t="shared" si="25"/>
        <v>215400</v>
      </c>
      <c r="F252" s="81"/>
      <c r="G252" s="82">
        <f t="shared" si="26"/>
        <v>194054.05405405402</v>
      </c>
      <c r="H252" s="83">
        <f t="shared" si="27"/>
        <v>21345.945945945943</v>
      </c>
      <c r="I252" s="83">
        <f t="shared" si="28"/>
        <v>194054.05405405402</v>
      </c>
      <c r="J252" s="103">
        <f t="shared" si="29"/>
        <v>21345.945945945943</v>
      </c>
    </row>
    <row r="253" spans="1:10" ht="12.75" customHeight="1" x14ac:dyDescent="0.25">
      <c r="A253" s="101"/>
      <c r="D253" s="81"/>
      <c r="E253" s="81">
        <f>(E252*Invoice!I1272)+((E252-(E252*Invoice!I1272))*Invoice!J1272)</f>
        <v>31232.999999999996</v>
      </c>
      <c r="F253" s="81"/>
      <c r="G253" s="90">
        <f>E253/1.11</f>
        <v>28137.837837837833</v>
      </c>
      <c r="H253" s="91">
        <f>G253*11%</f>
        <v>3095.1621621621616</v>
      </c>
      <c r="I253" s="91">
        <f>G253/B252</f>
        <v>28137.837837837833</v>
      </c>
      <c r="J253" s="104">
        <f>H253/B252</f>
        <v>3095.1621621621616</v>
      </c>
    </row>
    <row r="254" spans="1:10" ht="12.75" customHeight="1" x14ac:dyDescent="0.25">
      <c r="A254" s="101"/>
      <c r="D254" s="81" t="s">
        <v>23</v>
      </c>
      <c r="E254" s="81">
        <f>E252-E253</f>
        <v>184167</v>
      </c>
      <c r="F254" s="81"/>
      <c r="G254" s="82">
        <f>G252-G253</f>
        <v>165916.21621621618</v>
      </c>
      <c r="H254" s="82">
        <f>H252-H253</f>
        <v>18250.78378378378</v>
      </c>
      <c r="I254" s="82">
        <f>I252-I253</f>
        <v>165916.21621621618</v>
      </c>
      <c r="J254" s="105">
        <f>J252-J253</f>
        <v>18250.78378378378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184166.99999999997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10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Invoice!B1273</f>
        <v>15</v>
      </c>
      <c r="C258" s="88" t="str">
        <f>Invoice!E1273</f>
        <v>PUSH PIN KENKO PN-30</v>
      </c>
      <c r="D258" s="89">
        <f>Invoice!H1273</f>
        <v>33000</v>
      </c>
      <c r="E258" s="81">
        <f t="shared" si="25"/>
        <v>495000</v>
      </c>
      <c r="F258" s="81"/>
      <c r="G258" s="82">
        <f t="shared" si="26"/>
        <v>445945.94594594592</v>
      </c>
      <c r="H258" s="83">
        <f t="shared" si="27"/>
        <v>49054.054054054053</v>
      </c>
      <c r="I258" s="83">
        <f t="shared" si="28"/>
        <v>29729.729729729726</v>
      </c>
      <c r="J258" s="103">
        <f t="shared" si="29"/>
        <v>3270.2702702702704</v>
      </c>
    </row>
    <row r="259" spans="1:10" ht="12.75" customHeight="1" x14ac:dyDescent="0.25">
      <c r="A259" s="101"/>
      <c r="D259" s="81"/>
      <c r="E259" s="81">
        <f>(E258*Invoice!I1273)+((E258-(E258*Invoice!I1273))*Invoice!J1273)</f>
        <v>71775</v>
      </c>
      <c r="F259" s="81"/>
      <c r="G259" s="90">
        <f>E259/1.11</f>
        <v>64662.16216216216</v>
      </c>
      <c r="H259" s="91">
        <f>G259*11%</f>
        <v>7112.8378378378375</v>
      </c>
      <c r="I259" s="91">
        <f>G259/B258</f>
        <v>4310.8108108108108</v>
      </c>
      <c r="J259" s="104">
        <f>H259/B258</f>
        <v>474.18918918918916</v>
      </c>
    </row>
    <row r="260" spans="1:10" ht="12.75" customHeight="1" x14ac:dyDescent="0.25">
      <c r="A260" s="101"/>
      <c r="D260" s="81" t="s">
        <v>23</v>
      </c>
      <c r="E260" s="81">
        <f>E258-E259</f>
        <v>423225</v>
      </c>
      <c r="F260" s="81"/>
      <c r="G260" s="82">
        <f>G258-G259</f>
        <v>381283.78378378379</v>
      </c>
      <c r="H260" s="82">
        <f>H258-H259</f>
        <v>41941.216216216213</v>
      </c>
      <c r="I260" s="82">
        <f>I258-I259</f>
        <v>25418.918918918916</v>
      </c>
      <c r="J260" s="105">
        <f>J258-J259</f>
        <v>2796.0810810810813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423225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1">
        <v>11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2"/>
    </row>
    <row r="264" spans="1:10" ht="12.75" customHeight="1" x14ac:dyDescent="0.25">
      <c r="A264" s="101"/>
      <c r="B264" s="80">
        <f>Invoice!B1274</f>
        <v>7</v>
      </c>
      <c r="C264" s="88" t="str">
        <f>Invoice!E1274</f>
        <v>STAMP PLATE DATER KENKO S-68 (Cap Lunas)</v>
      </c>
      <c r="D264" s="89">
        <f>Invoice!H1274</f>
        <v>99600</v>
      </c>
      <c r="E264" s="81">
        <f t="shared" si="25"/>
        <v>697200</v>
      </c>
      <c r="F264" s="81"/>
      <c r="G264" s="82">
        <f t="shared" si="26"/>
        <v>628108.10810810805</v>
      </c>
      <c r="H264" s="83">
        <f t="shared" si="27"/>
        <v>69091.891891891879</v>
      </c>
      <c r="I264" s="83">
        <f t="shared" si="28"/>
        <v>89729.729729729719</v>
      </c>
      <c r="J264" s="103">
        <f t="shared" si="29"/>
        <v>9870.2702702702682</v>
      </c>
    </row>
    <row r="265" spans="1:10" ht="12.75" customHeight="1" x14ac:dyDescent="0.25">
      <c r="A265" s="101"/>
      <c r="D265" s="81"/>
      <c r="E265" s="81">
        <f>(E264*Invoice!I1274)+((E264-(E264*Invoice!I1274))*Invoice!J1274)</f>
        <v>101094</v>
      </c>
      <c r="F265" s="81"/>
      <c r="G265" s="90">
        <f>E265/1.11</f>
        <v>91075.675675675666</v>
      </c>
      <c r="H265" s="91">
        <f>G265*11%</f>
        <v>10018.324324324323</v>
      </c>
      <c r="I265" s="91">
        <f>G265/B264</f>
        <v>13010.81081081081</v>
      </c>
      <c r="J265" s="104">
        <f>H265/B264</f>
        <v>1431.1891891891889</v>
      </c>
    </row>
    <row r="266" spans="1:10" ht="12.75" customHeight="1" x14ac:dyDescent="0.25">
      <c r="A266" s="101"/>
      <c r="D266" s="81" t="s">
        <v>23</v>
      </c>
      <c r="E266" s="81">
        <f>E264-E265</f>
        <v>596106</v>
      </c>
      <c r="F266" s="81"/>
      <c r="G266" s="82">
        <f>G264-G265</f>
        <v>537032.43243243243</v>
      </c>
      <c r="H266" s="82">
        <f>H264-H265</f>
        <v>59073.567567567559</v>
      </c>
      <c r="I266" s="82">
        <f>I264-I265</f>
        <v>76718.918918918906</v>
      </c>
      <c r="J266" s="105">
        <f>J264-J265</f>
        <v>8439.0810810810799</v>
      </c>
    </row>
    <row r="267" spans="1:10" ht="12.75" customHeight="1" x14ac:dyDescent="0.25">
      <c r="A267" s="101"/>
      <c r="D267" s="81"/>
      <c r="E267" s="81"/>
      <c r="F267" s="81"/>
      <c r="G267" s="82"/>
      <c r="H267" s="83">
        <f>G266+H266</f>
        <v>596106</v>
      </c>
      <c r="I267" s="83"/>
      <c r="J267" s="103"/>
    </row>
    <row r="268" spans="1:10" ht="12.75" customHeight="1" x14ac:dyDescent="0.25">
      <c r="A268" s="101"/>
      <c r="B268" s="79"/>
      <c r="D268" s="81"/>
      <c r="E268" s="81"/>
      <c r="F268" s="81"/>
      <c r="G268" s="82"/>
      <c r="H268" s="83"/>
      <c r="I268" s="83"/>
      <c r="J268" s="103"/>
    </row>
    <row r="269" spans="1:10" ht="12.75" customHeight="1" x14ac:dyDescent="0.25">
      <c r="A269" s="101">
        <v>12</v>
      </c>
      <c r="B269" s="84" t="s">
        <v>20</v>
      </c>
      <c r="C269" s="84" t="s">
        <v>21</v>
      </c>
      <c r="D269" s="85" t="s">
        <v>22</v>
      </c>
      <c r="E269" s="85" t="s">
        <v>23</v>
      </c>
      <c r="F269" s="85"/>
      <c r="G269" s="86" t="s">
        <v>24</v>
      </c>
      <c r="H269" s="87" t="s">
        <v>25</v>
      </c>
      <c r="I269" s="87" t="s">
        <v>26</v>
      </c>
      <c r="J269" s="102"/>
    </row>
    <row r="270" spans="1:10" ht="12.75" customHeight="1" x14ac:dyDescent="0.25">
      <c r="A270" s="101"/>
      <c r="B270" s="80">
        <f>Invoice!B1275</f>
        <v>6</v>
      </c>
      <c r="C270" s="88" t="str">
        <f>Invoice!E1275</f>
        <v>DATE STAMP KENKO D-3 (Cap Tanggal 5 Mm)</v>
      </c>
      <c r="D270" s="89">
        <f>Invoice!H1275</f>
        <v>77400</v>
      </c>
      <c r="E270" s="81">
        <f t="shared" si="25"/>
        <v>464400</v>
      </c>
      <c r="F270" s="81"/>
      <c r="G270" s="82">
        <f t="shared" si="26"/>
        <v>418378.37837837834</v>
      </c>
      <c r="H270" s="83">
        <f t="shared" si="27"/>
        <v>46021.62162162162</v>
      </c>
      <c r="I270" s="83">
        <f t="shared" si="28"/>
        <v>69729.729729729719</v>
      </c>
      <c r="J270" s="103">
        <f t="shared" si="29"/>
        <v>7670.27027027027</v>
      </c>
    </row>
    <row r="271" spans="1:10" ht="12.75" customHeight="1" x14ac:dyDescent="0.25">
      <c r="A271" s="101"/>
      <c r="D271" s="81"/>
      <c r="E271" s="81">
        <f>(E270*Invoice!I1275)+((E270-(E270*Invoice!I1275))*Invoice!J1275)</f>
        <v>67338</v>
      </c>
      <c r="F271" s="81"/>
      <c r="G271" s="90">
        <f>E271/1.11</f>
        <v>60664.86486486486</v>
      </c>
      <c r="H271" s="91">
        <f>G271*11%</f>
        <v>6673.135135135135</v>
      </c>
      <c r="I271" s="91">
        <f>G271/B270</f>
        <v>10110.81081081081</v>
      </c>
      <c r="J271" s="104">
        <f>H271/B270</f>
        <v>1112.1891891891892</v>
      </c>
    </row>
    <row r="272" spans="1:10" ht="12.75" customHeight="1" x14ac:dyDescent="0.25">
      <c r="A272" s="101"/>
      <c r="D272" s="81" t="s">
        <v>23</v>
      </c>
      <c r="E272" s="81">
        <f>E270-E271</f>
        <v>397062</v>
      </c>
      <c r="F272" s="81"/>
      <c r="G272" s="82">
        <f>G270-G271</f>
        <v>357713.51351351349</v>
      </c>
      <c r="H272" s="82">
        <f>H270-H271</f>
        <v>39348.486486486487</v>
      </c>
      <c r="I272" s="82">
        <f>I270-I271</f>
        <v>59618.918918918906</v>
      </c>
      <c r="J272" s="105">
        <f>J270-J271</f>
        <v>6558.0810810810808</v>
      </c>
    </row>
    <row r="273" spans="1:10" ht="12.75" customHeight="1" x14ac:dyDescent="0.25">
      <c r="A273" s="101"/>
      <c r="D273" s="81"/>
      <c r="E273" s="81"/>
      <c r="F273" s="81"/>
      <c r="G273" s="82"/>
      <c r="H273" s="83">
        <f>G272+H272</f>
        <v>397062</v>
      </c>
      <c r="I273" s="83"/>
      <c r="J273" s="103"/>
    </row>
    <row r="274" spans="1:10" ht="12.75" customHeight="1" x14ac:dyDescent="0.25">
      <c r="A274" s="101"/>
      <c r="B274" s="79"/>
      <c r="D274" s="81"/>
      <c r="E274" s="81"/>
      <c r="F274" s="81"/>
      <c r="G274" s="82"/>
      <c r="H274" s="83"/>
      <c r="I274" s="83"/>
      <c r="J274" s="103"/>
    </row>
    <row r="275" spans="1:10" ht="12.75" customHeight="1" x14ac:dyDescent="0.25">
      <c r="A275" s="101">
        <v>13</v>
      </c>
      <c r="B275" s="84" t="s">
        <v>20</v>
      </c>
      <c r="C275" s="84" t="s">
        <v>21</v>
      </c>
      <c r="D275" s="85" t="s">
        <v>22</v>
      </c>
      <c r="E275" s="85" t="s">
        <v>23</v>
      </c>
      <c r="F275" s="85"/>
      <c r="G275" s="86" t="s">
        <v>24</v>
      </c>
      <c r="H275" s="87" t="s">
        <v>25</v>
      </c>
      <c r="I275" s="87" t="s">
        <v>26</v>
      </c>
      <c r="J275" s="102"/>
    </row>
    <row r="276" spans="1:10" ht="12.75" customHeight="1" x14ac:dyDescent="0.25">
      <c r="A276" s="101"/>
      <c r="B276" s="80">
        <f>Invoice!B1276</f>
        <v>4</v>
      </c>
      <c r="C276" s="88" t="str">
        <f>Invoice!E1276</f>
        <v>DATE STAMP KENKO D-4 (Cap Tanggal 4 Mm)</v>
      </c>
      <c r="D276" s="89">
        <f>Invoice!H1276</f>
        <v>74400</v>
      </c>
      <c r="E276" s="81">
        <f t="shared" si="25"/>
        <v>297600</v>
      </c>
      <c r="F276" s="81"/>
      <c r="G276" s="82">
        <f t="shared" si="26"/>
        <v>268108.10810810811</v>
      </c>
      <c r="H276" s="83">
        <f t="shared" si="27"/>
        <v>29491.891891891893</v>
      </c>
      <c r="I276" s="83">
        <f t="shared" si="28"/>
        <v>67027.027027027027</v>
      </c>
      <c r="J276" s="103">
        <f t="shared" si="29"/>
        <v>7372.9729729729734</v>
      </c>
    </row>
    <row r="277" spans="1:10" ht="12.75" customHeight="1" x14ac:dyDescent="0.25">
      <c r="A277" s="101"/>
      <c r="D277" s="81"/>
      <c r="E277" s="81">
        <f>(E276*Invoice!I1276)+((E276-(E276*Invoice!I1276))*Invoice!J1276)</f>
        <v>43152</v>
      </c>
      <c r="F277" s="81"/>
      <c r="G277" s="90">
        <f>E277/1.11</f>
        <v>38875.675675675673</v>
      </c>
      <c r="H277" s="91">
        <f>G277*11%</f>
        <v>4276.3243243243242</v>
      </c>
      <c r="I277" s="91">
        <f>G277/B276</f>
        <v>9718.9189189189183</v>
      </c>
      <c r="J277" s="104">
        <f>H277/B276</f>
        <v>1069.081081081081</v>
      </c>
    </row>
    <row r="278" spans="1:10" ht="12.75" customHeight="1" x14ac:dyDescent="0.25">
      <c r="A278" s="101"/>
      <c r="D278" s="81" t="s">
        <v>23</v>
      </c>
      <c r="E278" s="81">
        <f>E276-E277</f>
        <v>254448</v>
      </c>
      <c r="F278" s="81"/>
      <c r="G278" s="82">
        <f>G276-G277</f>
        <v>229232.43243243243</v>
      </c>
      <c r="H278" s="82">
        <f>H276-H277</f>
        <v>25215.56756756757</v>
      </c>
      <c r="I278" s="82">
        <f>I276-I277</f>
        <v>57308.108108108107</v>
      </c>
      <c r="J278" s="105">
        <f>J276-J277</f>
        <v>6303.8918918918926</v>
      </c>
    </row>
    <row r="279" spans="1:10" ht="12.75" customHeight="1" x14ac:dyDescent="0.25">
      <c r="A279" s="101"/>
      <c r="D279" s="81"/>
      <c r="E279" s="81"/>
      <c r="F279" s="81"/>
      <c r="G279" s="82"/>
      <c r="H279" s="83">
        <f>G278+H278</f>
        <v>254448</v>
      </c>
      <c r="I279" s="83"/>
      <c r="J279" s="103"/>
    </row>
    <row r="280" spans="1:10" ht="12.75" customHeight="1" x14ac:dyDescent="0.25">
      <c r="A280" s="101"/>
      <c r="B280" s="79"/>
      <c r="D280" s="81"/>
      <c r="E280" s="81"/>
      <c r="F280" s="81"/>
      <c r="G280" s="82"/>
      <c r="H280" s="83"/>
      <c r="I280" s="83"/>
      <c r="J280" s="103"/>
    </row>
    <row r="281" spans="1:10" ht="12.75" customHeight="1" x14ac:dyDescent="0.25">
      <c r="A281" s="101">
        <v>14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2"/>
    </row>
    <row r="282" spans="1:10" ht="12.75" customHeight="1" x14ac:dyDescent="0.25">
      <c r="A282" s="101"/>
      <c r="B282" s="80">
        <f>Invoice!B1277</f>
        <v>3</v>
      </c>
      <c r="C282" s="88" t="str">
        <f>Invoice!E1277</f>
        <v>GARISAN BESI (STAINLESS STEEL) KENKO 100 CM / 1 M</v>
      </c>
      <c r="D282" s="89">
        <f>Invoice!H1277</f>
        <v>522000</v>
      </c>
      <c r="E282" s="81">
        <f t="shared" si="25"/>
        <v>1566000</v>
      </c>
      <c r="F282" s="81"/>
      <c r="G282" s="82">
        <f t="shared" si="26"/>
        <v>1410810.8108108107</v>
      </c>
      <c r="H282" s="83">
        <f t="shared" si="27"/>
        <v>155189.18918918917</v>
      </c>
      <c r="I282" s="83">
        <f t="shared" si="28"/>
        <v>470270.27027027024</v>
      </c>
      <c r="J282" s="103">
        <f t="shared" si="29"/>
        <v>51729.729729729726</v>
      </c>
    </row>
    <row r="283" spans="1:10" ht="12.75" customHeight="1" x14ac:dyDescent="0.25">
      <c r="A283" s="101"/>
      <c r="D283" s="81"/>
      <c r="E283" s="81">
        <f>(E282*Invoice!I1277)+((E282-(E282*Invoice!I1277))*Invoice!J1277)</f>
        <v>227069.99999999997</v>
      </c>
      <c r="F283" s="81"/>
      <c r="G283" s="90">
        <f>E283/1.11</f>
        <v>204567.56756756752</v>
      </c>
      <c r="H283" s="91">
        <f>G283*11%</f>
        <v>22502.432432432426</v>
      </c>
      <c r="I283" s="91">
        <f>G283/B282</f>
        <v>68189.189189189172</v>
      </c>
      <c r="J283" s="104">
        <f>H283/B282</f>
        <v>7500.810810810809</v>
      </c>
    </row>
    <row r="284" spans="1:10" ht="12.75" customHeight="1" x14ac:dyDescent="0.25">
      <c r="A284" s="101"/>
      <c r="D284" s="81" t="s">
        <v>23</v>
      </c>
      <c r="E284" s="81">
        <f>E282-E283</f>
        <v>1338930</v>
      </c>
      <c r="F284" s="81"/>
      <c r="G284" s="82">
        <f>G282-G283</f>
        <v>1206243.2432432431</v>
      </c>
      <c r="H284" s="82">
        <f>H282-H283</f>
        <v>132686.75675675675</v>
      </c>
      <c r="I284" s="82">
        <f>I282-I283</f>
        <v>402081.08108108107</v>
      </c>
      <c r="J284" s="105">
        <f>J282-J283</f>
        <v>44228.91891891892</v>
      </c>
    </row>
    <row r="285" spans="1:10" ht="12.75" customHeight="1" x14ac:dyDescent="0.25">
      <c r="A285" s="101"/>
      <c r="D285" s="81"/>
      <c r="E285" s="81"/>
      <c r="F285" s="81"/>
      <c r="G285" s="82"/>
      <c r="H285" s="83">
        <f>G284+H284</f>
        <v>1338929.9999999998</v>
      </c>
      <c r="I285" s="83"/>
      <c r="J285" s="103"/>
    </row>
    <row r="286" spans="1:10" ht="12.75" customHeight="1" x14ac:dyDescent="0.25">
      <c r="A286" s="101"/>
      <c r="B286" s="79"/>
      <c r="D286" s="81"/>
      <c r="E286" s="81"/>
      <c r="F286" s="81"/>
      <c r="G286" s="82"/>
      <c r="H286" s="83"/>
      <c r="I286" s="83"/>
      <c r="J286" s="103"/>
    </row>
    <row r="287" spans="1:10" ht="12.75" customHeight="1" x14ac:dyDescent="0.25">
      <c r="A287" s="106"/>
      <c r="B287" s="107"/>
      <c r="C287" s="107"/>
      <c r="D287" s="107"/>
      <c r="E287" s="107"/>
      <c r="F287" s="107"/>
      <c r="G287" s="108">
        <f>G206+G212+G218+G224+G230+G236+G242+G248+G254+G260+G266+G272+G278+G284</f>
        <v>7226213.5135135129</v>
      </c>
      <c r="H287" s="108">
        <f>H206+H212+H218+H224+H230+H236+H242+H248+H254+H260+H266+H272+H278+H284</f>
        <v>794883.48648648662</v>
      </c>
      <c r="I287" s="107"/>
      <c r="J287" s="109">
        <f>H207+H213+H219+H225+H231+H237+H243+H249+H255+H261+H267+H273+H279+H285</f>
        <v>8021097</v>
      </c>
    </row>
    <row r="289" spans="1:10" ht="12.75" customHeight="1" x14ac:dyDescent="0.25">
      <c r="A289" s="94" t="s">
        <v>1</v>
      </c>
      <c r="B289" s="95">
        <f>Invoice!E1370</f>
        <v>23090013</v>
      </c>
      <c r="C289" s="96"/>
      <c r="D289" s="97"/>
      <c r="E289" s="97"/>
      <c r="F289" s="97"/>
      <c r="G289" s="98"/>
      <c r="H289" s="99"/>
      <c r="I289" s="99"/>
      <c r="J289" s="100"/>
    </row>
    <row r="290" spans="1:10" ht="12.75" customHeight="1" x14ac:dyDescent="0.25">
      <c r="A290" s="101">
        <v>1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Invoice!B1378</f>
        <v>2160</v>
      </c>
      <c r="C291" s="88" t="str">
        <f>Invoice!E1378</f>
        <v>CORRECTION TAPE JOYKO CT-522</v>
      </c>
      <c r="D291" s="89">
        <f>Invoice!H1378</f>
        <v>4800</v>
      </c>
      <c r="E291" s="81">
        <f>D291*B291</f>
        <v>10368000</v>
      </c>
      <c r="F291" s="81"/>
      <c r="G291" s="82">
        <f>E291/1.11</f>
        <v>9340540.5405405406</v>
      </c>
      <c r="H291" s="83">
        <f>G291*11%</f>
        <v>1027459.4594594595</v>
      </c>
      <c r="I291" s="83">
        <f>G291/B291</f>
        <v>4324.3243243243242</v>
      </c>
      <c r="J291" s="103">
        <f>H291/B291</f>
        <v>475.67567567567573</v>
      </c>
    </row>
    <row r="292" spans="1:10" ht="12.75" customHeight="1" x14ac:dyDescent="0.25">
      <c r="A292" s="101"/>
      <c r="D292" s="81"/>
      <c r="E292" s="81">
        <f>(E291*Invoice!I1378)+((E291-(E291*Invoice!I1378))*Invoice!J1378)</f>
        <v>1296000</v>
      </c>
      <c r="F292" s="81"/>
      <c r="G292" s="90">
        <f>E292/1.11</f>
        <v>1167567.5675675676</v>
      </c>
      <c r="H292" s="91">
        <f>G292*11%</f>
        <v>128432.43243243244</v>
      </c>
      <c r="I292" s="91">
        <f>G292/B291</f>
        <v>540.54054054054052</v>
      </c>
      <c r="J292" s="104">
        <f>H292/B291</f>
        <v>59.459459459459467</v>
      </c>
    </row>
    <row r="293" spans="1:10" ht="12.75" customHeight="1" x14ac:dyDescent="0.25">
      <c r="A293" s="101"/>
      <c r="D293" s="81" t="s">
        <v>23</v>
      </c>
      <c r="E293" s="81">
        <f>E291-E292</f>
        <v>9072000</v>
      </c>
      <c r="F293" s="81"/>
      <c r="G293" s="82">
        <f>G291-G292</f>
        <v>8172972.9729729732</v>
      </c>
      <c r="H293" s="82">
        <f>H291-H292</f>
        <v>899027.0270270271</v>
      </c>
      <c r="I293" s="82">
        <f>I291-I292</f>
        <v>3783.7837837837837</v>
      </c>
      <c r="J293" s="105">
        <f>J291-J292</f>
        <v>416.21621621621625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9072000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G293</f>
        <v>8172972.9729729732</v>
      </c>
      <c r="H296" s="108">
        <f>H293</f>
        <v>899027.0270270271</v>
      </c>
      <c r="I296" s="107"/>
      <c r="J296" s="109">
        <f>H294</f>
        <v>9072000</v>
      </c>
    </row>
    <row r="298" spans="1:10" ht="12.75" customHeight="1" x14ac:dyDescent="0.25">
      <c r="A298" s="94" t="s">
        <v>1</v>
      </c>
      <c r="B298" s="95">
        <f>Invoice!E1484</f>
        <v>23090014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Invoice!B1492</f>
        <v>100</v>
      </c>
      <c r="C300" s="88" t="str">
        <f>Invoice!E1492</f>
        <v>STIP / PENGHAPUS JOYKO 526-B40BL HITAM</v>
      </c>
      <c r="D300" s="89">
        <f>Invoice!H1492</f>
        <v>28300</v>
      </c>
      <c r="E300" s="81">
        <f>D300*B300</f>
        <v>2830000</v>
      </c>
      <c r="F300" s="81"/>
      <c r="G300" s="82">
        <f>E300/1.11</f>
        <v>2549549.5495495494</v>
      </c>
      <c r="H300" s="83">
        <f>G300*11%</f>
        <v>280450.45045045041</v>
      </c>
      <c r="I300" s="83">
        <f>G300/B300</f>
        <v>25495.495495495492</v>
      </c>
      <c r="J300" s="103">
        <f>H300/B300</f>
        <v>2804.504504504504</v>
      </c>
    </row>
    <row r="301" spans="1:10" ht="12.75" customHeight="1" x14ac:dyDescent="0.25">
      <c r="A301" s="101"/>
      <c r="D301" s="81"/>
      <c r="E301" s="81">
        <f>(E300*Invoice!I1492)+((E300-(E300*Invoice!I1492))*Invoice!J1492)</f>
        <v>382050</v>
      </c>
      <c r="F301" s="81"/>
      <c r="G301" s="90">
        <f>E301/1.11</f>
        <v>344189.18918918917</v>
      </c>
      <c r="H301" s="91">
        <f>G301*11%</f>
        <v>37860.810810810806</v>
      </c>
      <c r="I301" s="91">
        <f>G301/B300</f>
        <v>3441.8918918918916</v>
      </c>
      <c r="J301" s="104">
        <f>H301/B300</f>
        <v>378.60810810810807</v>
      </c>
    </row>
    <row r="302" spans="1:10" ht="12.75" customHeight="1" x14ac:dyDescent="0.25">
      <c r="A302" s="101"/>
      <c r="D302" s="81" t="s">
        <v>23</v>
      </c>
      <c r="E302" s="81">
        <f>E300-E301</f>
        <v>2447950</v>
      </c>
      <c r="F302" s="81"/>
      <c r="G302" s="82">
        <f>G300-G301</f>
        <v>2205360.3603603602</v>
      </c>
      <c r="H302" s="82">
        <f>H300-H301</f>
        <v>242589.63963963962</v>
      </c>
      <c r="I302" s="82">
        <f>I300-I301</f>
        <v>22053.603603603602</v>
      </c>
      <c r="J302" s="105">
        <f>J300-J301</f>
        <v>2425.8963963963961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2447950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Invoice!B1493</f>
        <v>50</v>
      </c>
      <c r="C306" s="88" t="str">
        <f>Invoice!E1493</f>
        <v>STIP / PENGHAPUS JOYKO ER-B20BL HITAM</v>
      </c>
      <c r="D306" s="89">
        <f>Invoice!H1493</f>
        <v>34100</v>
      </c>
      <c r="E306" s="81">
        <f t="shared" ref="E306:E318" si="30">D306*B306</f>
        <v>1705000</v>
      </c>
      <c r="F306" s="81"/>
      <c r="G306" s="82">
        <f t="shared" ref="G306:G318" si="31">E306/1.11</f>
        <v>1536036.036036036</v>
      </c>
      <c r="H306" s="83">
        <f t="shared" ref="H306:H318" si="32">G306*11%</f>
        <v>168963.96396396396</v>
      </c>
      <c r="I306" s="83">
        <f t="shared" ref="I306:I318" si="33">G306/B306</f>
        <v>30720.720720720721</v>
      </c>
      <c r="J306" s="103">
        <f t="shared" ref="J306:J318" si="34">H306/B306</f>
        <v>3379.2792792792793</v>
      </c>
    </row>
    <row r="307" spans="1:10" ht="12.75" customHeight="1" x14ac:dyDescent="0.25">
      <c r="A307" s="101"/>
      <c r="D307" s="81"/>
      <c r="E307" s="81">
        <f>(E306*Invoice!I1493)+((E306-(E306*Invoice!I1493))*Invoice!J1493)</f>
        <v>230175.00000000003</v>
      </c>
      <c r="F307" s="81"/>
      <c r="G307" s="90">
        <f>E307/1.11</f>
        <v>207364.86486486488</v>
      </c>
      <c r="H307" s="91">
        <f>G307*11%</f>
        <v>22810.135135135137</v>
      </c>
      <c r="I307" s="91">
        <f>G307/B306</f>
        <v>4147.2972972972975</v>
      </c>
      <c r="J307" s="104">
        <f>H307/B306</f>
        <v>456.20270270270271</v>
      </c>
    </row>
    <row r="308" spans="1:10" ht="12.75" customHeight="1" x14ac:dyDescent="0.25">
      <c r="A308" s="101"/>
      <c r="D308" s="81" t="s">
        <v>23</v>
      </c>
      <c r="E308" s="81">
        <f>E306-E307</f>
        <v>1474825</v>
      </c>
      <c r="F308" s="81"/>
      <c r="G308" s="82">
        <f>G306-G307</f>
        <v>1328671.1711711711</v>
      </c>
      <c r="H308" s="82">
        <f>H306-H307</f>
        <v>146153.82882882882</v>
      </c>
      <c r="I308" s="82">
        <f>I306-I307</f>
        <v>26573.423423423425</v>
      </c>
      <c r="J308" s="105">
        <f>J306-J307</f>
        <v>2923.0765765765764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1474825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Invoice!B1494</f>
        <v>50</v>
      </c>
      <c r="C312" s="88" t="str">
        <f>Invoice!E1494</f>
        <v>STIP / PENGHAPUS JOYKO 526-B20 PUTIH</v>
      </c>
      <c r="D312" s="89">
        <f>Invoice!H1494</f>
        <v>34100</v>
      </c>
      <c r="E312" s="81">
        <f t="shared" si="30"/>
        <v>1705000</v>
      </c>
      <c r="F312" s="81"/>
      <c r="G312" s="82">
        <f t="shared" si="31"/>
        <v>1536036.036036036</v>
      </c>
      <c r="H312" s="83">
        <f t="shared" si="32"/>
        <v>168963.96396396396</v>
      </c>
      <c r="I312" s="83">
        <f t="shared" si="33"/>
        <v>30720.720720720721</v>
      </c>
      <c r="J312" s="103">
        <f t="shared" si="34"/>
        <v>3379.2792792792793</v>
      </c>
    </row>
    <row r="313" spans="1:10" ht="12.75" customHeight="1" x14ac:dyDescent="0.25">
      <c r="A313" s="101"/>
      <c r="D313" s="81"/>
      <c r="E313" s="81">
        <f>(E312*Invoice!I1494)+((E312-(E312*Invoice!I1494))*Invoice!J1494)</f>
        <v>230175.00000000003</v>
      </c>
      <c r="F313" s="81"/>
      <c r="G313" s="90">
        <f>E313/1.11</f>
        <v>207364.86486486488</v>
      </c>
      <c r="H313" s="91">
        <f>G313*11%</f>
        <v>22810.135135135137</v>
      </c>
      <c r="I313" s="91">
        <f>G313/B312</f>
        <v>4147.2972972972975</v>
      </c>
      <c r="J313" s="104">
        <f>H313/B312</f>
        <v>456.20270270270271</v>
      </c>
    </row>
    <row r="314" spans="1:10" ht="12.75" customHeight="1" x14ac:dyDescent="0.25">
      <c r="A314" s="101"/>
      <c r="D314" s="81" t="s">
        <v>23</v>
      </c>
      <c r="E314" s="81">
        <f>E312-E313</f>
        <v>1474825</v>
      </c>
      <c r="F314" s="81"/>
      <c r="G314" s="82">
        <f>G312-G313</f>
        <v>1328671.1711711711</v>
      </c>
      <c r="H314" s="82">
        <f>H312-H313</f>
        <v>146153.82882882882</v>
      </c>
      <c r="I314" s="82">
        <f>I312-I313</f>
        <v>26573.423423423425</v>
      </c>
      <c r="J314" s="105">
        <f>J312-J313</f>
        <v>2923.0765765765764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1474825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Invoice!B1495</f>
        <v>500</v>
      </c>
      <c r="C318" s="88" t="str">
        <f>Invoice!E1495</f>
        <v>LABEL HARGA JOYKO LB-3 (2 LINE KUNING FLUOR)</v>
      </c>
      <c r="D318" s="89">
        <f>Invoice!H1495</f>
        <v>4300</v>
      </c>
      <c r="E318" s="81">
        <f t="shared" si="30"/>
        <v>2150000</v>
      </c>
      <c r="F318" s="81"/>
      <c r="G318" s="82">
        <f t="shared" si="31"/>
        <v>1936936.9369369368</v>
      </c>
      <c r="H318" s="83">
        <f t="shared" si="32"/>
        <v>213063.06306306305</v>
      </c>
      <c r="I318" s="83">
        <f t="shared" si="33"/>
        <v>3873.8738738738734</v>
      </c>
      <c r="J318" s="103">
        <f t="shared" si="34"/>
        <v>426.12612612612611</v>
      </c>
    </row>
    <row r="319" spans="1:10" ht="12.75" customHeight="1" x14ac:dyDescent="0.25">
      <c r="A319" s="101"/>
      <c r="D319" s="81"/>
      <c r="E319" s="81">
        <f>(E318*Invoice!I1495)+((E318-(E318*Invoice!I1495))*Invoice!J1495)</f>
        <v>290250</v>
      </c>
      <c r="F319" s="81"/>
      <c r="G319" s="90">
        <f>E319/1.11</f>
        <v>261486.48648648645</v>
      </c>
      <c r="H319" s="91">
        <f>G319*11%</f>
        <v>28763.51351351351</v>
      </c>
      <c r="I319" s="91">
        <f>G319/B318</f>
        <v>522.97297297297291</v>
      </c>
      <c r="J319" s="104">
        <f>H319/B318</f>
        <v>57.527027027027017</v>
      </c>
    </row>
    <row r="320" spans="1:10" ht="12.75" customHeight="1" x14ac:dyDescent="0.25">
      <c r="A320" s="101"/>
      <c r="D320" s="81" t="s">
        <v>23</v>
      </c>
      <c r="E320" s="81">
        <f>E318-E319</f>
        <v>1859750</v>
      </c>
      <c r="F320" s="81"/>
      <c r="G320" s="82">
        <f>G318-G319</f>
        <v>1675450.4504504504</v>
      </c>
      <c r="H320" s="82">
        <f>H318-H319</f>
        <v>184299.54954954953</v>
      </c>
      <c r="I320" s="82">
        <f>I318-I319</f>
        <v>3350.9009009009005</v>
      </c>
      <c r="J320" s="105">
        <f>J318-J319</f>
        <v>368.59909909909908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1859750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6"/>
      <c r="B323" s="107"/>
      <c r="C323" s="107"/>
      <c r="D323" s="107"/>
      <c r="E323" s="107"/>
      <c r="F323" s="107"/>
      <c r="G323" s="108">
        <f>G302+G308+G314+G320</f>
        <v>6538153.1531531531</v>
      </c>
      <c r="H323" s="108">
        <f>H302+H308+H314+H320</f>
        <v>719196.84684684686</v>
      </c>
      <c r="I323" s="107"/>
      <c r="J323" s="109">
        <f>H303+H309+H315+H321</f>
        <v>7257350</v>
      </c>
    </row>
    <row r="325" spans="1:10" ht="12.75" customHeight="1" x14ac:dyDescent="0.25">
      <c r="A325" s="94" t="s">
        <v>1</v>
      </c>
      <c r="B325" s="95">
        <f>Invoice!E1598</f>
        <v>23090015</v>
      </c>
      <c r="C325" s="96"/>
      <c r="D325" s="97"/>
      <c r="E325" s="97"/>
      <c r="F325" s="97"/>
      <c r="G325" s="98"/>
      <c r="H325" s="99"/>
      <c r="I325" s="99"/>
      <c r="J325" s="100"/>
    </row>
    <row r="326" spans="1:10" ht="12.75" customHeight="1" x14ac:dyDescent="0.25">
      <c r="A326" s="101">
        <v>1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Invoice!B1606</f>
        <v>24</v>
      </c>
      <c r="C327" s="88" t="str">
        <f>Invoice!E1606</f>
        <v>PENSIL KENKO 2B-6371 SILVER CAP BIRU</v>
      </c>
      <c r="D327" s="89">
        <f>Invoice!H1606</f>
        <v>9000</v>
      </c>
      <c r="E327" s="81">
        <f>D327*B327</f>
        <v>216000</v>
      </c>
      <c r="F327" s="81"/>
      <c r="G327" s="82">
        <f>E327/1.11</f>
        <v>194594.59459459459</v>
      </c>
      <c r="H327" s="83">
        <f>G327*11%</f>
        <v>21405.405405405403</v>
      </c>
      <c r="I327" s="83">
        <f>G327/B327</f>
        <v>8108.1081081081074</v>
      </c>
      <c r="J327" s="103">
        <f>H327/B327</f>
        <v>891.89189189189176</v>
      </c>
    </row>
    <row r="328" spans="1:10" ht="12.75" customHeight="1" x14ac:dyDescent="0.25">
      <c r="A328" s="101"/>
      <c r="D328" s="81"/>
      <c r="E328" s="81">
        <f>(E327*Invoice!I1606)+((E327-(E327*Invoice!I1606))*Invoice!J1606)</f>
        <v>21600</v>
      </c>
      <c r="F328" s="81"/>
      <c r="G328" s="90">
        <f>E328/1.11</f>
        <v>19459.459459459456</v>
      </c>
      <c r="H328" s="91">
        <f>G328*11%</f>
        <v>2140.5405405405404</v>
      </c>
      <c r="I328" s="91">
        <f>G328/B327</f>
        <v>810.81081081081072</v>
      </c>
      <c r="J328" s="104">
        <f>H328/B327</f>
        <v>89.189189189189179</v>
      </c>
    </row>
    <row r="329" spans="1:10" ht="12.75" customHeight="1" x14ac:dyDescent="0.25">
      <c r="A329" s="101"/>
      <c r="D329" s="81" t="s">
        <v>23</v>
      </c>
      <c r="E329" s="81">
        <f>E327-E328</f>
        <v>194400</v>
      </c>
      <c r="F329" s="81"/>
      <c r="G329" s="82">
        <f>G327-G328</f>
        <v>175135.13513513512</v>
      </c>
      <c r="H329" s="82">
        <f>H327-H328</f>
        <v>19264.864864864863</v>
      </c>
      <c r="I329" s="82">
        <f>I327-I328</f>
        <v>7297.2972972972966</v>
      </c>
      <c r="J329" s="105">
        <f>J327-J328</f>
        <v>802.7027027027026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194399.99999999997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2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Invoice!B1607</f>
        <v>12</v>
      </c>
      <c r="C333" s="88" t="str">
        <f>Invoice!E1607</f>
        <v>PENSIL KENKO 2B-6800 PLATINUM</v>
      </c>
      <c r="D333" s="89">
        <f>Invoice!H1607</f>
        <v>8800</v>
      </c>
      <c r="E333" s="81">
        <f t="shared" ref="E333:E339" si="35">D333*B333</f>
        <v>105600</v>
      </c>
      <c r="F333" s="81"/>
      <c r="G333" s="82">
        <f t="shared" ref="G333:G339" si="36">E333/1.11</f>
        <v>95135.135135135133</v>
      </c>
      <c r="H333" s="83">
        <f t="shared" ref="H333:H339" si="37">G333*11%</f>
        <v>10464.864864864865</v>
      </c>
      <c r="I333" s="83">
        <f t="shared" ref="I333:I339" si="38">G333/B333</f>
        <v>7927.9279279279281</v>
      </c>
      <c r="J333" s="103">
        <f t="shared" ref="J333:J339" si="39">H333/B333</f>
        <v>872.07207207207205</v>
      </c>
    </row>
    <row r="334" spans="1:10" ht="12.75" customHeight="1" x14ac:dyDescent="0.25">
      <c r="A334" s="101"/>
      <c r="D334" s="81"/>
      <c r="E334" s="81">
        <f>(E333*Invoice!I1607)+((E333-(E333*Invoice!I1607))*Invoice!J1607)</f>
        <v>10560</v>
      </c>
      <c r="F334" s="81"/>
      <c r="G334" s="90">
        <f>E334/1.11</f>
        <v>9513.5135135135133</v>
      </c>
      <c r="H334" s="91">
        <f>G334*11%</f>
        <v>1046.4864864864865</v>
      </c>
      <c r="I334" s="91">
        <f>G334/B333</f>
        <v>792.79279279279274</v>
      </c>
      <c r="J334" s="104">
        <f>H334/B333</f>
        <v>87.207207207207205</v>
      </c>
    </row>
    <row r="335" spans="1:10" ht="12.75" customHeight="1" x14ac:dyDescent="0.25">
      <c r="A335" s="101"/>
      <c r="D335" s="81" t="s">
        <v>23</v>
      </c>
      <c r="E335" s="81">
        <f>E333-E334</f>
        <v>95040</v>
      </c>
      <c r="F335" s="81"/>
      <c r="G335" s="82">
        <f>G333-G334</f>
        <v>85621.621621621627</v>
      </c>
      <c r="H335" s="82">
        <f>H333-H334</f>
        <v>9418.3783783783783</v>
      </c>
      <c r="I335" s="82">
        <f>I333-I334</f>
        <v>7135.135135135135</v>
      </c>
      <c r="J335" s="105">
        <f>J333-J334</f>
        <v>784.86486486486478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95040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1">
        <v>3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2"/>
    </row>
    <row r="339" spans="1:10" ht="12.75" customHeight="1" x14ac:dyDescent="0.25">
      <c r="A339" s="101"/>
      <c r="B339" s="80">
        <f>Invoice!B1608</f>
        <v>12</v>
      </c>
      <c r="C339" s="88" t="str">
        <f>Invoice!E1608</f>
        <v>PENCIL CASE KENKO PC-0719</v>
      </c>
      <c r="D339" s="89">
        <f>Invoice!H1608</f>
        <v>62400</v>
      </c>
      <c r="E339" s="81">
        <f t="shared" si="35"/>
        <v>748800</v>
      </c>
      <c r="F339" s="81"/>
      <c r="G339" s="82">
        <f t="shared" si="36"/>
        <v>674594.59459459456</v>
      </c>
      <c r="H339" s="83">
        <f t="shared" si="37"/>
        <v>74205.4054054054</v>
      </c>
      <c r="I339" s="83">
        <f t="shared" si="38"/>
        <v>56216.216216216213</v>
      </c>
      <c r="J339" s="103">
        <f t="shared" si="39"/>
        <v>6183.7837837837833</v>
      </c>
    </row>
    <row r="340" spans="1:10" ht="12.75" customHeight="1" x14ac:dyDescent="0.25">
      <c r="A340" s="101"/>
      <c r="D340" s="81"/>
      <c r="E340" s="81">
        <f>(E339*Invoice!I1608)+((E339-(E339*Invoice!I1608))*Invoice!J1608)</f>
        <v>74880</v>
      </c>
      <c r="F340" s="81"/>
      <c r="G340" s="90">
        <f>E340/1.11</f>
        <v>67459.459459459453</v>
      </c>
      <c r="H340" s="91">
        <f>G340*11%</f>
        <v>7420.54054054054</v>
      </c>
      <c r="I340" s="91">
        <f>G340/B339</f>
        <v>5621.6216216216208</v>
      </c>
      <c r="J340" s="104">
        <f>H340/B339</f>
        <v>618.37837837837833</v>
      </c>
    </row>
    <row r="341" spans="1:10" ht="12.75" customHeight="1" x14ac:dyDescent="0.25">
      <c r="A341" s="101"/>
      <c r="D341" s="81" t="s">
        <v>23</v>
      </c>
      <c r="E341" s="81">
        <f>E339-E340</f>
        <v>673920</v>
      </c>
      <c r="F341" s="81"/>
      <c r="G341" s="82">
        <f>G339-G340</f>
        <v>607135.13513513515</v>
      </c>
      <c r="H341" s="82">
        <f>H339-H340</f>
        <v>66784.864864864852</v>
      </c>
      <c r="I341" s="82">
        <f>I339-I340</f>
        <v>50594.594594594593</v>
      </c>
      <c r="J341" s="105">
        <f>J339-J340</f>
        <v>5565.405405405405</v>
      </c>
    </row>
    <row r="342" spans="1:10" ht="12.75" customHeight="1" x14ac:dyDescent="0.25">
      <c r="A342" s="101"/>
      <c r="D342" s="81"/>
      <c r="E342" s="81"/>
      <c r="F342" s="81"/>
      <c r="G342" s="82"/>
      <c r="H342" s="83">
        <f>G341+H341</f>
        <v>673920</v>
      </c>
      <c r="I342" s="83"/>
      <c r="J342" s="103"/>
    </row>
    <row r="343" spans="1:10" ht="12.75" customHeight="1" x14ac:dyDescent="0.25">
      <c r="A343" s="101"/>
      <c r="B343" s="79"/>
      <c r="D343" s="81"/>
      <c r="E343" s="81"/>
      <c r="F343" s="81"/>
      <c r="G343" s="82"/>
      <c r="H343" s="83"/>
      <c r="I343" s="83"/>
      <c r="J343" s="103"/>
    </row>
    <row r="344" spans="1:10" ht="12.75" customHeight="1" x14ac:dyDescent="0.25">
      <c r="A344" s="106"/>
      <c r="B344" s="107"/>
      <c r="C344" s="107"/>
      <c r="D344" s="107"/>
      <c r="E344" s="107"/>
      <c r="F344" s="107"/>
      <c r="G344" s="108">
        <f>G329+G335+G341</f>
        <v>867891.89189189184</v>
      </c>
      <c r="H344" s="108">
        <f>H329+H335+H341</f>
        <v>95468.108108108092</v>
      </c>
      <c r="I344" s="107"/>
      <c r="J344" s="109">
        <f>H330+H336+H342</f>
        <v>963360</v>
      </c>
    </row>
    <row r="346" spans="1:10" ht="12.75" customHeight="1" x14ac:dyDescent="0.25">
      <c r="A346" s="94" t="s">
        <v>1</v>
      </c>
      <c r="B346" s="95">
        <f>Invoice!E1712</f>
        <v>23090016</v>
      </c>
      <c r="C346" s="96"/>
      <c r="D346" s="97"/>
      <c r="E346" s="97"/>
      <c r="F346" s="97"/>
      <c r="G346" s="98"/>
      <c r="H346" s="99"/>
      <c r="I346" s="99"/>
      <c r="J346" s="100"/>
    </row>
    <row r="347" spans="1:10" ht="12.75" customHeight="1" x14ac:dyDescent="0.25">
      <c r="A347" s="101">
        <v>1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Invoice!B1720</f>
        <v>96</v>
      </c>
      <c r="C348" s="88" t="str">
        <f>Invoice!E1720</f>
        <v>PUSH PIN JOYKO PP-30</v>
      </c>
      <c r="D348" s="89">
        <f>Invoice!H1720</f>
        <v>31200</v>
      </c>
      <c r="E348" s="81">
        <f>D348*B348</f>
        <v>2995200</v>
      </c>
      <c r="F348" s="81"/>
      <c r="G348" s="82">
        <f>E348/1.11</f>
        <v>2698378.3783783782</v>
      </c>
      <c r="H348" s="83">
        <f>G348*11%</f>
        <v>296821.6216216216</v>
      </c>
      <c r="I348" s="83">
        <f>G348/B348</f>
        <v>28108.108108108107</v>
      </c>
      <c r="J348" s="103">
        <f>H348/B348</f>
        <v>3091.8918918918916</v>
      </c>
    </row>
    <row r="349" spans="1:10" ht="12.75" customHeight="1" x14ac:dyDescent="0.25">
      <c r="A349" s="101"/>
      <c r="D349" s="81"/>
      <c r="E349" s="81">
        <f>(E348*Invoice!I1720)+((E348-(E348*Invoice!I1720))*Invoice!J1720)</f>
        <v>374400</v>
      </c>
      <c r="F349" s="81"/>
      <c r="G349" s="90">
        <f>E349/1.11</f>
        <v>337297.29729729728</v>
      </c>
      <c r="H349" s="91">
        <f>G349*11%</f>
        <v>37102.7027027027</v>
      </c>
      <c r="I349" s="91">
        <f>G349/B348</f>
        <v>3513.5135135135133</v>
      </c>
      <c r="J349" s="104">
        <f>H349/B348</f>
        <v>386.48648648648646</v>
      </c>
    </row>
    <row r="350" spans="1:10" ht="12.75" customHeight="1" x14ac:dyDescent="0.25">
      <c r="A350" s="101"/>
      <c r="D350" s="81" t="s">
        <v>23</v>
      </c>
      <c r="E350" s="81">
        <f>E348-E349</f>
        <v>2620800</v>
      </c>
      <c r="F350" s="81"/>
      <c r="G350" s="82">
        <f>G348-G349</f>
        <v>2361081.0810810812</v>
      </c>
      <c r="H350" s="82">
        <f>H348-H349</f>
        <v>259718.91891891891</v>
      </c>
      <c r="I350" s="82">
        <f>I348-I349</f>
        <v>24594.594594594593</v>
      </c>
      <c r="J350" s="105">
        <f>J348-J349</f>
        <v>2705.405405405405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2620800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2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Invoice!B1721</f>
        <v>144</v>
      </c>
      <c r="C354" s="88" t="str">
        <f>Invoice!E1721</f>
        <v>MECHANICAL PENCIL 0.5 MM JOYKO MP-19</v>
      </c>
      <c r="D354" s="89">
        <f>Invoice!H1721</f>
        <v>40800</v>
      </c>
      <c r="E354" s="81">
        <f t="shared" ref="E354:E378" si="40">D354*B354</f>
        <v>5875200</v>
      </c>
      <c r="F354" s="81"/>
      <c r="G354" s="82">
        <f t="shared" ref="G354:G378" si="41">E354/1.11</f>
        <v>5292972.9729729723</v>
      </c>
      <c r="H354" s="83">
        <f t="shared" ref="H354:H378" si="42">G354*11%</f>
        <v>582227.02702702698</v>
      </c>
      <c r="I354" s="83">
        <f t="shared" ref="I354:I378" si="43">G354/B354</f>
        <v>36756.756756756753</v>
      </c>
      <c r="J354" s="103">
        <f t="shared" ref="J354:J378" si="44">H354/B354</f>
        <v>4043.2432432432429</v>
      </c>
    </row>
    <row r="355" spans="1:10" ht="12.75" customHeight="1" x14ac:dyDescent="0.25">
      <c r="A355" s="101"/>
      <c r="D355" s="81"/>
      <c r="E355" s="81">
        <f>(E354*Invoice!I1721)+((E354-(E354*Invoice!I1721))*Invoice!J1721)</f>
        <v>734400</v>
      </c>
      <c r="F355" s="81"/>
      <c r="G355" s="90">
        <f>E355/1.11</f>
        <v>661621.62162162154</v>
      </c>
      <c r="H355" s="91">
        <f>G355*11%</f>
        <v>72778.378378378373</v>
      </c>
      <c r="I355" s="91">
        <f>G355/B354</f>
        <v>4594.5945945945941</v>
      </c>
      <c r="J355" s="104">
        <f>H355/B354</f>
        <v>505.40540540540536</v>
      </c>
    </row>
    <row r="356" spans="1:10" ht="12.75" customHeight="1" x14ac:dyDescent="0.25">
      <c r="A356" s="101"/>
      <c r="D356" s="81" t="s">
        <v>23</v>
      </c>
      <c r="E356" s="81">
        <f>E354-E355</f>
        <v>5140800</v>
      </c>
      <c r="F356" s="81"/>
      <c r="G356" s="82">
        <f>G354-G355</f>
        <v>4631351.3513513505</v>
      </c>
      <c r="H356" s="82">
        <f>H354-H355</f>
        <v>509448.64864864864</v>
      </c>
      <c r="I356" s="82">
        <f>I354-I355</f>
        <v>32162.16216216216</v>
      </c>
      <c r="J356" s="105">
        <f>J354-J355</f>
        <v>3537.8378378378375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5140799.9999999991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3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Invoice!B1722</f>
        <v>48</v>
      </c>
      <c r="C360" s="88" t="str">
        <f>Invoice!E1722</f>
        <v>CRAYON / OIL PASTEL JOYKO OP-48S PP CASE SEA WORLD</v>
      </c>
      <c r="D360" s="89">
        <f>Invoice!H1722</f>
        <v>58900</v>
      </c>
      <c r="E360" s="81">
        <f t="shared" si="40"/>
        <v>2827200</v>
      </c>
      <c r="F360" s="81"/>
      <c r="G360" s="82">
        <f t="shared" si="41"/>
        <v>2547027.0270270268</v>
      </c>
      <c r="H360" s="83">
        <f t="shared" si="42"/>
        <v>280172.97297297296</v>
      </c>
      <c r="I360" s="83">
        <f t="shared" si="43"/>
        <v>53063.063063063055</v>
      </c>
      <c r="J360" s="103">
        <f t="shared" si="44"/>
        <v>5836.9369369369369</v>
      </c>
    </row>
    <row r="361" spans="1:10" ht="12.75" customHeight="1" x14ac:dyDescent="0.25">
      <c r="A361" s="101"/>
      <c r="D361" s="81"/>
      <c r="E361" s="81">
        <f>(E360*Invoice!I1722)+((E360-(E360*Invoice!I1722))*Invoice!J1722)</f>
        <v>353400</v>
      </c>
      <c r="F361" s="81"/>
      <c r="G361" s="90">
        <f>E361/1.11</f>
        <v>318378.37837837834</v>
      </c>
      <c r="H361" s="91">
        <f>G361*11%</f>
        <v>35021.62162162162</v>
      </c>
      <c r="I361" s="91">
        <f>G361/B360</f>
        <v>6632.8828828828819</v>
      </c>
      <c r="J361" s="104">
        <f>H361/B360</f>
        <v>729.61711711711712</v>
      </c>
    </row>
    <row r="362" spans="1:10" ht="12.75" customHeight="1" x14ac:dyDescent="0.25">
      <c r="A362" s="101"/>
      <c r="D362" s="81" t="s">
        <v>23</v>
      </c>
      <c r="E362" s="81">
        <f>E360-E361</f>
        <v>2473800</v>
      </c>
      <c r="F362" s="81"/>
      <c r="G362" s="82">
        <f>G360-G361</f>
        <v>2228648.6486486485</v>
      </c>
      <c r="H362" s="82">
        <f>H360-H361</f>
        <v>245151.35135135133</v>
      </c>
      <c r="I362" s="82">
        <f>I360-I361</f>
        <v>46430.18018018017</v>
      </c>
      <c r="J362" s="105">
        <f>J360-J361</f>
        <v>5107.3198198198197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2473800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4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Invoice!B1723</f>
        <v>48</v>
      </c>
      <c r="C366" s="88" t="str">
        <f>Invoice!E1723</f>
        <v>CRAYON / OIL PASTEL JOYKO OP-55S PP CASE SEA WORLD</v>
      </c>
      <c r="D366" s="89">
        <f>Invoice!H1723</f>
        <v>66900</v>
      </c>
      <c r="E366" s="81">
        <f t="shared" si="40"/>
        <v>3211200</v>
      </c>
      <c r="F366" s="81"/>
      <c r="G366" s="82">
        <f t="shared" si="41"/>
        <v>2892972.9729729728</v>
      </c>
      <c r="H366" s="83">
        <f t="shared" si="42"/>
        <v>318227.02702702698</v>
      </c>
      <c r="I366" s="83">
        <f t="shared" si="43"/>
        <v>60270.270270270266</v>
      </c>
      <c r="J366" s="103">
        <f t="shared" si="44"/>
        <v>6629.7297297297291</v>
      </c>
    </row>
    <row r="367" spans="1:10" ht="12.75" customHeight="1" x14ac:dyDescent="0.25">
      <c r="A367" s="101"/>
      <c r="D367" s="81"/>
      <c r="E367" s="81">
        <f>(E366*Invoice!I1723)+((E366-(E366*Invoice!I1723))*Invoice!J1723)</f>
        <v>401400</v>
      </c>
      <c r="F367" s="81"/>
      <c r="G367" s="90">
        <f>E367/1.11</f>
        <v>361621.6216216216</v>
      </c>
      <c r="H367" s="91">
        <f>G367*11%</f>
        <v>39778.378378378373</v>
      </c>
      <c r="I367" s="91">
        <f>G367/B366</f>
        <v>7533.7837837837833</v>
      </c>
      <c r="J367" s="104">
        <f>H367/B366</f>
        <v>828.71621621621614</v>
      </c>
    </row>
    <row r="368" spans="1:10" ht="12.75" customHeight="1" x14ac:dyDescent="0.25">
      <c r="A368" s="101"/>
      <c r="D368" s="81" t="s">
        <v>23</v>
      </c>
      <c r="E368" s="81">
        <f>E366-E367</f>
        <v>2809800</v>
      </c>
      <c r="F368" s="81"/>
      <c r="G368" s="82">
        <f>G366-G367</f>
        <v>2531351.351351351</v>
      </c>
      <c r="H368" s="82">
        <f>H366-H367</f>
        <v>278448.64864864864</v>
      </c>
      <c r="I368" s="82">
        <f>I366-I367</f>
        <v>52736.486486486479</v>
      </c>
      <c r="J368" s="105">
        <f>J366-J367</f>
        <v>5801.0135135135133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2809799.9999999995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5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Invoice!B1724</f>
        <v>144</v>
      </c>
      <c r="C372" s="88" t="str">
        <f>Invoice!E1724</f>
        <v>PENSIL WARNA JOYKO CP-24PB (PANJANG)</v>
      </c>
      <c r="D372" s="89">
        <f>Invoice!H1724</f>
        <v>21200</v>
      </c>
      <c r="E372" s="81">
        <f t="shared" si="40"/>
        <v>3052800</v>
      </c>
      <c r="F372" s="81"/>
      <c r="G372" s="82">
        <f t="shared" si="41"/>
        <v>2750270.2702702698</v>
      </c>
      <c r="H372" s="83">
        <f t="shared" si="42"/>
        <v>302529.7297297297</v>
      </c>
      <c r="I372" s="83">
        <f t="shared" si="43"/>
        <v>19099.099099099098</v>
      </c>
      <c r="J372" s="103">
        <f t="shared" si="44"/>
        <v>2100.9009009009005</v>
      </c>
    </row>
    <row r="373" spans="1:10" ht="12.75" customHeight="1" x14ac:dyDescent="0.25">
      <c r="A373" s="101"/>
      <c r="D373" s="81"/>
      <c r="E373" s="81">
        <f>(E372*Invoice!I1724)+((E372-(E372*Invoice!I1724))*Invoice!J1724)</f>
        <v>381600</v>
      </c>
      <c r="F373" s="81"/>
      <c r="G373" s="90">
        <f>E373/1.11</f>
        <v>343783.78378378373</v>
      </c>
      <c r="H373" s="91">
        <f>G373*11%</f>
        <v>37816.216216216213</v>
      </c>
      <c r="I373" s="91">
        <f>G373/B372</f>
        <v>2387.3873873873872</v>
      </c>
      <c r="J373" s="104">
        <f>H373/B372</f>
        <v>262.61261261261257</v>
      </c>
    </row>
    <row r="374" spans="1:10" ht="12.75" customHeight="1" x14ac:dyDescent="0.25">
      <c r="A374" s="101"/>
      <c r="D374" s="81" t="s">
        <v>23</v>
      </c>
      <c r="E374" s="81">
        <f>E372-E373</f>
        <v>2671200</v>
      </c>
      <c r="F374" s="81"/>
      <c r="G374" s="82">
        <f>G372-G373</f>
        <v>2406486.4864864862</v>
      </c>
      <c r="H374" s="82">
        <f>H372-H373</f>
        <v>264713.51351351349</v>
      </c>
      <c r="I374" s="82">
        <f>I372-I373</f>
        <v>16711.711711711709</v>
      </c>
      <c r="J374" s="105">
        <f>J372-J373</f>
        <v>1838.288288288288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2671199.9999999995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6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Invoice!B1725</f>
        <v>72</v>
      </c>
      <c r="C378" s="88" t="str">
        <f>Invoice!E1725</f>
        <v>CORRECTION FLUID KENKO KE-108</v>
      </c>
      <c r="D378" s="89">
        <f>Invoice!H1725</f>
        <v>47100</v>
      </c>
      <c r="E378" s="81">
        <f t="shared" si="40"/>
        <v>3391200</v>
      </c>
      <c r="F378" s="81"/>
      <c r="G378" s="82">
        <f t="shared" si="41"/>
        <v>3055135.1351351347</v>
      </c>
      <c r="H378" s="83">
        <f t="shared" si="42"/>
        <v>336064.86486486479</v>
      </c>
      <c r="I378" s="83">
        <f t="shared" si="43"/>
        <v>42432.432432432426</v>
      </c>
      <c r="J378" s="103">
        <f t="shared" si="44"/>
        <v>4667.5675675675666</v>
      </c>
    </row>
    <row r="379" spans="1:10" ht="12.75" customHeight="1" x14ac:dyDescent="0.25">
      <c r="A379" s="101"/>
      <c r="D379" s="81"/>
      <c r="E379" s="81">
        <f>(E378*Invoice!I1725)+((E378-(E378*Invoice!I1725))*Invoice!J1725)</f>
        <v>423900</v>
      </c>
      <c r="F379" s="81"/>
      <c r="G379" s="90">
        <f>E379/1.11</f>
        <v>381891.89189189184</v>
      </c>
      <c r="H379" s="91">
        <f>G379*11%</f>
        <v>42008.108108108099</v>
      </c>
      <c r="I379" s="91">
        <f>G379/B378</f>
        <v>5304.0540540540533</v>
      </c>
      <c r="J379" s="104">
        <f>H379/B378</f>
        <v>583.44594594594582</v>
      </c>
    </row>
    <row r="380" spans="1:10" ht="12.75" customHeight="1" x14ac:dyDescent="0.25">
      <c r="A380" s="101"/>
      <c r="D380" s="81" t="s">
        <v>23</v>
      </c>
      <c r="E380" s="81">
        <f>E378-E379</f>
        <v>2967300</v>
      </c>
      <c r="F380" s="81"/>
      <c r="G380" s="82">
        <f>G378-G379</f>
        <v>2673243.2432432426</v>
      </c>
      <c r="H380" s="82">
        <f>H378-H379</f>
        <v>294056.75675675669</v>
      </c>
      <c r="I380" s="82">
        <f>I378-I379</f>
        <v>37128.378378378373</v>
      </c>
      <c r="J380" s="105">
        <f>J378-J379</f>
        <v>4084.1216216216208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2967299.9999999991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6"/>
      <c r="B383" s="107"/>
      <c r="C383" s="107"/>
      <c r="D383" s="107"/>
      <c r="E383" s="107"/>
      <c r="F383" s="107"/>
      <c r="G383" s="108">
        <f>G350+G356+G362+G368+G374+G380</f>
        <v>16832162.162162162</v>
      </c>
      <c r="H383" s="108">
        <f>H350+H356+H362+H368+H374+H380</f>
        <v>1851537.8378378379</v>
      </c>
      <c r="I383" s="107"/>
      <c r="J383" s="109">
        <f>H351+H357+H363+H369+H375+H381</f>
        <v>18683700</v>
      </c>
    </row>
    <row r="385" spans="1:10" ht="12.75" customHeight="1" x14ac:dyDescent="0.25">
      <c r="A385" s="94" t="s">
        <v>1</v>
      </c>
      <c r="B385" s="95">
        <f>Invoice!E1826</f>
        <v>23090017</v>
      </c>
      <c r="C385" s="96"/>
      <c r="D385" s="97"/>
      <c r="E385" s="97"/>
      <c r="F385" s="97"/>
      <c r="G385" s="98"/>
      <c r="H385" s="99"/>
      <c r="I385" s="99"/>
      <c r="J385" s="100"/>
    </row>
    <row r="386" spans="1:10" ht="12.75" customHeight="1" x14ac:dyDescent="0.25">
      <c r="A386" s="101">
        <v>1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Invoice!B1834</f>
        <v>20</v>
      </c>
      <c r="C387" s="88" t="str">
        <f>Invoice!E1834</f>
        <v>BINDER CLIP JOYKO 155</v>
      </c>
      <c r="D387" s="89">
        <f>Invoice!H1834</f>
        <v>67800</v>
      </c>
      <c r="E387" s="81">
        <f>D387*B387</f>
        <v>1356000</v>
      </c>
      <c r="F387" s="81"/>
      <c r="G387" s="82">
        <f>E387/1.11</f>
        <v>1221621.6216216215</v>
      </c>
      <c r="H387" s="83">
        <f>G387*11%</f>
        <v>134378.37837837837</v>
      </c>
      <c r="I387" s="83">
        <f>G387/B387</f>
        <v>61081.08108108108</v>
      </c>
      <c r="J387" s="103">
        <f>H387/B387</f>
        <v>6718.9189189189183</v>
      </c>
    </row>
    <row r="388" spans="1:10" ht="12.75" customHeight="1" x14ac:dyDescent="0.25">
      <c r="A388" s="101"/>
      <c r="D388" s="81"/>
      <c r="E388" s="81">
        <f>(E387*Invoice!I1834)+((E387-(E387*Invoice!I1834))*Invoice!J1834)</f>
        <v>135600</v>
      </c>
      <c r="F388" s="81"/>
      <c r="G388" s="90">
        <f>E388/1.11</f>
        <v>122162.16216216215</v>
      </c>
      <c r="H388" s="91">
        <f>G388*11%</f>
        <v>13437.837837837837</v>
      </c>
      <c r="I388" s="91">
        <f>G388/B387</f>
        <v>6108.1081081081074</v>
      </c>
      <c r="J388" s="104">
        <f>H388/B387</f>
        <v>671.89189189189187</v>
      </c>
    </row>
    <row r="389" spans="1:10" ht="12.75" customHeight="1" x14ac:dyDescent="0.25">
      <c r="A389" s="101"/>
      <c r="D389" s="81" t="s">
        <v>23</v>
      </c>
      <c r="E389" s="81">
        <f>E387-E388</f>
        <v>1220400</v>
      </c>
      <c r="F389" s="81"/>
      <c r="G389" s="82">
        <f>G387-G388</f>
        <v>1099459.4594594594</v>
      </c>
      <c r="H389" s="82">
        <f>H387-H388</f>
        <v>120940.54054054053</v>
      </c>
      <c r="I389" s="82">
        <f>I387-I388</f>
        <v>54972.972972972973</v>
      </c>
      <c r="J389" s="105">
        <f>J387-J388</f>
        <v>6047.0270270270266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1220400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1">
        <v>2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Invoice!B1835</f>
        <v>12</v>
      </c>
      <c r="C393" s="88" t="str">
        <f>Invoice!E1835</f>
        <v>PUNCH JOYKO 85B</v>
      </c>
      <c r="D393" s="89">
        <f>Invoice!H1835</f>
        <v>45500</v>
      </c>
      <c r="E393" s="81">
        <f t="shared" ref="E393:E399" si="45">D393*B393</f>
        <v>546000</v>
      </c>
      <c r="F393" s="81"/>
      <c r="G393" s="82">
        <f t="shared" ref="G393:G399" si="46">E393/1.11</f>
        <v>491891.89189189184</v>
      </c>
      <c r="H393" s="83">
        <f t="shared" ref="H393:H399" si="47">G393*11%</f>
        <v>54108.108108108099</v>
      </c>
      <c r="I393" s="83">
        <f t="shared" ref="I393:I399" si="48">G393/B393</f>
        <v>40990.990990990984</v>
      </c>
      <c r="J393" s="103">
        <f t="shared" ref="J393:J399" si="49">H393/B393</f>
        <v>4509.009009009008</v>
      </c>
    </row>
    <row r="394" spans="1:10" ht="12.75" customHeight="1" x14ac:dyDescent="0.25">
      <c r="A394" s="101"/>
      <c r="D394" s="81"/>
      <c r="E394" s="81">
        <f>(E393*Invoice!I1835)+((E393-(E393*Invoice!I1835))*Invoice!J1835)</f>
        <v>54600</v>
      </c>
      <c r="F394" s="81"/>
      <c r="G394" s="90">
        <f>E394/1.11</f>
        <v>49189.189189189186</v>
      </c>
      <c r="H394" s="91">
        <f>G394*11%</f>
        <v>5410.8108108108108</v>
      </c>
      <c r="I394" s="91">
        <f>G394/B393</f>
        <v>4099.0990990990986</v>
      </c>
      <c r="J394" s="104">
        <f>H394/B393</f>
        <v>450.90090090090092</v>
      </c>
    </row>
    <row r="395" spans="1:10" ht="12.75" customHeight="1" x14ac:dyDescent="0.25">
      <c r="A395" s="101"/>
      <c r="D395" s="81" t="s">
        <v>23</v>
      </c>
      <c r="E395" s="81">
        <f>E393-E394</f>
        <v>491400</v>
      </c>
      <c r="F395" s="81"/>
      <c r="G395" s="82">
        <f>G393-G394</f>
        <v>442702.70270270266</v>
      </c>
      <c r="H395" s="82">
        <f>H393-H394</f>
        <v>48697.297297297286</v>
      </c>
      <c r="I395" s="82">
        <f>I393-I394</f>
        <v>36891.891891891886</v>
      </c>
      <c r="J395" s="105">
        <f>J393-J394</f>
        <v>4058.108108108107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491399.99999999994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1">
        <v>3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Invoice!B1836</f>
        <v>5</v>
      </c>
      <c r="C399" s="88" t="str">
        <f>Invoice!E1836</f>
        <v>STAPLER KENKO HD-10</v>
      </c>
      <c r="D399" s="89">
        <f>Invoice!H1836</f>
        <v>93000</v>
      </c>
      <c r="E399" s="81">
        <f t="shared" si="45"/>
        <v>465000</v>
      </c>
      <c r="F399" s="81"/>
      <c r="G399" s="82">
        <f t="shared" si="46"/>
        <v>418918.91891891888</v>
      </c>
      <c r="H399" s="83">
        <f t="shared" si="47"/>
        <v>46081.08108108108</v>
      </c>
      <c r="I399" s="83">
        <f t="shared" si="48"/>
        <v>83783.783783783772</v>
      </c>
      <c r="J399" s="103">
        <f t="shared" si="49"/>
        <v>9216.2162162162167</v>
      </c>
    </row>
    <row r="400" spans="1:10" ht="12.75" customHeight="1" x14ac:dyDescent="0.25">
      <c r="A400" s="101"/>
      <c r="D400" s="81"/>
      <c r="E400" s="81">
        <f>(E399*Invoice!I1836)+((E399-(E399*Invoice!I1836))*Invoice!J1836)</f>
        <v>46500</v>
      </c>
      <c r="F400" s="81"/>
      <c r="G400" s="90">
        <f>E400/1.11</f>
        <v>41891.891891891886</v>
      </c>
      <c r="H400" s="91">
        <f>G400*11%</f>
        <v>4608.1081081081074</v>
      </c>
      <c r="I400" s="91">
        <f>G400/B399</f>
        <v>8378.3783783783765</v>
      </c>
      <c r="J400" s="104">
        <f>H400/B399</f>
        <v>921.62162162162144</v>
      </c>
    </row>
    <row r="401" spans="1:10" ht="12.75" customHeight="1" x14ac:dyDescent="0.25">
      <c r="A401" s="101"/>
      <c r="D401" s="81" t="s">
        <v>23</v>
      </c>
      <c r="E401" s="81">
        <f>E399-E400</f>
        <v>418500</v>
      </c>
      <c r="F401" s="81"/>
      <c r="G401" s="82">
        <f>G399-G400</f>
        <v>377027.02702702698</v>
      </c>
      <c r="H401" s="82">
        <f>H399-H400</f>
        <v>41472.972972972973</v>
      </c>
      <c r="I401" s="82">
        <f>I399-I400</f>
        <v>75405.4054054054</v>
      </c>
      <c r="J401" s="105">
        <f>J399-J400</f>
        <v>8294.594594594595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418499.99999999994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6"/>
      <c r="B404" s="107"/>
      <c r="C404" s="107"/>
      <c r="D404" s="107"/>
      <c r="E404" s="107"/>
      <c r="F404" s="107"/>
      <c r="G404" s="108">
        <f>G389+G395+G401</f>
        <v>1919189.1891891891</v>
      </c>
      <c r="H404" s="108">
        <f>H389+H395+H401</f>
        <v>211110.81081081077</v>
      </c>
      <c r="I404" s="107"/>
      <c r="J404" s="109">
        <f>H390+H396+H402</f>
        <v>2130300</v>
      </c>
    </row>
    <row r="406" spans="1:10" ht="12.75" customHeight="1" x14ac:dyDescent="0.25">
      <c r="A406" s="94" t="s">
        <v>1</v>
      </c>
      <c r="B406" s="95">
        <f>Invoice!E1940</f>
        <v>23090018</v>
      </c>
      <c r="C406" s="96"/>
      <c r="D406" s="97"/>
      <c r="E406" s="97"/>
      <c r="F406" s="97"/>
      <c r="G406" s="98"/>
      <c r="H406" s="99"/>
      <c r="I406" s="99"/>
      <c r="J406" s="100"/>
    </row>
    <row r="407" spans="1:10" ht="12.75" customHeight="1" x14ac:dyDescent="0.25">
      <c r="A407" s="101">
        <v>1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Invoice!B1948</f>
        <v>1</v>
      </c>
      <c r="C408" s="88" t="str">
        <f>Invoice!E1948</f>
        <v>STAPLER YUAN CHANG 414</v>
      </c>
      <c r="D408" s="89">
        <f>Invoice!H1948</f>
        <v>340000</v>
      </c>
      <c r="E408" s="81">
        <f>D408*B408</f>
        <v>340000</v>
      </c>
      <c r="F408" s="81"/>
      <c r="G408" s="82">
        <f>E408/1.11</f>
        <v>306306.30630630627</v>
      </c>
      <c r="H408" s="83">
        <f>G408*11%</f>
        <v>33693.693693693691</v>
      </c>
      <c r="I408" s="83">
        <f>G408/B408</f>
        <v>306306.30630630627</v>
      </c>
      <c r="J408" s="103">
        <f>H408/B408</f>
        <v>33693.693693693691</v>
      </c>
    </row>
    <row r="409" spans="1:10" ht="12.75" customHeight="1" x14ac:dyDescent="0.25">
      <c r="A409" s="101"/>
      <c r="D409" s="81"/>
      <c r="E409" s="81">
        <f>(E408*Invoice!I1948)+((E408-(E408*Invoice!I1948))*Invoice!J1948)</f>
        <v>0</v>
      </c>
      <c r="F409" s="81"/>
      <c r="G409" s="90">
        <f>E409/1.11</f>
        <v>0</v>
      </c>
      <c r="H409" s="91">
        <f>G409*11%</f>
        <v>0</v>
      </c>
      <c r="I409" s="91">
        <f>G409/B408</f>
        <v>0</v>
      </c>
      <c r="J409" s="104">
        <f>H409/B408</f>
        <v>0</v>
      </c>
    </row>
    <row r="410" spans="1:10" ht="12.75" customHeight="1" x14ac:dyDescent="0.25">
      <c r="A410" s="101"/>
      <c r="D410" s="81" t="s">
        <v>23</v>
      </c>
      <c r="E410" s="81">
        <f>E408-E409</f>
        <v>340000</v>
      </c>
      <c r="F410" s="81"/>
      <c r="G410" s="82">
        <f>G408-G409</f>
        <v>306306.30630630627</v>
      </c>
      <c r="H410" s="82">
        <f>H408-H409</f>
        <v>33693.693693693691</v>
      </c>
      <c r="I410" s="82">
        <f>I408-I409</f>
        <v>306306.30630630627</v>
      </c>
      <c r="J410" s="105">
        <f>J408-J409</f>
        <v>33693.693693693691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339999.99999999994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6"/>
      <c r="B413" s="107"/>
      <c r="C413" s="107"/>
      <c r="D413" s="107"/>
      <c r="E413" s="107"/>
      <c r="F413" s="107"/>
      <c r="G413" s="108">
        <f>G410</f>
        <v>306306.30630630627</v>
      </c>
      <c r="H413" s="108">
        <f>H410</f>
        <v>33693.693693693691</v>
      </c>
      <c r="I413" s="107"/>
      <c r="J413" s="109">
        <f>H411</f>
        <v>339999.99999999994</v>
      </c>
    </row>
    <row r="415" spans="1:10" ht="12.75" customHeight="1" x14ac:dyDescent="0.25">
      <c r="A415" s="94" t="s">
        <v>1</v>
      </c>
      <c r="B415" s="95">
        <f>Invoice!E2054</f>
        <v>23090019</v>
      </c>
      <c r="C415" s="96"/>
      <c r="D415" s="97"/>
      <c r="E415" s="97"/>
      <c r="F415" s="97"/>
      <c r="G415" s="98"/>
      <c r="H415" s="99"/>
      <c r="I415" s="99"/>
      <c r="J415" s="100"/>
    </row>
    <row r="416" spans="1:10" ht="12.75" customHeight="1" x14ac:dyDescent="0.25">
      <c r="A416" s="101">
        <v>1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Invoice!B2062</f>
        <v>160</v>
      </c>
      <c r="C417" s="88" t="str">
        <f>Invoice!E2062</f>
        <v>CALCULATOR JOYKO CC-37</v>
      </c>
      <c r="D417" s="89">
        <f>Invoice!H2062</f>
        <v>32000</v>
      </c>
      <c r="E417" s="81">
        <f>D417*B417</f>
        <v>5120000</v>
      </c>
      <c r="F417" s="81"/>
      <c r="G417" s="82">
        <f>E417/1.11</f>
        <v>4612612.6126126125</v>
      </c>
      <c r="H417" s="83">
        <f>G417*11%</f>
        <v>507387.3873873874</v>
      </c>
      <c r="I417" s="83">
        <f>G417/B417</f>
        <v>28828.828828828828</v>
      </c>
      <c r="J417" s="103">
        <f>H417/B417</f>
        <v>3171.1711711711714</v>
      </c>
    </row>
    <row r="418" spans="1:10" ht="12.75" customHeight="1" x14ac:dyDescent="0.25">
      <c r="A418" s="101"/>
      <c r="D418" s="81"/>
      <c r="E418" s="81">
        <f>(E417*Invoice!I2062)+((E417-(E417*Invoice!I2062))*Invoice!J2062)</f>
        <v>640000</v>
      </c>
      <c r="F418" s="81"/>
      <c r="G418" s="90">
        <f>E418/1.11</f>
        <v>576576.57657657657</v>
      </c>
      <c r="H418" s="91">
        <f>G418*11%</f>
        <v>63423.423423423425</v>
      </c>
      <c r="I418" s="91">
        <f>G418/B417</f>
        <v>3603.6036036036035</v>
      </c>
      <c r="J418" s="104">
        <f>H418/B417</f>
        <v>396.39639639639643</v>
      </c>
    </row>
    <row r="419" spans="1:10" ht="12.75" customHeight="1" x14ac:dyDescent="0.25">
      <c r="A419" s="101"/>
      <c r="D419" s="81" t="s">
        <v>23</v>
      </c>
      <c r="E419" s="81">
        <f>E417-E418</f>
        <v>4480000</v>
      </c>
      <c r="F419" s="81"/>
      <c r="G419" s="82">
        <f>G417-G418</f>
        <v>4036036.036036036</v>
      </c>
      <c r="H419" s="82">
        <f>H417-H418</f>
        <v>443963.96396396396</v>
      </c>
      <c r="I419" s="82">
        <f>I417-I418</f>
        <v>25225.225225225226</v>
      </c>
      <c r="J419" s="105">
        <f>J417-J418</f>
        <v>2774.7747747747749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4480000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2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Invoice!B2063</f>
        <v>160</v>
      </c>
      <c r="C423" s="88" t="str">
        <f>Invoice!E2063</f>
        <v>CALCULATOR JOYKO CC-38</v>
      </c>
      <c r="D423" s="89">
        <f>Invoice!H2063</f>
        <v>27500</v>
      </c>
      <c r="E423" s="81">
        <f t="shared" ref="E423:E459" si="50">D423*B423</f>
        <v>4400000</v>
      </c>
      <c r="F423" s="81"/>
      <c r="G423" s="82">
        <f t="shared" ref="G423:G459" si="51">E423/1.11</f>
        <v>3963963.9639639636</v>
      </c>
      <c r="H423" s="83">
        <f t="shared" ref="H423:H459" si="52">G423*11%</f>
        <v>436036.03603603598</v>
      </c>
      <c r="I423" s="83">
        <f t="shared" ref="I423:I459" si="53">G423/B423</f>
        <v>24774.774774774771</v>
      </c>
      <c r="J423" s="103">
        <f t="shared" ref="J423:J459" si="54">H423/B423</f>
        <v>2725.2252252252247</v>
      </c>
    </row>
    <row r="424" spans="1:10" ht="12.75" customHeight="1" x14ac:dyDescent="0.25">
      <c r="A424" s="101"/>
      <c r="D424" s="81"/>
      <c r="E424" s="81">
        <f>(E423*Invoice!I2063)+((E423-(E423*Invoice!I2063))*Invoice!J2063)</f>
        <v>550000</v>
      </c>
      <c r="F424" s="81"/>
      <c r="G424" s="90">
        <f>E424/1.11</f>
        <v>495495.49549549544</v>
      </c>
      <c r="H424" s="91">
        <f>G424*11%</f>
        <v>54504.504504504497</v>
      </c>
      <c r="I424" s="91">
        <f>G424/B423</f>
        <v>3096.8468468468463</v>
      </c>
      <c r="J424" s="104">
        <f>H424/B423</f>
        <v>340.65315315315308</v>
      </c>
    </row>
    <row r="425" spans="1:10" ht="12.75" customHeight="1" x14ac:dyDescent="0.25">
      <c r="A425" s="101"/>
      <c r="D425" s="81" t="s">
        <v>23</v>
      </c>
      <c r="E425" s="81">
        <f>E423-E424</f>
        <v>3850000</v>
      </c>
      <c r="F425" s="81"/>
      <c r="G425" s="82">
        <f>G423-G424</f>
        <v>3468468.4684684682</v>
      </c>
      <c r="H425" s="82">
        <f>H423-H424</f>
        <v>381531.53153153148</v>
      </c>
      <c r="I425" s="82">
        <f>I423-I424</f>
        <v>21677.927927927925</v>
      </c>
      <c r="J425" s="105">
        <f>J423-J424</f>
        <v>2384.5720720720715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3849999.9999999995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3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Invoice!B2064</f>
        <v>60</v>
      </c>
      <c r="C429" s="88" t="str">
        <f>Invoice!E2064</f>
        <v>CALCULATOR JOYKO CC-800CH</v>
      </c>
      <c r="D429" s="89">
        <f>Invoice!H2064</f>
        <v>79000</v>
      </c>
      <c r="E429" s="81">
        <f t="shared" si="50"/>
        <v>4740000</v>
      </c>
      <c r="F429" s="81"/>
      <c r="G429" s="82">
        <f t="shared" si="51"/>
        <v>4270270.2702702703</v>
      </c>
      <c r="H429" s="83">
        <f t="shared" si="52"/>
        <v>469729.72972972976</v>
      </c>
      <c r="I429" s="83">
        <f t="shared" si="53"/>
        <v>71171.171171171169</v>
      </c>
      <c r="J429" s="103">
        <f t="shared" si="54"/>
        <v>7828.8288288288295</v>
      </c>
    </row>
    <row r="430" spans="1:10" ht="12.75" customHeight="1" x14ac:dyDescent="0.25">
      <c r="A430" s="101"/>
      <c r="D430" s="81"/>
      <c r="E430" s="81">
        <f>(E429*Invoice!I2064)+((E429-(E429*Invoice!I2064))*Invoice!J2064)</f>
        <v>592500</v>
      </c>
      <c r="F430" s="81"/>
      <c r="G430" s="90">
        <f>E430/1.11</f>
        <v>533783.78378378379</v>
      </c>
      <c r="H430" s="91">
        <f>G430*11%</f>
        <v>58716.21621621622</v>
      </c>
      <c r="I430" s="91">
        <f>G430/B429</f>
        <v>8896.3963963963961</v>
      </c>
      <c r="J430" s="104">
        <f>H430/B429</f>
        <v>978.60360360360369</v>
      </c>
    </row>
    <row r="431" spans="1:10" ht="12.75" customHeight="1" x14ac:dyDescent="0.25">
      <c r="A431" s="101"/>
      <c r="D431" s="81" t="s">
        <v>23</v>
      </c>
      <c r="E431" s="81">
        <f>E429-E430</f>
        <v>4147500</v>
      </c>
      <c r="F431" s="81"/>
      <c r="G431" s="82">
        <f>G429-G430</f>
        <v>3736486.4864864866</v>
      </c>
      <c r="H431" s="82">
        <f>H429-H430</f>
        <v>411013.51351351355</v>
      </c>
      <c r="I431" s="82">
        <f>I429-I430</f>
        <v>62274.774774774771</v>
      </c>
      <c r="J431" s="105">
        <f>J429-J430</f>
        <v>6850.2252252252256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4147500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4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Invoice!B2065</f>
        <v>60</v>
      </c>
      <c r="C435" s="88" t="str">
        <f>Invoice!E2065</f>
        <v>CALCULATOR JOYKO CC-810CH</v>
      </c>
      <c r="D435" s="89">
        <f>Invoice!H2065</f>
        <v>82000</v>
      </c>
      <c r="E435" s="81">
        <f t="shared" si="50"/>
        <v>4920000</v>
      </c>
      <c r="F435" s="81"/>
      <c r="G435" s="82">
        <f t="shared" si="51"/>
        <v>4432432.4324324317</v>
      </c>
      <c r="H435" s="83">
        <f t="shared" si="52"/>
        <v>487567.56756756752</v>
      </c>
      <c r="I435" s="83">
        <f t="shared" si="53"/>
        <v>73873.873873873861</v>
      </c>
      <c r="J435" s="103">
        <f t="shared" si="54"/>
        <v>8126.1261261261252</v>
      </c>
    </row>
    <row r="436" spans="1:10" ht="12.75" customHeight="1" x14ac:dyDescent="0.25">
      <c r="A436" s="101"/>
      <c r="D436" s="81"/>
      <c r="E436" s="81">
        <f>(E435*Invoice!I2065)+((E435-(E435*Invoice!I2065))*Invoice!J2065)</f>
        <v>615000</v>
      </c>
      <c r="F436" s="81"/>
      <c r="G436" s="90">
        <f>E436/1.11</f>
        <v>554054.05405405397</v>
      </c>
      <c r="H436" s="91">
        <f>G436*11%</f>
        <v>60945.945945945939</v>
      </c>
      <c r="I436" s="91">
        <f>G436/B435</f>
        <v>9234.2342342342326</v>
      </c>
      <c r="J436" s="104">
        <f>H436/B435</f>
        <v>1015.7657657657657</v>
      </c>
    </row>
    <row r="437" spans="1:10" ht="12.75" customHeight="1" x14ac:dyDescent="0.25">
      <c r="A437" s="101"/>
      <c r="D437" s="81" t="s">
        <v>23</v>
      </c>
      <c r="E437" s="81">
        <f>E435-E436</f>
        <v>4305000</v>
      </c>
      <c r="F437" s="81"/>
      <c r="G437" s="82">
        <f>G435-G436</f>
        <v>3878378.3783783778</v>
      </c>
      <c r="H437" s="82">
        <f>H435-H436</f>
        <v>426621.6216216216</v>
      </c>
      <c r="I437" s="82">
        <f>I435-I436</f>
        <v>64639.63963963963</v>
      </c>
      <c r="J437" s="105">
        <f>J435-J436</f>
        <v>7110.3603603603597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4304999.9999999991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5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Invoice!B2066</f>
        <v>120</v>
      </c>
      <c r="C441" s="88" t="str">
        <f>Invoice!E2066</f>
        <v>CALCULATOR JOYKO CC-8A</v>
      </c>
      <c r="D441" s="89">
        <f>Invoice!H2066</f>
        <v>47000</v>
      </c>
      <c r="E441" s="81">
        <f t="shared" si="50"/>
        <v>5640000</v>
      </c>
      <c r="F441" s="81"/>
      <c r="G441" s="82">
        <f t="shared" si="51"/>
        <v>5081081.0810810803</v>
      </c>
      <c r="H441" s="83">
        <f t="shared" si="52"/>
        <v>558918.91891891882</v>
      </c>
      <c r="I441" s="83">
        <f t="shared" si="53"/>
        <v>42342.342342342337</v>
      </c>
      <c r="J441" s="103">
        <f t="shared" si="54"/>
        <v>4657.6576576576572</v>
      </c>
    </row>
    <row r="442" spans="1:10" ht="12.75" customHeight="1" x14ac:dyDescent="0.25">
      <c r="A442" s="101"/>
      <c r="D442" s="81"/>
      <c r="E442" s="81">
        <f>(E441*Invoice!I2066)+((E441-(E441*Invoice!I2066))*Invoice!J2066)</f>
        <v>705000</v>
      </c>
      <c r="F442" s="81"/>
      <c r="G442" s="90">
        <f>E442/1.11</f>
        <v>635135.13513513503</v>
      </c>
      <c r="H442" s="91">
        <f>G442*11%</f>
        <v>69864.864864864852</v>
      </c>
      <c r="I442" s="91">
        <f>G442/B441</f>
        <v>5292.7927927927922</v>
      </c>
      <c r="J442" s="104">
        <f>H442/B441</f>
        <v>582.20720720720715</v>
      </c>
    </row>
    <row r="443" spans="1:10" ht="12.75" customHeight="1" x14ac:dyDescent="0.25">
      <c r="A443" s="101"/>
      <c r="D443" s="81" t="s">
        <v>23</v>
      </c>
      <c r="E443" s="81">
        <f>E441-E442</f>
        <v>4935000</v>
      </c>
      <c r="F443" s="81"/>
      <c r="G443" s="82">
        <f>G441-G442</f>
        <v>4445945.9459459456</v>
      </c>
      <c r="H443" s="82">
        <f>H441-H442</f>
        <v>489054.05405405397</v>
      </c>
      <c r="I443" s="82">
        <f>I441-I442</f>
        <v>37049.549549549542</v>
      </c>
      <c r="J443" s="105">
        <f>J441-J442</f>
        <v>4075.4504504504503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4935000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6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Invoice!B2067</f>
        <v>120</v>
      </c>
      <c r="C447" s="88" t="str">
        <f>Invoice!E2067</f>
        <v>CALCULATOR JOYKO CC-15A</v>
      </c>
      <c r="D447" s="89">
        <f>Invoice!H2067</f>
        <v>47000</v>
      </c>
      <c r="E447" s="81">
        <f t="shared" si="50"/>
        <v>5640000</v>
      </c>
      <c r="F447" s="81"/>
      <c r="G447" s="82">
        <f t="shared" si="51"/>
        <v>5081081.0810810803</v>
      </c>
      <c r="H447" s="83">
        <f t="shared" si="52"/>
        <v>558918.91891891882</v>
      </c>
      <c r="I447" s="83">
        <f t="shared" si="53"/>
        <v>42342.342342342337</v>
      </c>
      <c r="J447" s="103">
        <f t="shared" si="54"/>
        <v>4657.6576576576572</v>
      </c>
    </row>
    <row r="448" spans="1:10" ht="12.75" customHeight="1" x14ac:dyDescent="0.25">
      <c r="A448" s="101"/>
      <c r="D448" s="81"/>
      <c r="E448" s="81">
        <f>(E447*Invoice!I2067)+((E447-(E447*Invoice!I2067))*Invoice!J2067)</f>
        <v>705000</v>
      </c>
      <c r="F448" s="81"/>
      <c r="G448" s="90">
        <f>E448/1.11</f>
        <v>635135.13513513503</v>
      </c>
      <c r="H448" s="91">
        <f>G448*11%</f>
        <v>69864.864864864852</v>
      </c>
      <c r="I448" s="91">
        <f>G448/B447</f>
        <v>5292.7927927927922</v>
      </c>
      <c r="J448" s="104">
        <f>H448/B447</f>
        <v>582.20720720720715</v>
      </c>
    </row>
    <row r="449" spans="1:10" ht="12.75" customHeight="1" x14ac:dyDescent="0.25">
      <c r="A449" s="101"/>
      <c r="D449" s="81" t="s">
        <v>23</v>
      </c>
      <c r="E449" s="81">
        <f>E447-E448</f>
        <v>4935000</v>
      </c>
      <c r="F449" s="81"/>
      <c r="G449" s="82">
        <f>G447-G448</f>
        <v>4445945.9459459456</v>
      </c>
      <c r="H449" s="82">
        <f>H447-H448</f>
        <v>489054.05405405397</v>
      </c>
      <c r="I449" s="82">
        <f>I447-I448</f>
        <v>37049.549549549542</v>
      </c>
      <c r="J449" s="105">
        <f>J447-J448</f>
        <v>4075.4504504504503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4935000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7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Invoice!B2068</f>
        <v>60</v>
      </c>
      <c r="C453" s="88" t="str">
        <f>Invoice!E2068</f>
        <v>CALCULATOR JOYKO CC-41</v>
      </c>
      <c r="D453" s="89">
        <f>Invoice!H2068</f>
        <v>74000</v>
      </c>
      <c r="E453" s="81">
        <f t="shared" si="50"/>
        <v>4440000</v>
      </c>
      <c r="F453" s="81"/>
      <c r="G453" s="82">
        <f t="shared" si="51"/>
        <v>3999999.9999999995</v>
      </c>
      <c r="H453" s="83">
        <f t="shared" si="52"/>
        <v>439999.99999999994</v>
      </c>
      <c r="I453" s="83">
        <f t="shared" si="53"/>
        <v>66666.666666666657</v>
      </c>
      <c r="J453" s="103">
        <f t="shared" si="54"/>
        <v>7333.3333333333321</v>
      </c>
    </row>
    <row r="454" spans="1:10" ht="12.75" customHeight="1" x14ac:dyDescent="0.25">
      <c r="A454" s="101"/>
      <c r="D454" s="81"/>
      <c r="E454" s="81">
        <f>(E453*Invoice!I2068)+((E453-(E453*Invoice!I2068))*Invoice!J2068)</f>
        <v>555000</v>
      </c>
      <c r="F454" s="81"/>
      <c r="G454" s="90">
        <f>E454/1.11</f>
        <v>499999.99999999994</v>
      </c>
      <c r="H454" s="91">
        <f>G454*11%</f>
        <v>54999.999999999993</v>
      </c>
      <c r="I454" s="91">
        <f>G454/B453</f>
        <v>8333.3333333333321</v>
      </c>
      <c r="J454" s="104">
        <f>H454/B453</f>
        <v>916.66666666666652</v>
      </c>
    </row>
    <row r="455" spans="1:10" ht="12.75" customHeight="1" x14ac:dyDescent="0.25">
      <c r="A455" s="101"/>
      <c r="D455" s="81" t="s">
        <v>23</v>
      </c>
      <c r="E455" s="81">
        <f>E453-E454</f>
        <v>3885000</v>
      </c>
      <c r="F455" s="81"/>
      <c r="G455" s="82">
        <f>G453-G454</f>
        <v>3499999.9999999995</v>
      </c>
      <c r="H455" s="82">
        <f>H453-H454</f>
        <v>384999.99999999994</v>
      </c>
      <c r="I455" s="82">
        <f>I453-I454</f>
        <v>58333.333333333328</v>
      </c>
      <c r="J455" s="105">
        <f>J453-J454</f>
        <v>6416.6666666666661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3884999.9999999995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8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Invoice!B2069</f>
        <v>120</v>
      </c>
      <c r="C459" s="88" t="str">
        <f>Invoice!E2069</f>
        <v>CALCULATOR JOYKO CC-8CO WARNA</v>
      </c>
      <c r="D459" s="89">
        <f>Invoice!H2069</f>
        <v>47000</v>
      </c>
      <c r="E459" s="81">
        <f t="shared" si="50"/>
        <v>5640000</v>
      </c>
      <c r="F459" s="81"/>
      <c r="G459" s="82">
        <f t="shared" si="51"/>
        <v>5081081.0810810803</v>
      </c>
      <c r="H459" s="83">
        <f t="shared" si="52"/>
        <v>558918.91891891882</v>
      </c>
      <c r="I459" s="83">
        <f t="shared" si="53"/>
        <v>42342.342342342337</v>
      </c>
      <c r="J459" s="103">
        <f t="shared" si="54"/>
        <v>4657.6576576576572</v>
      </c>
    </row>
    <row r="460" spans="1:10" ht="12.75" customHeight="1" x14ac:dyDescent="0.25">
      <c r="A460" s="101"/>
      <c r="D460" s="81"/>
      <c r="E460" s="81">
        <f>(E459*Invoice!I2069)+((E459-(E459*Invoice!I2069))*Invoice!J2069)</f>
        <v>705000</v>
      </c>
      <c r="F460" s="81"/>
      <c r="G460" s="90">
        <f>E460/1.11</f>
        <v>635135.13513513503</v>
      </c>
      <c r="H460" s="91">
        <f>G460*11%</f>
        <v>69864.864864864852</v>
      </c>
      <c r="I460" s="91">
        <f>G460/B459</f>
        <v>5292.7927927927922</v>
      </c>
      <c r="J460" s="104">
        <f>H460/B459</f>
        <v>582.20720720720715</v>
      </c>
    </row>
    <row r="461" spans="1:10" ht="12.75" customHeight="1" x14ac:dyDescent="0.25">
      <c r="A461" s="101"/>
      <c r="D461" s="81" t="s">
        <v>23</v>
      </c>
      <c r="E461" s="81">
        <f>E459-E460</f>
        <v>4935000</v>
      </c>
      <c r="F461" s="81"/>
      <c r="G461" s="82">
        <f>G459-G460</f>
        <v>4445945.9459459456</v>
      </c>
      <c r="H461" s="82">
        <f>H459-H460</f>
        <v>489054.05405405397</v>
      </c>
      <c r="I461" s="82">
        <f>I459-I460</f>
        <v>37049.549549549542</v>
      </c>
      <c r="J461" s="105">
        <f>J459-J460</f>
        <v>4075.4504504504503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4935000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6"/>
      <c r="B464" s="107"/>
      <c r="C464" s="107"/>
      <c r="D464" s="107"/>
      <c r="E464" s="107"/>
      <c r="F464" s="107"/>
      <c r="G464" s="108">
        <f>G419+G425+G431+G437+G443+G449+G455+G461</f>
        <v>31957207.207207203</v>
      </c>
      <c r="H464" s="108">
        <f>H419+H425+H431+H437+H443+H449+H455+H461</f>
        <v>3515292.7927927924</v>
      </c>
      <c r="I464" s="107"/>
      <c r="J464" s="109">
        <f>H420+H426+H432+H438+H444+H450+H456+H462</f>
        <v>35472500</v>
      </c>
    </row>
    <row r="466" spans="1:10" ht="12.75" customHeight="1" x14ac:dyDescent="0.25">
      <c r="A466" s="94" t="s">
        <v>1</v>
      </c>
      <c r="B466" s="95">
        <f>Invoice!E2168</f>
        <v>23090020</v>
      </c>
      <c r="C466" s="96"/>
      <c r="D466" s="97"/>
      <c r="E466" s="97"/>
      <c r="F466" s="97"/>
      <c r="G466" s="98"/>
      <c r="H466" s="99"/>
      <c r="I466" s="99"/>
      <c r="J466" s="100"/>
    </row>
    <row r="467" spans="1:10" ht="12.75" customHeight="1" x14ac:dyDescent="0.25">
      <c r="A467" s="101">
        <v>1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Invoice!B2176</f>
        <v>40</v>
      </c>
      <c r="C468" s="88" t="str">
        <f>Invoice!E2176</f>
        <v>PENSIL KENKO 2B-6191 HIJAU CAP HITAM</v>
      </c>
      <c r="D468" s="89">
        <f>Invoice!H2176</f>
        <v>110400</v>
      </c>
      <c r="E468" s="81">
        <f>D468*B468</f>
        <v>4416000</v>
      </c>
      <c r="F468" s="81"/>
      <c r="G468" s="82">
        <f>E468/1.11</f>
        <v>3978378.3783783782</v>
      </c>
      <c r="H468" s="83">
        <f>G468*11%</f>
        <v>437621.6216216216</v>
      </c>
      <c r="I468" s="83">
        <f>G468/B468</f>
        <v>99459.459459459453</v>
      </c>
      <c r="J468" s="103">
        <f>H468/B468</f>
        <v>10940.54054054054</v>
      </c>
    </row>
    <row r="469" spans="1:10" ht="12.75" customHeight="1" x14ac:dyDescent="0.25">
      <c r="A469" s="101"/>
      <c r="D469" s="81"/>
      <c r="E469" s="81">
        <f>(E468*Invoice!I2176)+((E468-(E468*Invoice!I2176))*Invoice!J2176)</f>
        <v>596160</v>
      </c>
      <c r="F469" s="81"/>
      <c r="G469" s="90">
        <f>E469/1.11</f>
        <v>537081.08108108107</v>
      </c>
      <c r="H469" s="91">
        <f>G469*11%</f>
        <v>59078.91891891892</v>
      </c>
      <c r="I469" s="91">
        <f>G469/B468</f>
        <v>13427.027027027027</v>
      </c>
      <c r="J469" s="104">
        <f>H469/B468</f>
        <v>1476.9729729729729</v>
      </c>
    </row>
    <row r="470" spans="1:10" ht="12.75" customHeight="1" x14ac:dyDescent="0.25">
      <c r="A470" s="101"/>
      <c r="D470" s="81" t="s">
        <v>23</v>
      </c>
      <c r="E470" s="81">
        <f>E468-E469</f>
        <v>3819840</v>
      </c>
      <c r="F470" s="81"/>
      <c r="G470" s="82">
        <f>G468-G469</f>
        <v>3441297.297297297</v>
      </c>
      <c r="H470" s="82">
        <f>H468-H469</f>
        <v>378542.70270270266</v>
      </c>
      <c r="I470" s="82">
        <f>I468-I469</f>
        <v>86032.432432432426</v>
      </c>
      <c r="J470" s="105">
        <f>J468-J469</f>
        <v>9463.5675675675666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3819839.9999999995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2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Invoice!B2177</f>
        <v>20</v>
      </c>
      <c r="C474" s="88" t="str">
        <f>Invoice!E2177</f>
        <v>CUTTER 18 MM KENKO L-500 (BESAR)</v>
      </c>
      <c r="D474" s="89">
        <f>Invoice!H2177</f>
        <v>147600</v>
      </c>
      <c r="E474" s="81">
        <f t="shared" ref="E474" si="55">D474*B474</f>
        <v>2952000</v>
      </c>
      <c r="F474" s="81"/>
      <c r="G474" s="82">
        <f t="shared" ref="G474" si="56">E474/1.11</f>
        <v>2659459.4594594594</v>
      </c>
      <c r="H474" s="83">
        <f t="shared" ref="H474" si="57">G474*11%</f>
        <v>292540.54054054053</v>
      </c>
      <c r="I474" s="83">
        <f t="shared" ref="I474" si="58">G474/B474</f>
        <v>132972.97297297296</v>
      </c>
      <c r="J474" s="103">
        <f t="shared" ref="J474" si="59">H474/B474</f>
        <v>14627.027027027027</v>
      </c>
    </row>
    <row r="475" spans="1:10" ht="12.75" customHeight="1" x14ac:dyDescent="0.25">
      <c r="A475" s="101"/>
      <c r="D475" s="81"/>
      <c r="E475" s="81">
        <f>(E474*Invoice!I2177)+((E474-(E474*Invoice!I2177))*Invoice!J2177)</f>
        <v>398520</v>
      </c>
      <c r="F475" s="81"/>
      <c r="G475" s="90">
        <f>E475/1.11</f>
        <v>359027.02702702698</v>
      </c>
      <c r="H475" s="91">
        <f>G475*11%</f>
        <v>39492.972972972966</v>
      </c>
      <c r="I475" s="91">
        <f>G475/B474</f>
        <v>17951.35135135135</v>
      </c>
      <c r="J475" s="104">
        <f>H475/B474</f>
        <v>1974.6486486486483</v>
      </c>
    </row>
    <row r="476" spans="1:10" ht="12.75" customHeight="1" x14ac:dyDescent="0.25">
      <c r="A476" s="101"/>
      <c r="D476" s="81" t="s">
        <v>23</v>
      </c>
      <c r="E476" s="81">
        <f>E474-E475</f>
        <v>2553480</v>
      </c>
      <c r="F476" s="81"/>
      <c r="G476" s="82">
        <f>G474-G475</f>
        <v>2300432.4324324327</v>
      </c>
      <c r="H476" s="82">
        <f>H474-H475</f>
        <v>253047.56756756757</v>
      </c>
      <c r="I476" s="82">
        <f>I474-I475</f>
        <v>115021.62162162161</v>
      </c>
      <c r="J476" s="105">
        <f>J474-J475</f>
        <v>12652.378378378378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2553480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6"/>
      <c r="B479" s="107"/>
      <c r="C479" s="107"/>
      <c r="D479" s="107"/>
      <c r="E479" s="107"/>
      <c r="F479" s="107"/>
      <c r="G479" s="108">
        <f>G470+G476</f>
        <v>5741729.7297297297</v>
      </c>
      <c r="H479" s="108">
        <f>H470+H476</f>
        <v>631590.2702702703</v>
      </c>
      <c r="I479" s="107"/>
      <c r="J479" s="109">
        <f>H471+H477</f>
        <v>6373320</v>
      </c>
    </row>
    <row r="481" spans="1:10" ht="12.75" customHeight="1" x14ac:dyDescent="0.25">
      <c r="A481" s="94" t="s">
        <v>1</v>
      </c>
      <c r="B481" s="95">
        <f>Invoice!E2282</f>
        <v>23090021</v>
      </c>
      <c r="C481" s="96"/>
      <c r="D481" s="97"/>
      <c r="E481" s="97"/>
      <c r="F481" s="97"/>
      <c r="G481" s="98"/>
      <c r="H481" s="99"/>
      <c r="I481" s="99"/>
      <c r="J481" s="100"/>
    </row>
    <row r="482" spans="1:10" ht="12.75" customHeight="1" x14ac:dyDescent="0.25">
      <c r="A482" s="101">
        <v>1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Invoice!B2290</f>
        <v>432</v>
      </c>
      <c r="C483" s="88" t="str">
        <f>Invoice!E2290</f>
        <v>PENSIL WARNA JOYKO CP-12PB (PANJANG)</v>
      </c>
      <c r="D483" s="89">
        <f>Invoice!H2290</f>
        <v>10600</v>
      </c>
      <c r="E483" s="81">
        <f>D483*B483</f>
        <v>4579200</v>
      </c>
      <c r="F483" s="81"/>
      <c r="G483" s="82">
        <f>E483/1.11</f>
        <v>4125405.405405405</v>
      </c>
      <c r="H483" s="83">
        <f>G483*11%</f>
        <v>453794.59459459456</v>
      </c>
      <c r="I483" s="83">
        <f>G483/B483</f>
        <v>9549.5495495495488</v>
      </c>
      <c r="J483" s="103">
        <f>H483/B483</f>
        <v>1050.4504504504503</v>
      </c>
    </row>
    <row r="484" spans="1:10" ht="12.75" customHeight="1" x14ac:dyDescent="0.25">
      <c r="A484" s="101"/>
      <c r="D484" s="81"/>
      <c r="E484" s="81">
        <f>(E483*Invoice!I2290)+((E483-(E483*Invoice!I2290))*Invoice!J2290)</f>
        <v>572400</v>
      </c>
      <c r="F484" s="81"/>
      <c r="G484" s="90">
        <f>E484/1.11</f>
        <v>515675.67567567562</v>
      </c>
      <c r="H484" s="91">
        <f>G484*11%</f>
        <v>56724.32432432432</v>
      </c>
      <c r="I484" s="91">
        <f>G484/B483</f>
        <v>1193.6936936936936</v>
      </c>
      <c r="J484" s="104">
        <f>H484/B483</f>
        <v>131.30630630630628</v>
      </c>
    </row>
    <row r="485" spans="1:10" ht="12.75" customHeight="1" x14ac:dyDescent="0.25">
      <c r="A485" s="101"/>
      <c r="D485" s="81" t="s">
        <v>23</v>
      </c>
      <c r="E485" s="81">
        <f>E483-E484</f>
        <v>4006800</v>
      </c>
      <c r="F485" s="81"/>
      <c r="G485" s="82">
        <f>G483-G484</f>
        <v>3609729.7297297292</v>
      </c>
      <c r="H485" s="82">
        <f>H483-H484</f>
        <v>397070.27027027024</v>
      </c>
      <c r="I485" s="82">
        <f>I483-I484</f>
        <v>8355.8558558558543</v>
      </c>
      <c r="J485" s="105">
        <f>J483-J484</f>
        <v>919.14414414414398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4006799.9999999995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6"/>
      <c r="B488" s="107"/>
      <c r="C488" s="107"/>
      <c r="D488" s="107"/>
      <c r="E488" s="107"/>
      <c r="F488" s="107"/>
      <c r="G488" s="108">
        <f>G485</f>
        <v>3609729.7297297292</v>
      </c>
      <c r="H488" s="108">
        <f>H485</f>
        <v>397070.27027027024</v>
      </c>
      <c r="I488" s="107"/>
      <c r="J488" s="109">
        <f>H486</f>
        <v>4006799.9999999995</v>
      </c>
    </row>
    <row r="490" spans="1:10" ht="12.75" customHeight="1" x14ac:dyDescent="0.25">
      <c r="A490" s="94" t="s">
        <v>1</v>
      </c>
      <c r="B490" s="95">
        <f>Invoice!E2396</f>
        <v>23090022</v>
      </c>
      <c r="C490" s="96"/>
      <c r="D490" s="97"/>
      <c r="E490" s="97"/>
      <c r="F490" s="97"/>
      <c r="G490" s="98"/>
      <c r="H490" s="99"/>
      <c r="I490" s="99"/>
      <c r="J490" s="100"/>
    </row>
    <row r="491" spans="1:10" ht="12.75" customHeight="1" x14ac:dyDescent="0.25">
      <c r="A491" s="101">
        <v>1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Invoice!B2404</f>
        <v>3</v>
      </c>
      <c r="C492" s="88" t="str">
        <f>Invoice!E2404</f>
        <v>GEL PEN JOYKO GP-243 WHIZ GEL</v>
      </c>
      <c r="D492" s="89">
        <f>Invoice!H2404</f>
        <v>24600</v>
      </c>
      <c r="E492" s="81">
        <f>D492*B492</f>
        <v>73800</v>
      </c>
      <c r="F492" s="81"/>
      <c r="G492" s="82">
        <f>E492/1.11</f>
        <v>66486.486486486479</v>
      </c>
      <c r="H492" s="83">
        <f>G492*11%</f>
        <v>7313.5135135135124</v>
      </c>
      <c r="I492" s="83">
        <f>G492/B492</f>
        <v>22162.16216216216</v>
      </c>
      <c r="J492" s="103">
        <f>H492/B492</f>
        <v>2437.8378378378375</v>
      </c>
    </row>
    <row r="493" spans="1:10" ht="12.75" customHeight="1" x14ac:dyDescent="0.25">
      <c r="A493" s="101"/>
      <c r="D493" s="81"/>
      <c r="E493" s="81">
        <f>(E492*Invoice!I2404)+((E492-(E492*Invoice!I2404))*Invoice!J2404)</f>
        <v>7380</v>
      </c>
      <c r="F493" s="81"/>
      <c r="G493" s="90">
        <f>E493/1.11</f>
        <v>6648.6486486486483</v>
      </c>
      <c r="H493" s="91">
        <f>G493*11%</f>
        <v>731.35135135135135</v>
      </c>
      <c r="I493" s="91">
        <f>G493/B492</f>
        <v>2216.2162162162163</v>
      </c>
      <c r="J493" s="104">
        <f>H493/B492</f>
        <v>243.78378378378378</v>
      </c>
    </row>
    <row r="494" spans="1:10" ht="12.75" customHeight="1" x14ac:dyDescent="0.25">
      <c r="A494" s="101"/>
      <c r="D494" s="81" t="s">
        <v>23</v>
      </c>
      <c r="E494" s="81">
        <f>E492-E493</f>
        <v>66420</v>
      </c>
      <c r="F494" s="81"/>
      <c r="G494" s="82">
        <f>G492-G493</f>
        <v>59837.837837837833</v>
      </c>
      <c r="H494" s="82">
        <f>H492-H493</f>
        <v>6582.1621621621607</v>
      </c>
      <c r="I494" s="82">
        <f>I492-I493</f>
        <v>19945.945945945943</v>
      </c>
      <c r="J494" s="105">
        <f>J492-J493</f>
        <v>2194.0540540540537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66420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1">
        <v>2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Invoice!B2405</f>
        <v>6</v>
      </c>
      <c r="C498" s="88" t="str">
        <f>Invoice!E2405</f>
        <v>BALLPEN JOYKO BP-349-12 VOKUS TRANS</v>
      </c>
      <c r="D498" s="89">
        <f>Invoice!H2405</f>
        <v>13200</v>
      </c>
      <c r="E498" s="81">
        <f t="shared" ref="E498:E564" si="60">D498*B498</f>
        <v>79200</v>
      </c>
      <c r="F498" s="81"/>
      <c r="G498" s="82">
        <f t="shared" ref="G498:G564" si="61">E498/1.11</f>
        <v>71351.351351351346</v>
      </c>
      <c r="H498" s="83">
        <f t="shared" ref="H498:H564" si="62">G498*11%</f>
        <v>7848.6486486486483</v>
      </c>
      <c r="I498" s="83">
        <f t="shared" ref="I498:I564" si="63">G498/B498</f>
        <v>11891.891891891892</v>
      </c>
      <c r="J498" s="103">
        <f t="shared" ref="J498:J564" si="64">H498/B498</f>
        <v>1308.1081081081081</v>
      </c>
    </row>
    <row r="499" spans="1:10" ht="12.75" customHeight="1" x14ac:dyDescent="0.25">
      <c r="A499" s="101"/>
      <c r="D499" s="81"/>
      <c r="E499" s="81">
        <f>(E498*Invoice!I2405)+((E498-(E498*Invoice!I2405))*Invoice!J2405)</f>
        <v>7920</v>
      </c>
      <c r="F499" s="81"/>
      <c r="G499" s="90">
        <f>E499/1.11</f>
        <v>7135.1351351351341</v>
      </c>
      <c r="H499" s="91">
        <f>G499*11%</f>
        <v>784.86486486486478</v>
      </c>
      <c r="I499" s="91">
        <f>G499/B498</f>
        <v>1189.1891891891889</v>
      </c>
      <c r="J499" s="104">
        <f>H499/B498</f>
        <v>130.81081081081081</v>
      </c>
    </row>
    <row r="500" spans="1:10" ht="12.75" customHeight="1" x14ac:dyDescent="0.25">
      <c r="A500" s="101"/>
      <c r="D500" s="81" t="s">
        <v>23</v>
      </c>
      <c r="E500" s="81">
        <f>E498-E499</f>
        <v>71280</v>
      </c>
      <c r="F500" s="81"/>
      <c r="G500" s="82">
        <f>G498-G499</f>
        <v>64216.216216216213</v>
      </c>
      <c r="H500" s="82">
        <f>H498-H499</f>
        <v>7063.7837837837833</v>
      </c>
      <c r="I500" s="82">
        <f>I498-I499</f>
        <v>10702.702702702703</v>
      </c>
      <c r="J500" s="105">
        <f>J498-J499</f>
        <v>1177.2972972972973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71280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3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Invoice!B2406</f>
        <v>2</v>
      </c>
      <c r="C504" s="88" t="str">
        <f>Invoice!E2406</f>
        <v>BINDER CLIP KENKO NO. 107</v>
      </c>
      <c r="D504" s="89">
        <f>Invoice!H2406</f>
        <v>31800</v>
      </c>
      <c r="E504" s="81">
        <f t="shared" si="60"/>
        <v>63600</v>
      </c>
      <c r="F504" s="81"/>
      <c r="G504" s="82">
        <f t="shared" si="61"/>
        <v>57297.297297297293</v>
      </c>
      <c r="H504" s="83">
        <f t="shared" si="62"/>
        <v>6302.7027027027025</v>
      </c>
      <c r="I504" s="83">
        <f t="shared" si="63"/>
        <v>28648.648648648646</v>
      </c>
      <c r="J504" s="103">
        <f t="shared" si="64"/>
        <v>3151.3513513513512</v>
      </c>
    </row>
    <row r="505" spans="1:10" ht="12.75" customHeight="1" x14ac:dyDescent="0.25">
      <c r="A505" s="101"/>
      <c r="D505" s="81"/>
      <c r="E505" s="81">
        <f>(E504*Invoice!I2406)+((E504-(E504*Invoice!I2406))*Invoice!J2406)</f>
        <v>6360</v>
      </c>
      <c r="F505" s="81"/>
      <c r="G505" s="90">
        <f>E505/1.11</f>
        <v>5729.7297297297291</v>
      </c>
      <c r="H505" s="91">
        <f>G505*11%</f>
        <v>630.2702702702702</v>
      </c>
      <c r="I505" s="91">
        <f>G505/B504</f>
        <v>2864.8648648648646</v>
      </c>
      <c r="J505" s="104">
        <f>H505/B504</f>
        <v>315.1351351351351</v>
      </c>
    </row>
    <row r="506" spans="1:10" ht="12.75" customHeight="1" x14ac:dyDescent="0.25">
      <c r="A506" s="101"/>
      <c r="D506" s="81" t="s">
        <v>23</v>
      </c>
      <c r="E506" s="81">
        <f>E504-E505</f>
        <v>57240</v>
      </c>
      <c r="F506" s="81"/>
      <c r="G506" s="82">
        <f>G504-G505</f>
        <v>51567.567567567567</v>
      </c>
      <c r="H506" s="82">
        <f>H504-H505</f>
        <v>5672.4324324324325</v>
      </c>
      <c r="I506" s="82">
        <f>I504-I505</f>
        <v>25783.783783783783</v>
      </c>
      <c r="J506" s="105">
        <f>J504-J505</f>
        <v>2836.2162162162163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57240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4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Invoice!B2407</f>
        <v>2</v>
      </c>
      <c r="C510" s="88" t="str">
        <f>Invoice!E2407</f>
        <v>BINDER CLIP KENKO NO. 111</v>
      </c>
      <c r="D510" s="89">
        <f>Invoice!H2407</f>
        <v>49200</v>
      </c>
      <c r="E510" s="81">
        <f t="shared" si="60"/>
        <v>98400</v>
      </c>
      <c r="F510" s="81"/>
      <c r="G510" s="82">
        <f t="shared" si="61"/>
        <v>88648.648648648639</v>
      </c>
      <c r="H510" s="83">
        <f t="shared" si="62"/>
        <v>9751.3513513513499</v>
      </c>
      <c r="I510" s="83">
        <f t="shared" si="63"/>
        <v>44324.32432432432</v>
      </c>
      <c r="J510" s="103">
        <f t="shared" si="64"/>
        <v>4875.6756756756749</v>
      </c>
    </row>
    <row r="511" spans="1:10" ht="12.75" customHeight="1" x14ac:dyDescent="0.25">
      <c r="A511" s="101"/>
      <c r="D511" s="81"/>
      <c r="E511" s="81">
        <f>(E510*Invoice!I2407)+((E510-(E510*Invoice!I2407))*Invoice!J2407)</f>
        <v>9840</v>
      </c>
      <c r="F511" s="81"/>
      <c r="G511" s="90">
        <f>E511/1.11</f>
        <v>8864.8648648648632</v>
      </c>
      <c r="H511" s="91">
        <f>G511*11%</f>
        <v>975.13513513513499</v>
      </c>
      <c r="I511" s="91">
        <f>G511/B510</f>
        <v>4432.4324324324316</v>
      </c>
      <c r="J511" s="104">
        <f>H511/B510</f>
        <v>487.56756756756749</v>
      </c>
    </row>
    <row r="512" spans="1:10" ht="12.75" customHeight="1" x14ac:dyDescent="0.25">
      <c r="A512" s="101"/>
      <c r="D512" s="81" t="s">
        <v>23</v>
      </c>
      <c r="E512" s="81">
        <f>E510-E511</f>
        <v>88560</v>
      </c>
      <c r="F512" s="81"/>
      <c r="G512" s="82">
        <f>G510-G511</f>
        <v>79783.783783783772</v>
      </c>
      <c r="H512" s="82">
        <f>H510-H511</f>
        <v>8776.2162162162149</v>
      </c>
      <c r="I512" s="82">
        <f>I510-I511</f>
        <v>39891.891891891886</v>
      </c>
      <c r="J512" s="105">
        <f>J510-J511</f>
        <v>4388.1081081081074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88559.999999999985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5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Invoice!B2408</f>
        <v>2</v>
      </c>
      <c r="C516" s="88" t="str">
        <f>Invoice!E2408</f>
        <v>BINDER CLIP KENKO NO. 200</v>
      </c>
      <c r="D516" s="89">
        <f>Invoice!H2408</f>
        <v>120000</v>
      </c>
      <c r="E516" s="81">
        <f t="shared" si="60"/>
        <v>240000</v>
      </c>
      <c r="F516" s="81"/>
      <c r="G516" s="82">
        <f t="shared" si="61"/>
        <v>216216.21621621618</v>
      </c>
      <c r="H516" s="83">
        <f t="shared" si="62"/>
        <v>23783.78378378378</v>
      </c>
      <c r="I516" s="83">
        <f t="shared" si="63"/>
        <v>108108.10810810809</v>
      </c>
      <c r="J516" s="103">
        <f t="shared" si="64"/>
        <v>11891.89189189189</v>
      </c>
    </row>
    <row r="517" spans="1:10" ht="12.75" customHeight="1" x14ac:dyDescent="0.25">
      <c r="A517" s="101"/>
      <c r="D517" s="81"/>
      <c r="E517" s="81">
        <f>(E516*Invoice!I2408)+((E516-(E516*Invoice!I2408))*Invoice!J2408)</f>
        <v>24000</v>
      </c>
      <c r="F517" s="81"/>
      <c r="G517" s="90">
        <f>E517/1.11</f>
        <v>21621.62162162162</v>
      </c>
      <c r="H517" s="91">
        <f>G517*11%</f>
        <v>2378.3783783783783</v>
      </c>
      <c r="I517" s="91">
        <f>G517/B516</f>
        <v>10810.81081081081</v>
      </c>
      <c r="J517" s="104">
        <f>H517/B516</f>
        <v>1189.1891891891892</v>
      </c>
    </row>
    <row r="518" spans="1:10" ht="12.75" customHeight="1" x14ac:dyDescent="0.25">
      <c r="A518" s="101"/>
      <c r="D518" s="81" t="s">
        <v>23</v>
      </c>
      <c r="E518" s="81">
        <f>E516-E517</f>
        <v>216000</v>
      </c>
      <c r="F518" s="81"/>
      <c r="G518" s="82">
        <f>G516-G517</f>
        <v>194594.59459459456</v>
      </c>
      <c r="H518" s="82">
        <f>H516-H517</f>
        <v>21405.4054054054</v>
      </c>
      <c r="I518" s="82">
        <f>I516-I517</f>
        <v>97297.297297297278</v>
      </c>
      <c r="J518" s="105">
        <f>J516-J517</f>
        <v>10702.7027027027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215999.99999999994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6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Invoice!B2409</f>
        <v>3</v>
      </c>
      <c r="C522" s="88" t="str">
        <f>Invoice!E2409</f>
        <v>LEM CAIR 35 ML KENKO LG-35</v>
      </c>
      <c r="D522" s="89">
        <f>Invoice!H2409</f>
        <v>19800</v>
      </c>
      <c r="E522" s="81">
        <f t="shared" si="60"/>
        <v>59400</v>
      </c>
      <c r="F522" s="81"/>
      <c r="G522" s="82">
        <f t="shared" si="61"/>
        <v>53513.513513513506</v>
      </c>
      <c r="H522" s="83">
        <f t="shared" si="62"/>
        <v>5886.4864864864858</v>
      </c>
      <c r="I522" s="83">
        <f t="shared" si="63"/>
        <v>17837.837837837837</v>
      </c>
      <c r="J522" s="103">
        <f t="shared" si="64"/>
        <v>1962.1621621621618</v>
      </c>
    </row>
    <row r="523" spans="1:10" ht="12.75" customHeight="1" x14ac:dyDescent="0.25">
      <c r="A523" s="101"/>
      <c r="D523" s="81"/>
      <c r="E523" s="81">
        <f>(E522*Invoice!I2409)+((E522-(E522*Invoice!I2409))*Invoice!J2409)</f>
        <v>5940</v>
      </c>
      <c r="F523" s="81"/>
      <c r="G523" s="90">
        <f>E523/1.11</f>
        <v>5351.3513513513508</v>
      </c>
      <c r="H523" s="91">
        <f>G523*11%</f>
        <v>588.64864864864865</v>
      </c>
      <c r="I523" s="91">
        <f>G523/B522</f>
        <v>1783.7837837837835</v>
      </c>
      <c r="J523" s="104">
        <f>H523/B522</f>
        <v>196.21621621621622</v>
      </c>
    </row>
    <row r="524" spans="1:10" ht="12.75" customHeight="1" x14ac:dyDescent="0.25">
      <c r="A524" s="101"/>
      <c r="D524" s="81" t="s">
        <v>23</v>
      </c>
      <c r="E524" s="81">
        <f>E522-E523</f>
        <v>53460</v>
      </c>
      <c r="F524" s="81"/>
      <c r="G524" s="82">
        <f>G522-G523</f>
        <v>48162.162162162153</v>
      </c>
      <c r="H524" s="82">
        <f>H522-H523</f>
        <v>5297.8378378378375</v>
      </c>
      <c r="I524" s="82">
        <f>I522-I523</f>
        <v>16054.054054054053</v>
      </c>
      <c r="J524" s="105">
        <f>J522-J523</f>
        <v>1765.9459459459456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53459.999999999993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7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Invoice!B2410</f>
        <v>3</v>
      </c>
      <c r="C528" s="88" t="str">
        <f>Invoice!E2410</f>
        <v>LEM CAIR 50 ML KENKO LG-50</v>
      </c>
      <c r="D528" s="89">
        <f>Invoice!H2410</f>
        <v>25200</v>
      </c>
      <c r="E528" s="81">
        <f t="shared" si="60"/>
        <v>75600</v>
      </c>
      <c r="F528" s="81"/>
      <c r="G528" s="82">
        <f t="shared" si="61"/>
        <v>68108.108108108107</v>
      </c>
      <c r="H528" s="83">
        <f t="shared" si="62"/>
        <v>7491.8918918918916</v>
      </c>
      <c r="I528" s="83">
        <f t="shared" si="63"/>
        <v>22702.702702702703</v>
      </c>
      <c r="J528" s="103">
        <f t="shared" si="64"/>
        <v>2497.2972972972971</v>
      </c>
    </row>
    <row r="529" spans="1:10" ht="12.75" customHeight="1" x14ac:dyDescent="0.25">
      <c r="A529" s="101"/>
      <c r="D529" s="81"/>
      <c r="E529" s="81">
        <f>(E528*Invoice!I2410)+((E528-(E528*Invoice!I2410))*Invoice!J2410)</f>
        <v>7560</v>
      </c>
      <c r="F529" s="81"/>
      <c r="G529" s="90">
        <f>E529/1.11</f>
        <v>6810.8108108108099</v>
      </c>
      <c r="H529" s="91">
        <f>G529*11%</f>
        <v>749.18918918918905</v>
      </c>
      <c r="I529" s="91">
        <f>G529/B528</f>
        <v>2270.27027027027</v>
      </c>
      <c r="J529" s="104">
        <f>H529/B528</f>
        <v>249.72972972972968</v>
      </c>
    </row>
    <row r="530" spans="1:10" ht="12.75" customHeight="1" x14ac:dyDescent="0.25">
      <c r="A530" s="101"/>
      <c r="D530" s="81" t="s">
        <v>23</v>
      </c>
      <c r="E530" s="81">
        <f>E528-E529</f>
        <v>68040</v>
      </c>
      <c r="F530" s="81"/>
      <c r="G530" s="82">
        <f>G528-G529</f>
        <v>61297.297297297293</v>
      </c>
      <c r="H530" s="82">
        <f>H528-H529</f>
        <v>6742.7027027027025</v>
      </c>
      <c r="I530" s="82">
        <f>I528-I529</f>
        <v>20432.432432432433</v>
      </c>
      <c r="J530" s="105">
        <f>J528-J529</f>
        <v>2247.5675675675675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68040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8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Invoice!B2411</f>
        <v>2</v>
      </c>
      <c r="C534" s="88" t="str">
        <f>Invoice!E2411</f>
        <v>STIP / PENGHAPUS JOYKO 526-B40BL HITAM</v>
      </c>
      <c r="D534" s="89">
        <f>Invoice!H2411</f>
        <v>28300</v>
      </c>
      <c r="E534" s="81">
        <f t="shared" si="60"/>
        <v>56600</v>
      </c>
      <c r="F534" s="81"/>
      <c r="G534" s="82">
        <f t="shared" si="61"/>
        <v>50990.990990990984</v>
      </c>
      <c r="H534" s="83">
        <f t="shared" si="62"/>
        <v>5609.009009009008</v>
      </c>
      <c r="I534" s="83">
        <f t="shared" si="63"/>
        <v>25495.495495495492</v>
      </c>
      <c r="J534" s="103">
        <f t="shared" si="64"/>
        <v>2804.504504504504</v>
      </c>
    </row>
    <row r="535" spans="1:10" ht="12.75" customHeight="1" x14ac:dyDescent="0.25">
      <c r="A535" s="101"/>
      <c r="D535" s="81"/>
      <c r="E535" s="81">
        <f>(E534*Invoice!I2411)+((E534-(E534*Invoice!I2411))*Invoice!J2411)</f>
        <v>5660</v>
      </c>
      <c r="F535" s="81"/>
      <c r="G535" s="90">
        <f>E535/1.11</f>
        <v>5099.0990990990986</v>
      </c>
      <c r="H535" s="91">
        <f>G535*11%</f>
        <v>560.90090090090087</v>
      </c>
      <c r="I535" s="91">
        <f>G535/B534</f>
        <v>2549.5495495495493</v>
      </c>
      <c r="J535" s="104">
        <f>H535/B534</f>
        <v>280.45045045045043</v>
      </c>
    </row>
    <row r="536" spans="1:10" ht="12.75" customHeight="1" x14ac:dyDescent="0.25">
      <c r="A536" s="101"/>
      <c r="D536" s="81" t="s">
        <v>23</v>
      </c>
      <c r="E536" s="81">
        <f>E534-E535</f>
        <v>50940</v>
      </c>
      <c r="F536" s="81"/>
      <c r="G536" s="82">
        <f>G534-G535</f>
        <v>45891.891891891886</v>
      </c>
      <c r="H536" s="82">
        <f>H534-H535</f>
        <v>5048.1081081081074</v>
      </c>
      <c r="I536" s="82">
        <f>I534-I535</f>
        <v>22945.945945945943</v>
      </c>
      <c r="J536" s="105">
        <f>J534-J535</f>
        <v>2524.0540540540537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50939.999999999993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9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Invoice!B2412</f>
        <v>2</v>
      </c>
      <c r="C540" s="88" t="str">
        <f>Invoice!E2412</f>
        <v>STIP / PENGHAPUS JOYKO 526-B40P PUTIH</v>
      </c>
      <c r="D540" s="89">
        <f>Invoice!H2412</f>
        <v>28300</v>
      </c>
      <c r="E540" s="81">
        <f t="shared" si="60"/>
        <v>56600</v>
      </c>
      <c r="F540" s="81"/>
      <c r="G540" s="82">
        <f t="shared" si="61"/>
        <v>50990.990990990984</v>
      </c>
      <c r="H540" s="83">
        <f t="shared" si="62"/>
        <v>5609.009009009008</v>
      </c>
      <c r="I540" s="83">
        <f t="shared" si="63"/>
        <v>25495.495495495492</v>
      </c>
      <c r="J540" s="103">
        <f t="shared" si="64"/>
        <v>2804.504504504504</v>
      </c>
    </row>
    <row r="541" spans="1:10" ht="12.75" customHeight="1" x14ac:dyDescent="0.25">
      <c r="A541" s="101"/>
      <c r="D541" s="81"/>
      <c r="E541" s="81">
        <f>(E540*Invoice!I2412)+((E540-(E540*Invoice!I2412))*Invoice!J2412)</f>
        <v>5660</v>
      </c>
      <c r="F541" s="81"/>
      <c r="G541" s="90">
        <f>E541/1.11</f>
        <v>5099.0990990990986</v>
      </c>
      <c r="H541" s="91">
        <f>G541*11%</f>
        <v>560.90090090090087</v>
      </c>
      <c r="I541" s="91">
        <f>G541/B540</f>
        <v>2549.5495495495493</v>
      </c>
      <c r="J541" s="104">
        <f>H541/B540</f>
        <v>280.45045045045043</v>
      </c>
    </row>
    <row r="542" spans="1:10" ht="12.75" customHeight="1" x14ac:dyDescent="0.25">
      <c r="A542" s="101"/>
      <c r="D542" s="81" t="s">
        <v>23</v>
      </c>
      <c r="E542" s="81">
        <f>E540-E541</f>
        <v>50940</v>
      </c>
      <c r="F542" s="81"/>
      <c r="G542" s="82">
        <f>G540-G541</f>
        <v>45891.891891891886</v>
      </c>
      <c r="H542" s="82">
        <f>H540-H541</f>
        <v>5048.1081081081074</v>
      </c>
      <c r="I542" s="82">
        <f>I540-I541</f>
        <v>22945.945945945943</v>
      </c>
      <c r="J542" s="105">
        <f>J540-J541</f>
        <v>2524.0540540540537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50939.999999999993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10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Invoice!B2413</f>
        <v>18</v>
      </c>
      <c r="C546" s="88" t="str">
        <f>Invoice!E2413</f>
        <v>LOOSE LEAF KENKO A5-LL 50-2070</v>
      </c>
      <c r="D546" s="89">
        <f>Invoice!H2413</f>
        <v>4400</v>
      </c>
      <c r="E546" s="81">
        <f t="shared" si="60"/>
        <v>79200</v>
      </c>
      <c r="F546" s="81"/>
      <c r="G546" s="82">
        <f t="shared" si="61"/>
        <v>71351.351351351346</v>
      </c>
      <c r="H546" s="83">
        <f t="shared" si="62"/>
        <v>7848.6486486486483</v>
      </c>
      <c r="I546" s="83">
        <f t="shared" si="63"/>
        <v>3963.9639639639636</v>
      </c>
      <c r="J546" s="103">
        <f t="shared" si="64"/>
        <v>436.03603603603602</v>
      </c>
    </row>
    <row r="547" spans="1:10" ht="12.75" customHeight="1" x14ac:dyDescent="0.25">
      <c r="A547" s="101"/>
      <c r="D547" s="81"/>
      <c r="E547" s="81">
        <f>(E546*Invoice!I2413)+((E546-(E546*Invoice!I2413))*Invoice!J2413)</f>
        <v>7920</v>
      </c>
      <c r="F547" s="81"/>
      <c r="G547" s="90">
        <f>E547/1.11</f>
        <v>7135.1351351351341</v>
      </c>
      <c r="H547" s="91">
        <f>G547*11%</f>
        <v>784.86486486486478</v>
      </c>
      <c r="I547" s="91">
        <f>G547/B546</f>
        <v>396.39639639639631</v>
      </c>
      <c r="J547" s="104">
        <f>H547/B546</f>
        <v>43.603603603603602</v>
      </c>
    </row>
    <row r="548" spans="1:10" ht="12.75" customHeight="1" x14ac:dyDescent="0.25">
      <c r="A548" s="101"/>
      <c r="D548" s="81" t="s">
        <v>23</v>
      </c>
      <c r="E548" s="81">
        <f>E546-E547</f>
        <v>71280</v>
      </c>
      <c r="F548" s="81"/>
      <c r="G548" s="82">
        <f>G546-G547</f>
        <v>64216.216216216213</v>
      </c>
      <c r="H548" s="82">
        <f>H546-H547</f>
        <v>7063.7837837837833</v>
      </c>
      <c r="I548" s="82">
        <f>I546-I547</f>
        <v>3567.5675675675675</v>
      </c>
      <c r="J548" s="105">
        <f>J546-J547</f>
        <v>392.43243243243239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71280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11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Invoice!B2414</f>
        <v>25</v>
      </c>
      <c r="C552" s="88" t="str">
        <f>Invoice!E2414</f>
        <v>LOOSE LEAF KENKO A5-LL 100-2070</v>
      </c>
      <c r="D552" s="89">
        <f>Invoice!H2414</f>
        <v>8350</v>
      </c>
      <c r="E552" s="81">
        <f t="shared" si="60"/>
        <v>208750</v>
      </c>
      <c r="F552" s="81"/>
      <c r="G552" s="82">
        <f t="shared" si="61"/>
        <v>188063.06306306305</v>
      </c>
      <c r="H552" s="83">
        <f t="shared" si="62"/>
        <v>20686.936936936934</v>
      </c>
      <c r="I552" s="83">
        <f t="shared" si="63"/>
        <v>7522.5225225225222</v>
      </c>
      <c r="J552" s="103">
        <f t="shared" si="64"/>
        <v>827.47747747747735</v>
      </c>
    </row>
    <row r="553" spans="1:10" ht="12.75" customHeight="1" x14ac:dyDescent="0.25">
      <c r="A553" s="101"/>
      <c r="D553" s="81"/>
      <c r="E553" s="81">
        <f>(E552*Invoice!I2414)+((E552-(E552*Invoice!I2414))*Invoice!J2414)</f>
        <v>20875</v>
      </c>
      <c r="F553" s="81"/>
      <c r="G553" s="90">
        <f>E553/1.11</f>
        <v>18806.306306306305</v>
      </c>
      <c r="H553" s="91">
        <f>G553*11%</f>
        <v>2068.6936936936936</v>
      </c>
      <c r="I553" s="91">
        <f>G553/B552</f>
        <v>752.25225225225222</v>
      </c>
      <c r="J553" s="104">
        <f>H553/B552</f>
        <v>82.747747747747738</v>
      </c>
    </row>
    <row r="554" spans="1:10" ht="12.75" customHeight="1" x14ac:dyDescent="0.25">
      <c r="A554" s="101"/>
      <c r="D554" s="81" t="s">
        <v>23</v>
      </c>
      <c r="E554" s="81">
        <f>E552-E553</f>
        <v>187875</v>
      </c>
      <c r="F554" s="81"/>
      <c r="G554" s="82">
        <f>G552-G553</f>
        <v>169256.75675675675</v>
      </c>
      <c r="H554" s="82">
        <f>H552-H553</f>
        <v>18618.24324324324</v>
      </c>
      <c r="I554" s="82">
        <f>I552-I553</f>
        <v>6770.27027027027</v>
      </c>
      <c r="J554" s="105">
        <f>J552-J553</f>
        <v>744.72972972972957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187875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12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Invoice!B2415</f>
        <v>10</v>
      </c>
      <c r="C558" s="88" t="str">
        <f>Invoice!E2415</f>
        <v>BUKU KAS KWARTO</v>
      </c>
      <c r="D558" s="89">
        <f>Invoice!H2415</f>
        <v>9500</v>
      </c>
      <c r="E558" s="81">
        <f t="shared" si="60"/>
        <v>95000</v>
      </c>
      <c r="F558" s="81"/>
      <c r="G558" s="82">
        <f t="shared" si="61"/>
        <v>85585.585585585577</v>
      </c>
      <c r="H558" s="83">
        <f t="shared" si="62"/>
        <v>9414.4144144144138</v>
      </c>
      <c r="I558" s="83">
        <f t="shared" si="63"/>
        <v>8558.5585585585577</v>
      </c>
      <c r="J558" s="103">
        <f t="shared" si="64"/>
        <v>941.44144144144138</v>
      </c>
    </row>
    <row r="559" spans="1:10" ht="12.75" customHeight="1" x14ac:dyDescent="0.25">
      <c r="A559" s="101"/>
      <c r="D559" s="81"/>
      <c r="E559" s="81">
        <f>(E558*Invoice!I2415)+((E558-(E558*Invoice!I2415))*Invoice!J2415)</f>
        <v>0</v>
      </c>
      <c r="F559" s="81"/>
      <c r="G559" s="90">
        <f>E559/1.11</f>
        <v>0</v>
      </c>
      <c r="H559" s="91">
        <f>G559*11%</f>
        <v>0</v>
      </c>
      <c r="I559" s="91">
        <f>G559/B558</f>
        <v>0</v>
      </c>
      <c r="J559" s="104">
        <f>H559/B558</f>
        <v>0</v>
      </c>
    </row>
    <row r="560" spans="1:10" ht="12.75" customHeight="1" x14ac:dyDescent="0.25">
      <c r="A560" s="101"/>
      <c r="D560" s="81" t="s">
        <v>23</v>
      </c>
      <c r="E560" s="81">
        <f>E558-E559</f>
        <v>95000</v>
      </c>
      <c r="F560" s="81"/>
      <c r="G560" s="82">
        <f>G558-G559</f>
        <v>85585.585585585577</v>
      </c>
      <c r="H560" s="82">
        <f>H558-H559</f>
        <v>9414.4144144144138</v>
      </c>
      <c r="I560" s="82">
        <f>I558-I559</f>
        <v>8558.5585585585577</v>
      </c>
      <c r="J560" s="105">
        <f>J558-J559</f>
        <v>941.44144144144138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94999.999999999985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13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Invoice!B2416</f>
        <v>72</v>
      </c>
      <c r="C564" s="88" t="str">
        <f>Invoice!E2416</f>
        <v>PLAKBAND BENING 80 M KENKO 48 MM RED CORE</v>
      </c>
      <c r="D564" s="89">
        <f>Invoice!H2416</f>
        <v>10000</v>
      </c>
      <c r="E564" s="81">
        <f t="shared" si="60"/>
        <v>720000</v>
      </c>
      <c r="F564" s="81"/>
      <c r="G564" s="82">
        <f t="shared" si="61"/>
        <v>648648.64864864864</v>
      </c>
      <c r="H564" s="83">
        <f t="shared" si="62"/>
        <v>71351.351351351346</v>
      </c>
      <c r="I564" s="83">
        <f t="shared" si="63"/>
        <v>9009.0090090090089</v>
      </c>
      <c r="J564" s="103">
        <f t="shared" si="64"/>
        <v>990.99099099099089</v>
      </c>
    </row>
    <row r="565" spans="1:10" ht="12.75" customHeight="1" x14ac:dyDescent="0.25">
      <c r="A565" s="101"/>
      <c r="D565" s="81"/>
      <c r="E565" s="81">
        <f>(E564*Invoice!I2416)+((E564-(E564*Invoice!I2416))*Invoice!J2416)</f>
        <v>72000</v>
      </c>
      <c r="F565" s="81"/>
      <c r="G565" s="90">
        <f>E565/1.11</f>
        <v>64864.86486486486</v>
      </c>
      <c r="H565" s="91">
        <f>G565*11%</f>
        <v>7135.135135135135</v>
      </c>
      <c r="I565" s="91">
        <f>G565/B564</f>
        <v>900.90090090090087</v>
      </c>
      <c r="J565" s="104">
        <f>H565/B564</f>
        <v>99.099099099099092</v>
      </c>
    </row>
    <row r="566" spans="1:10" ht="12.75" customHeight="1" x14ac:dyDescent="0.25">
      <c r="A566" s="101"/>
      <c r="D566" s="81" t="s">
        <v>23</v>
      </c>
      <c r="E566" s="81">
        <f>E564-E565</f>
        <v>648000</v>
      </c>
      <c r="F566" s="81"/>
      <c r="G566" s="82">
        <f>G564-G565</f>
        <v>583783.78378378379</v>
      </c>
      <c r="H566" s="82">
        <f>H564-H565</f>
        <v>64216.216216216213</v>
      </c>
      <c r="I566" s="82">
        <f>I564-I565</f>
        <v>8108.1081081081084</v>
      </c>
      <c r="J566" s="105">
        <f>J564-J565</f>
        <v>891.89189189189176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648000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6"/>
      <c r="B569" s="107"/>
      <c r="C569" s="107"/>
      <c r="D569" s="107"/>
      <c r="E569" s="107"/>
      <c r="F569" s="107"/>
      <c r="G569" s="108">
        <f>G494+G500+G506+G512+G518+G524+G530+G536+G542+G548+G554+G560+G566</f>
        <v>1554085.5855855853</v>
      </c>
      <c r="H569" s="108">
        <f>H494+H500+H506+H512+H518+H524+H530+H536+H542+H548+H554+H560+H566</f>
        <v>170949.41441441438</v>
      </c>
      <c r="I569" s="107"/>
      <c r="J569" s="109">
        <f>H495+H501+H507+H513+H519+H525+H531+H537+H543+H549+H555+H561+H567</f>
        <v>1725034.9999999998</v>
      </c>
    </row>
    <row r="571" spans="1:10" ht="12.75" customHeight="1" x14ac:dyDescent="0.25">
      <c r="A571" s="94" t="s">
        <v>1</v>
      </c>
      <c r="B571" s="95">
        <f>Invoice!E2510</f>
        <v>23090023</v>
      </c>
      <c r="C571" s="96"/>
      <c r="D571" s="97"/>
      <c r="E571" s="97"/>
      <c r="F571" s="97"/>
      <c r="G571" s="98"/>
      <c r="H571" s="99"/>
      <c r="I571" s="99"/>
      <c r="J571" s="100"/>
    </row>
    <row r="572" spans="1:10" ht="12.75" customHeight="1" x14ac:dyDescent="0.25">
      <c r="A572" s="101">
        <v>1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Invoice!B2518</f>
        <v>50</v>
      </c>
      <c r="C573" s="88" t="str">
        <f>Invoice!E2518</f>
        <v>HIGHLIGHTER / STABILO KENKO HL-100 UNGU</v>
      </c>
      <c r="D573" s="89">
        <f>Invoice!H2518</f>
        <v>3050</v>
      </c>
      <c r="E573" s="81">
        <f>D573*B573</f>
        <v>152500</v>
      </c>
      <c r="F573" s="81"/>
      <c r="G573" s="82">
        <f>E573/1.11</f>
        <v>137387.38738738737</v>
      </c>
      <c r="H573" s="83">
        <f>G573*11%</f>
        <v>15112.612612612611</v>
      </c>
      <c r="I573" s="83">
        <f>G573/B573</f>
        <v>2747.7477477477473</v>
      </c>
      <c r="J573" s="103">
        <f>H573/B573</f>
        <v>302.25225225225222</v>
      </c>
    </row>
    <row r="574" spans="1:10" ht="12.75" customHeight="1" x14ac:dyDescent="0.25">
      <c r="A574" s="101"/>
      <c r="D574" s="81"/>
      <c r="E574" s="81">
        <f>(E573*Invoice!I2518)+((E573-(E573*Invoice!I2518))*Invoice!J2518)</f>
        <v>21350.000000000004</v>
      </c>
      <c r="F574" s="81"/>
      <c r="G574" s="90">
        <f>E574/1.11</f>
        <v>19234.234234234234</v>
      </c>
      <c r="H574" s="91">
        <f>G574*11%</f>
        <v>2115.765765765766</v>
      </c>
      <c r="I574" s="91">
        <f>G574/B573</f>
        <v>384.68468468468467</v>
      </c>
      <c r="J574" s="104">
        <f>H574/B573</f>
        <v>42.315315315315317</v>
      </c>
    </row>
    <row r="575" spans="1:10" ht="12.75" customHeight="1" x14ac:dyDescent="0.25">
      <c r="A575" s="101"/>
      <c r="D575" s="81" t="s">
        <v>23</v>
      </c>
      <c r="E575" s="81">
        <f>E573-E574</f>
        <v>131150</v>
      </c>
      <c r="F575" s="81"/>
      <c r="G575" s="82">
        <f>G573-G574</f>
        <v>118153.15315315314</v>
      </c>
      <c r="H575" s="82">
        <f>H573-H574</f>
        <v>12996.846846846845</v>
      </c>
      <c r="I575" s="82">
        <f>I573-I574</f>
        <v>2363.0630630630626</v>
      </c>
      <c r="J575" s="105">
        <f>J573-J574</f>
        <v>259.93693693693689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131149.99999999997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2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Invoice!B2519</f>
        <v>120</v>
      </c>
      <c r="C579" s="88" t="str">
        <f>Invoice!E2519</f>
        <v>HIGHLIGHTER / STABILO KENKO HL-100 HIJAU</v>
      </c>
      <c r="D579" s="89">
        <f>Invoice!H2519</f>
        <v>3050</v>
      </c>
      <c r="E579" s="81">
        <f t="shared" ref="E579:E591" si="65">D579*B579</f>
        <v>366000</v>
      </c>
      <c r="F579" s="81"/>
      <c r="G579" s="82">
        <f t="shared" ref="G579:G591" si="66">E579/1.11</f>
        <v>329729.7297297297</v>
      </c>
      <c r="H579" s="83">
        <f t="shared" ref="H579:H591" si="67">G579*11%</f>
        <v>36270.270270270266</v>
      </c>
      <c r="I579" s="83">
        <f t="shared" ref="I579:I591" si="68">G579/B579</f>
        <v>2747.7477477477473</v>
      </c>
      <c r="J579" s="103">
        <f t="shared" ref="J579:J591" si="69">H579/B579</f>
        <v>302.25225225225222</v>
      </c>
    </row>
    <row r="580" spans="1:10" ht="12.75" customHeight="1" x14ac:dyDescent="0.25">
      <c r="A580" s="101"/>
      <c r="D580" s="81"/>
      <c r="E580" s="81">
        <f>(E579*Invoice!I2519)+((E579-(E579*Invoice!I2519))*Invoice!J2519)</f>
        <v>51240.000000000007</v>
      </c>
      <c r="F580" s="81"/>
      <c r="G580" s="90">
        <f>E580/1.11</f>
        <v>46162.162162162167</v>
      </c>
      <c r="H580" s="91">
        <f>G580*11%</f>
        <v>5077.8378378378384</v>
      </c>
      <c r="I580" s="91">
        <f>G580/B579</f>
        <v>384.68468468468473</v>
      </c>
      <c r="J580" s="104">
        <f>H580/B579</f>
        <v>42.315315315315317</v>
      </c>
    </row>
    <row r="581" spans="1:10" ht="12.75" customHeight="1" x14ac:dyDescent="0.25">
      <c r="A581" s="101"/>
      <c r="D581" s="81" t="s">
        <v>23</v>
      </c>
      <c r="E581" s="81">
        <f>E579-E580</f>
        <v>314760</v>
      </c>
      <c r="F581" s="81"/>
      <c r="G581" s="82">
        <f>G579-G580</f>
        <v>283567.56756756752</v>
      </c>
      <c r="H581" s="82">
        <f>H579-H580</f>
        <v>31192.432432432426</v>
      </c>
      <c r="I581" s="82">
        <f>I579-I580</f>
        <v>2363.0630630630626</v>
      </c>
      <c r="J581" s="105">
        <f>J579-J580</f>
        <v>259.93693693693689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314759.99999999994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3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Invoice!B2520</f>
        <v>120</v>
      </c>
      <c r="C585" s="88" t="str">
        <f>Invoice!E2520</f>
        <v>HIGHLIGHTER / STABILO KENKO HL-100 KUNING</v>
      </c>
      <c r="D585" s="89">
        <f>Invoice!H2520</f>
        <v>3050</v>
      </c>
      <c r="E585" s="81">
        <f t="shared" si="65"/>
        <v>366000</v>
      </c>
      <c r="F585" s="81"/>
      <c r="G585" s="82">
        <f t="shared" si="66"/>
        <v>329729.7297297297</v>
      </c>
      <c r="H585" s="83">
        <f t="shared" si="67"/>
        <v>36270.270270270266</v>
      </c>
      <c r="I585" s="83">
        <f t="shared" si="68"/>
        <v>2747.7477477477473</v>
      </c>
      <c r="J585" s="103">
        <f t="shared" si="69"/>
        <v>302.25225225225222</v>
      </c>
    </row>
    <row r="586" spans="1:10" ht="12.75" customHeight="1" x14ac:dyDescent="0.25">
      <c r="A586" s="101"/>
      <c r="D586" s="81"/>
      <c r="E586" s="81">
        <f>(E585*Invoice!I2520)+((E585-(E585*Invoice!I2520))*Invoice!J2520)</f>
        <v>51240.000000000007</v>
      </c>
      <c r="F586" s="81"/>
      <c r="G586" s="90">
        <f>E586/1.11</f>
        <v>46162.162162162167</v>
      </c>
      <c r="H586" s="91">
        <f>G586*11%</f>
        <v>5077.8378378378384</v>
      </c>
      <c r="I586" s="91">
        <f>G586/B585</f>
        <v>384.68468468468473</v>
      </c>
      <c r="J586" s="104">
        <f>H586/B585</f>
        <v>42.315315315315317</v>
      </c>
    </row>
    <row r="587" spans="1:10" ht="12.75" customHeight="1" x14ac:dyDescent="0.25">
      <c r="A587" s="101"/>
      <c r="D587" s="81" t="s">
        <v>23</v>
      </c>
      <c r="E587" s="81">
        <f>E585-E586</f>
        <v>314760</v>
      </c>
      <c r="F587" s="81"/>
      <c r="G587" s="82">
        <f>G585-G586</f>
        <v>283567.56756756752</v>
      </c>
      <c r="H587" s="82">
        <f>H585-H586</f>
        <v>31192.432432432426</v>
      </c>
      <c r="I587" s="82">
        <f>I585-I586</f>
        <v>2363.0630630630626</v>
      </c>
      <c r="J587" s="105">
        <f>J585-J586</f>
        <v>259.93693693693689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314759.99999999994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4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Invoice!B2521</f>
        <v>120</v>
      </c>
      <c r="C591" s="88" t="str">
        <f>Invoice!E2521</f>
        <v>HIGHLIGHTER / STABILO KENKO HL-100 PINK</v>
      </c>
      <c r="D591" s="89">
        <f>Invoice!H2521</f>
        <v>3050</v>
      </c>
      <c r="E591" s="81">
        <f t="shared" si="65"/>
        <v>366000</v>
      </c>
      <c r="F591" s="81"/>
      <c r="G591" s="82">
        <f t="shared" si="66"/>
        <v>329729.7297297297</v>
      </c>
      <c r="H591" s="83">
        <f t="shared" si="67"/>
        <v>36270.270270270266</v>
      </c>
      <c r="I591" s="83">
        <f t="shared" si="68"/>
        <v>2747.7477477477473</v>
      </c>
      <c r="J591" s="103">
        <f t="shared" si="69"/>
        <v>302.25225225225222</v>
      </c>
    </row>
    <row r="592" spans="1:10" ht="12.75" customHeight="1" x14ac:dyDescent="0.25">
      <c r="A592" s="101"/>
      <c r="D592" s="81"/>
      <c r="E592" s="81">
        <f>(E591*Invoice!I2521)+((E591-(E591*Invoice!I2521))*Invoice!J2521)</f>
        <v>51240.000000000007</v>
      </c>
      <c r="F592" s="81"/>
      <c r="G592" s="90">
        <f>E592/1.11</f>
        <v>46162.162162162167</v>
      </c>
      <c r="H592" s="91">
        <f>G592*11%</f>
        <v>5077.8378378378384</v>
      </c>
      <c r="I592" s="91">
        <f>G592/B591</f>
        <v>384.68468468468473</v>
      </c>
      <c r="J592" s="104">
        <f>H592/B591</f>
        <v>42.315315315315317</v>
      </c>
    </row>
    <row r="593" spans="1:10" ht="12.75" customHeight="1" x14ac:dyDescent="0.25">
      <c r="A593" s="101"/>
      <c r="D593" s="81" t="s">
        <v>23</v>
      </c>
      <c r="E593" s="81">
        <f>E591-E592</f>
        <v>314760</v>
      </c>
      <c r="F593" s="81"/>
      <c r="G593" s="82">
        <f>G591-G592</f>
        <v>283567.56756756752</v>
      </c>
      <c r="H593" s="82">
        <f>H591-H592</f>
        <v>31192.432432432426</v>
      </c>
      <c r="I593" s="82">
        <f>I591-I592</f>
        <v>2363.0630630630626</v>
      </c>
      <c r="J593" s="105">
        <f>J591-J592</f>
        <v>259.93693693693689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314759.99999999994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6"/>
      <c r="B596" s="107"/>
      <c r="C596" s="107"/>
      <c r="D596" s="107"/>
      <c r="E596" s="107"/>
      <c r="F596" s="107"/>
      <c r="G596" s="108">
        <f>G575+G581+G587+G593</f>
        <v>968855.85585585563</v>
      </c>
      <c r="H596" s="108">
        <f>H575+H581+H587+H593</f>
        <v>106574.14414414413</v>
      </c>
      <c r="I596" s="107"/>
      <c r="J596" s="109">
        <f>H576+H582+H588+H594</f>
        <v>1075429.9999999998</v>
      </c>
    </row>
    <row r="598" spans="1:10" ht="12.75" customHeight="1" x14ac:dyDescent="0.25">
      <c r="A598" s="94" t="s">
        <v>1</v>
      </c>
      <c r="B598" s="95">
        <f>Invoice!E2624</f>
        <v>23090024</v>
      </c>
      <c r="C598" s="96"/>
      <c r="D598" s="97"/>
      <c r="E598" s="97"/>
      <c r="F598" s="97"/>
      <c r="G598" s="98"/>
      <c r="H598" s="99"/>
      <c r="I598" s="99"/>
      <c r="J598" s="100"/>
    </row>
    <row r="599" spans="1:10" ht="12.75" customHeight="1" x14ac:dyDescent="0.25">
      <c r="A599" s="101">
        <v>1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Invoice!B2632</f>
        <v>6</v>
      </c>
      <c r="C600" s="88" t="str">
        <f>Invoice!E2632</f>
        <v>GUNTING KENKO SC-828</v>
      </c>
      <c r="D600" s="89">
        <f>Invoice!H2632</f>
        <v>56400</v>
      </c>
      <c r="E600" s="81">
        <f>D600*B600</f>
        <v>338400</v>
      </c>
      <c r="F600" s="81"/>
      <c r="G600" s="82">
        <f>E600/1.11</f>
        <v>304864.86486486485</v>
      </c>
      <c r="H600" s="83">
        <f>G600*11%</f>
        <v>33535.135135135133</v>
      </c>
      <c r="I600" s="83">
        <f>G600/B600</f>
        <v>50810.810810810806</v>
      </c>
      <c r="J600" s="103">
        <f>H600/B600</f>
        <v>5589.1891891891892</v>
      </c>
    </row>
    <row r="601" spans="1:10" ht="12.75" customHeight="1" x14ac:dyDescent="0.25">
      <c r="A601" s="101"/>
      <c r="D601" s="81"/>
      <c r="E601" s="81">
        <f>(E600*Invoice!I2632)+((E600-(E600*Invoice!I2632))*Invoice!J2632)</f>
        <v>33840</v>
      </c>
      <c r="F601" s="81"/>
      <c r="G601" s="90">
        <f>E601/1.11</f>
        <v>30486.486486486483</v>
      </c>
      <c r="H601" s="91">
        <f>G601*11%</f>
        <v>3353.5135135135133</v>
      </c>
      <c r="I601" s="91">
        <f>G601/B600</f>
        <v>5081.0810810810808</v>
      </c>
      <c r="J601" s="104">
        <f>H601/B600</f>
        <v>558.91891891891885</v>
      </c>
    </row>
    <row r="602" spans="1:10" ht="12.75" customHeight="1" x14ac:dyDescent="0.25">
      <c r="A602" s="101"/>
      <c r="D602" s="81" t="s">
        <v>23</v>
      </c>
      <c r="E602" s="81">
        <f>E600-E601</f>
        <v>304560</v>
      </c>
      <c r="F602" s="81"/>
      <c r="G602" s="82">
        <f>G600-G601</f>
        <v>274378.37837837834</v>
      </c>
      <c r="H602" s="82">
        <f>H600-H601</f>
        <v>30181.62162162162</v>
      </c>
      <c r="I602" s="82">
        <f>I600-I601</f>
        <v>45729.729729729726</v>
      </c>
      <c r="J602" s="105">
        <f>J600-J601</f>
        <v>5030.27027027027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304559.99999999994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2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Invoice!B2633</f>
        <v>24</v>
      </c>
      <c r="C606" s="88" t="str">
        <f>Invoice!E2633</f>
        <v>GEL PEN JOYKO GP-265 Q-GEL</v>
      </c>
      <c r="D606" s="89">
        <f>Invoice!H2633</f>
        <v>28200</v>
      </c>
      <c r="E606" s="81">
        <f t="shared" ref="E606:E618" si="70">D606*B606</f>
        <v>676800</v>
      </c>
      <c r="F606" s="81"/>
      <c r="G606" s="82">
        <f t="shared" ref="G606:G618" si="71">E606/1.11</f>
        <v>609729.7297297297</v>
      </c>
      <c r="H606" s="83">
        <f t="shared" ref="H606:H618" si="72">G606*11%</f>
        <v>67070.270270270266</v>
      </c>
      <c r="I606" s="83">
        <f t="shared" ref="I606:I618" si="73">G606/B606</f>
        <v>25405.405405405403</v>
      </c>
      <c r="J606" s="103">
        <f t="shared" ref="J606:J618" si="74">H606/B606</f>
        <v>2794.5945945945946</v>
      </c>
    </row>
    <row r="607" spans="1:10" ht="12.75" customHeight="1" x14ac:dyDescent="0.25">
      <c r="A607" s="101"/>
      <c r="D607" s="81"/>
      <c r="E607" s="81">
        <f>(E606*Invoice!I2633)+((E606-(E606*Invoice!I2633))*Invoice!J2633)</f>
        <v>67680</v>
      </c>
      <c r="F607" s="81"/>
      <c r="G607" s="90">
        <f>E607/1.11</f>
        <v>60972.972972972966</v>
      </c>
      <c r="H607" s="91">
        <f>G607*11%</f>
        <v>6707.0270270270266</v>
      </c>
      <c r="I607" s="91">
        <f>G607/B606</f>
        <v>2540.5405405405404</v>
      </c>
      <c r="J607" s="104">
        <f>H607/B606</f>
        <v>279.45945945945942</v>
      </c>
    </row>
    <row r="608" spans="1:10" ht="12.75" customHeight="1" x14ac:dyDescent="0.25">
      <c r="A608" s="101"/>
      <c r="D608" s="81" t="s">
        <v>23</v>
      </c>
      <c r="E608" s="81">
        <f>E606-E607</f>
        <v>609120</v>
      </c>
      <c r="F608" s="81"/>
      <c r="G608" s="82">
        <f>G606-G607</f>
        <v>548756.75675675669</v>
      </c>
      <c r="H608" s="82">
        <f>H606-H607</f>
        <v>60363.24324324324</v>
      </c>
      <c r="I608" s="82">
        <f>I606-I607</f>
        <v>22864.864864864863</v>
      </c>
      <c r="J608" s="105">
        <f>J606-J607</f>
        <v>2515.135135135135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609119.99999999988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3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Invoice!B2634</f>
        <v>4</v>
      </c>
      <c r="C612" s="88" t="str">
        <f>Invoice!E2634</f>
        <v>CUTTER 18 MM KENKO L-500 (BESAR)</v>
      </c>
      <c r="D612" s="89">
        <f>Invoice!H2634</f>
        <v>147600</v>
      </c>
      <c r="E612" s="81">
        <f t="shared" si="70"/>
        <v>590400</v>
      </c>
      <c r="F612" s="81"/>
      <c r="G612" s="82">
        <f t="shared" si="71"/>
        <v>531891.89189189184</v>
      </c>
      <c r="H612" s="83">
        <f t="shared" si="72"/>
        <v>58508.108108108099</v>
      </c>
      <c r="I612" s="83">
        <f t="shared" si="73"/>
        <v>132972.97297297296</v>
      </c>
      <c r="J612" s="103">
        <f t="shared" si="74"/>
        <v>14627.027027027025</v>
      </c>
    </row>
    <row r="613" spans="1:10" ht="12.75" customHeight="1" x14ac:dyDescent="0.25">
      <c r="A613" s="101"/>
      <c r="D613" s="81"/>
      <c r="E613" s="81">
        <f>(E612*Invoice!I2634)+((E612-(E612*Invoice!I2634))*Invoice!J2634)</f>
        <v>59040</v>
      </c>
      <c r="F613" s="81"/>
      <c r="G613" s="90">
        <f>E613/1.11</f>
        <v>53189.189189189186</v>
      </c>
      <c r="H613" s="91">
        <f>G613*11%</f>
        <v>5850.8108108108108</v>
      </c>
      <c r="I613" s="91">
        <f>G613/B612</f>
        <v>13297.297297297297</v>
      </c>
      <c r="J613" s="104">
        <f>H613/B612</f>
        <v>1462.7027027027027</v>
      </c>
    </row>
    <row r="614" spans="1:10" ht="12.75" customHeight="1" x14ac:dyDescent="0.25">
      <c r="A614" s="101"/>
      <c r="D614" s="81" t="s">
        <v>23</v>
      </c>
      <c r="E614" s="81">
        <f>E612-E613</f>
        <v>531360</v>
      </c>
      <c r="F614" s="81"/>
      <c r="G614" s="82">
        <f>G612-G613</f>
        <v>478702.70270270266</v>
      </c>
      <c r="H614" s="82">
        <f>H612-H613</f>
        <v>52657.297297297286</v>
      </c>
      <c r="I614" s="82">
        <f>I612-I613</f>
        <v>119675.67567567567</v>
      </c>
      <c r="J614" s="105">
        <f>J612-J613</f>
        <v>13164.324324324321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531360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4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Invoice!B2635</f>
        <v>24</v>
      </c>
      <c r="C618" s="88" t="str">
        <f>Invoice!E2635</f>
        <v>GEL PEN KENKO K-1 HITAM</v>
      </c>
      <c r="D618" s="89">
        <f>Invoice!H2635</f>
        <v>39600</v>
      </c>
      <c r="E618" s="81">
        <f t="shared" si="70"/>
        <v>950400</v>
      </c>
      <c r="F618" s="81"/>
      <c r="G618" s="82">
        <f t="shared" si="71"/>
        <v>856216.2162162161</v>
      </c>
      <c r="H618" s="83">
        <f t="shared" si="72"/>
        <v>94183.783783783772</v>
      </c>
      <c r="I618" s="83">
        <f t="shared" si="73"/>
        <v>35675.675675675673</v>
      </c>
      <c r="J618" s="103">
        <f t="shared" si="74"/>
        <v>3924.3243243243237</v>
      </c>
    </row>
    <row r="619" spans="1:10" ht="12.75" customHeight="1" x14ac:dyDescent="0.25">
      <c r="A619" s="101"/>
      <c r="D619" s="81"/>
      <c r="E619" s="81">
        <f>(E618*Invoice!I2635)+((E618-(E618*Invoice!I2635))*Invoice!J2635)</f>
        <v>95040</v>
      </c>
      <c r="F619" s="81"/>
      <c r="G619" s="90">
        <f>E619/1.11</f>
        <v>85621.621621621613</v>
      </c>
      <c r="H619" s="91">
        <f>G619*11%</f>
        <v>9418.3783783783783</v>
      </c>
      <c r="I619" s="91">
        <f>G619/B618</f>
        <v>3567.567567567567</v>
      </c>
      <c r="J619" s="104">
        <f>H619/B618</f>
        <v>392.43243243243245</v>
      </c>
    </row>
    <row r="620" spans="1:10" ht="12.75" customHeight="1" x14ac:dyDescent="0.25">
      <c r="A620" s="101"/>
      <c r="D620" s="81" t="s">
        <v>23</v>
      </c>
      <c r="E620" s="81">
        <f>E618-E619</f>
        <v>855360</v>
      </c>
      <c r="F620" s="81"/>
      <c r="G620" s="82">
        <f>G618-G619</f>
        <v>770594.59459459444</v>
      </c>
      <c r="H620" s="82">
        <f>H618-H619</f>
        <v>84765.4054054054</v>
      </c>
      <c r="I620" s="82">
        <f>I618-I619</f>
        <v>32108.108108108107</v>
      </c>
      <c r="J620" s="105">
        <f>J618-J619</f>
        <v>3531.8918918918912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855359.99999999988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6"/>
      <c r="B623" s="107"/>
      <c r="C623" s="107"/>
      <c r="D623" s="107"/>
      <c r="E623" s="107"/>
      <c r="F623" s="107"/>
      <c r="G623" s="108">
        <f>G602+G608+G614+G620</f>
        <v>2072432.4324324322</v>
      </c>
      <c r="H623" s="108">
        <f>H602+H608+H614+H620</f>
        <v>227967.56756756752</v>
      </c>
      <c r="I623" s="107"/>
      <c r="J623" s="109">
        <f>H603+H609+H615+H621</f>
        <v>2300399.9999999995</v>
      </c>
    </row>
    <row r="625" spans="1:10" ht="12.75" customHeight="1" x14ac:dyDescent="0.25">
      <c r="A625" s="94" t="s">
        <v>1</v>
      </c>
      <c r="B625" s="95">
        <f>Invoice!E2738</f>
        <v>23090012</v>
      </c>
      <c r="C625" s="96"/>
      <c r="D625" s="97"/>
      <c r="E625" s="97"/>
      <c r="F625" s="97"/>
      <c r="G625" s="98"/>
      <c r="H625" s="99"/>
      <c r="I625" s="99"/>
      <c r="J625" s="100"/>
    </row>
    <row r="626" spans="1:10" ht="12.75" customHeight="1" x14ac:dyDescent="0.25">
      <c r="A626" s="101">
        <v>1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Invoice!B2746</f>
        <v>144</v>
      </c>
      <c r="C627" s="88" t="str">
        <f>Invoice!E2746</f>
        <v>GEL PEN KENKO K-1 HITAM</v>
      </c>
      <c r="D627" s="89">
        <f>Invoice!H2746</f>
        <v>39600</v>
      </c>
      <c r="E627" s="81">
        <f>D627*B627</f>
        <v>5702400</v>
      </c>
      <c r="F627" s="81"/>
      <c r="G627" s="82">
        <f>E627/1.11</f>
        <v>5137297.297297297</v>
      </c>
      <c r="H627" s="83">
        <f>G627*11%</f>
        <v>565102.70270270272</v>
      </c>
      <c r="I627" s="83">
        <f>G627/B627</f>
        <v>35675.675675675673</v>
      </c>
      <c r="J627" s="103">
        <f>H627/B627</f>
        <v>3924.3243243243246</v>
      </c>
    </row>
    <row r="628" spans="1:10" ht="12.75" customHeight="1" x14ac:dyDescent="0.25">
      <c r="A628" s="101"/>
      <c r="D628" s="81"/>
      <c r="E628" s="81">
        <f>(E627*Invoice!I2746)+((E627-(E627*Invoice!I2746))*Invoice!J2746)</f>
        <v>769824</v>
      </c>
      <c r="F628" s="81"/>
      <c r="G628" s="90">
        <f>E628/1.11</f>
        <v>693535.13513513503</v>
      </c>
      <c r="H628" s="91">
        <f>G628*11%</f>
        <v>76288.864864864852</v>
      </c>
      <c r="I628" s="91">
        <f>G628/B627</f>
        <v>4816.2162162162158</v>
      </c>
      <c r="J628" s="104">
        <f>H628/B627</f>
        <v>529.78378378378375</v>
      </c>
    </row>
    <row r="629" spans="1:10" ht="12.75" customHeight="1" x14ac:dyDescent="0.25">
      <c r="A629" s="101"/>
      <c r="D629" s="81" t="s">
        <v>23</v>
      </c>
      <c r="E629" s="81">
        <f>E627-E628</f>
        <v>4932576</v>
      </c>
      <c r="F629" s="81"/>
      <c r="G629" s="82">
        <f>G627-G628</f>
        <v>4443762.1621621624</v>
      </c>
      <c r="H629" s="82">
        <f>H627-H628</f>
        <v>488813.83783783787</v>
      </c>
      <c r="I629" s="82">
        <f>I627-I628</f>
        <v>30859.459459459456</v>
      </c>
      <c r="J629" s="105">
        <f>J627-J628</f>
        <v>3394.5405405405409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4932576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6"/>
      <c r="B632" s="107"/>
      <c r="C632" s="107"/>
      <c r="D632" s="107"/>
      <c r="E632" s="107"/>
      <c r="F632" s="107"/>
      <c r="G632" s="108">
        <f>G629</f>
        <v>4443762.1621621624</v>
      </c>
      <c r="H632" s="108">
        <f>H629</f>
        <v>488813.83783783787</v>
      </c>
      <c r="I632" s="107"/>
      <c r="J632" s="109">
        <f>H630</f>
        <v>4932576</v>
      </c>
    </row>
    <row r="634" spans="1:10" ht="12.75" customHeight="1" x14ac:dyDescent="0.25">
      <c r="A634" s="94" t="s">
        <v>1</v>
      </c>
      <c r="B634" s="95">
        <f>Invoice!E2852</f>
        <v>23090026</v>
      </c>
      <c r="C634" s="96"/>
      <c r="D634" s="97"/>
      <c r="E634" s="97"/>
      <c r="F634" s="97"/>
      <c r="G634" s="98"/>
      <c r="H634" s="99"/>
      <c r="I634" s="99"/>
      <c r="J634" s="100"/>
    </row>
    <row r="635" spans="1:10" ht="12.75" customHeight="1" x14ac:dyDescent="0.25">
      <c r="A635" s="101">
        <v>1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Invoice!B2860</f>
        <v>0</v>
      </c>
      <c r="C636" s="88">
        <f>Invoice!E2860</f>
        <v>0</v>
      </c>
      <c r="D636" s="89">
        <f>Invoice!H2860</f>
        <v>0</v>
      </c>
      <c r="E636" s="81">
        <f>D636*B636</f>
        <v>0</v>
      </c>
      <c r="F636" s="81"/>
      <c r="G636" s="82">
        <f>E636/1.11</f>
        <v>0</v>
      </c>
      <c r="H636" s="83">
        <f>G636*11%</f>
        <v>0</v>
      </c>
      <c r="I636" s="83" t="e">
        <f>G636/B636</f>
        <v>#DIV/0!</v>
      </c>
      <c r="J636" s="103" t="e">
        <f>H636/B636</f>
        <v>#DIV/0!</v>
      </c>
    </row>
    <row r="637" spans="1:10" ht="12.75" customHeight="1" x14ac:dyDescent="0.25">
      <c r="A637" s="101"/>
      <c r="D637" s="81"/>
      <c r="E637" s="81">
        <f>(E636*Invoice!I2860)+((E636-(E636*Invoice!I2860))*Invoice!J2860)</f>
        <v>0</v>
      </c>
      <c r="F637" s="81"/>
      <c r="G637" s="90">
        <f>E637/1.11</f>
        <v>0</v>
      </c>
      <c r="H637" s="91">
        <f>G637*11%</f>
        <v>0</v>
      </c>
      <c r="I637" s="91" t="e">
        <f>G637/B636</f>
        <v>#DIV/0!</v>
      </c>
      <c r="J637" s="104" t="e">
        <f>H637/B636</f>
        <v>#DIV/0!</v>
      </c>
    </row>
    <row r="638" spans="1:10" ht="12.75" customHeight="1" x14ac:dyDescent="0.25">
      <c r="A638" s="101"/>
      <c r="D638" s="81" t="s">
        <v>23</v>
      </c>
      <c r="E638" s="81">
        <f>E636-E637</f>
        <v>0</v>
      </c>
      <c r="F638" s="81"/>
      <c r="G638" s="82">
        <f>G636-G637</f>
        <v>0</v>
      </c>
      <c r="H638" s="82">
        <f>H636-H637</f>
        <v>0</v>
      </c>
      <c r="I638" s="82" t="e">
        <f>I636-I637</f>
        <v>#DIV/0!</v>
      </c>
      <c r="J638" s="105" t="e">
        <f>J636-J637</f>
        <v>#DIV/0!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0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1">
        <v>2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Invoice!B2861</f>
        <v>0</v>
      </c>
      <c r="C642" s="88">
        <f>Invoice!E2861</f>
        <v>0</v>
      </c>
      <c r="D642" s="89">
        <f>Invoice!H2861</f>
        <v>0</v>
      </c>
      <c r="E642" s="81">
        <f t="shared" ref="E642:E726" si="75">D642*B642</f>
        <v>0</v>
      </c>
      <c r="F642" s="81"/>
      <c r="G642" s="82">
        <f t="shared" ref="G642:G726" si="76">E642/1.11</f>
        <v>0</v>
      </c>
      <c r="H642" s="83">
        <f t="shared" ref="H642:H726" si="77">G642*11%</f>
        <v>0</v>
      </c>
      <c r="I642" s="83" t="e">
        <f t="shared" ref="I642:I726" si="78">G642/B642</f>
        <v>#DIV/0!</v>
      </c>
      <c r="J642" s="103" t="e">
        <f t="shared" ref="J642:J726" si="79">H642/B642</f>
        <v>#DIV/0!</v>
      </c>
    </row>
    <row r="643" spans="1:10" ht="12.75" customHeight="1" x14ac:dyDescent="0.25">
      <c r="A643" s="101"/>
      <c r="D643" s="81"/>
      <c r="E643" s="81">
        <f>(E642*Invoice!I2861)+((E642-(E642*Invoice!I2861))*Invoice!J2861)</f>
        <v>0</v>
      </c>
      <c r="F643" s="81"/>
      <c r="G643" s="90">
        <f>E643/1.11</f>
        <v>0</v>
      </c>
      <c r="H643" s="91">
        <f>G643*11%</f>
        <v>0</v>
      </c>
      <c r="I643" s="91" t="e">
        <f>G643/B642</f>
        <v>#DIV/0!</v>
      </c>
      <c r="J643" s="104" t="e">
        <f>H643/B642</f>
        <v>#DIV/0!</v>
      </c>
    </row>
    <row r="644" spans="1:10" ht="12.75" customHeight="1" x14ac:dyDescent="0.25">
      <c r="A644" s="101"/>
      <c r="D644" s="81" t="s">
        <v>23</v>
      </c>
      <c r="E644" s="81">
        <f>E642-E643</f>
        <v>0</v>
      </c>
      <c r="F644" s="81"/>
      <c r="G644" s="82">
        <f>G642-G643</f>
        <v>0</v>
      </c>
      <c r="H644" s="82">
        <f>H642-H643</f>
        <v>0</v>
      </c>
      <c r="I644" s="82" t="e">
        <f>I642-I643</f>
        <v>#DIV/0!</v>
      </c>
      <c r="J644" s="105" t="e">
        <f>J642-J643</f>
        <v>#DIV/0!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0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3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Invoice!B2862</f>
        <v>0</v>
      </c>
      <c r="C648" s="88">
        <f>Invoice!E2862</f>
        <v>0</v>
      </c>
      <c r="D648" s="89">
        <f>Invoice!H2862</f>
        <v>0</v>
      </c>
      <c r="E648" s="81">
        <f t="shared" si="75"/>
        <v>0</v>
      </c>
      <c r="F648" s="81"/>
      <c r="G648" s="82">
        <f t="shared" si="76"/>
        <v>0</v>
      </c>
      <c r="H648" s="83">
        <f t="shared" si="77"/>
        <v>0</v>
      </c>
      <c r="I648" s="83" t="e">
        <f t="shared" si="78"/>
        <v>#DIV/0!</v>
      </c>
      <c r="J648" s="103" t="e">
        <f t="shared" si="79"/>
        <v>#DIV/0!</v>
      </c>
    </row>
    <row r="649" spans="1:10" ht="12.75" customHeight="1" x14ac:dyDescent="0.25">
      <c r="A649" s="101"/>
      <c r="D649" s="81"/>
      <c r="E649" s="81">
        <f>(E648*Invoice!I2862)+((E648-(E648*Invoice!I2862))*Invoice!J2862)</f>
        <v>0</v>
      </c>
      <c r="F649" s="81"/>
      <c r="G649" s="90">
        <f>E649/1.11</f>
        <v>0</v>
      </c>
      <c r="H649" s="91">
        <f>G649*11%</f>
        <v>0</v>
      </c>
      <c r="I649" s="91" t="e">
        <f>G649/B648</f>
        <v>#DIV/0!</v>
      </c>
      <c r="J649" s="104" t="e">
        <f>H649/B648</f>
        <v>#DIV/0!</v>
      </c>
    </row>
    <row r="650" spans="1:10" ht="12.75" customHeight="1" x14ac:dyDescent="0.25">
      <c r="A650" s="101"/>
      <c r="D650" s="81" t="s">
        <v>23</v>
      </c>
      <c r="E650" s="81">
        <f>E648-E649</f>
        <v>0</v>
      </c>
      <c r="F650" s="81"/>
      <c r="G650" s="82">
        <f>G648-G649</f>
        <v>0</v>
      </c>
      <c r="H650" s="82">
        <f>H648-H649</f>
        <v>0</v>
      </c>
      <c r="I650" s="82" t="e">
        <f>I648-I649</f>
        <v>#DIV/0!</v>
      </c>
      <c r="J650" s="105" t="e">
        <f>J648-J649</f>
        <v>#DIV/0!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0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1">
        <v>4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2"/>
    </row>
    <row r="654" spans="1:10" ht="12.75" customHeight="1" x14ac:dyDescent="0.25">
      <c r="A654" s="101"/>
      <c r="B654" s="80">
        <f>Invoice!B2863</f>
        <v>0</v>
      </c>
      <c r="C654" s="88">
        <f>Invoice!E2863</f>
        <v>0</v>
      </c>
      <c r="D654" s="89">
        <f>Invoice!H2863</f>
        <v>0</v>
      </c>
      <c r="E654" s="81">
        <f t="shared" si="75"/>
        <v>0</v>
      </c>
      <c r="F654" s="81"/>
      <c r="G654" s="82">
        <f t="shared" si="76"/>
        <v>0</v>
      </c>
      <c r="H654" s="83">
        <f t="shared" si="77"/>
        <v>0</v>
      </c>
      <c r="I654" s="83" t="e">
        <f t="shared" si="78"/>
        <v>#DIV/0!</v>
      </c>
      <c r="J654" s="103" t="e">
        <f t="shared" si="79"/>
        <v>#DIV/0!</v>
      </c>
    </row>
    <row r="655" spans="1:10" ht="12.75" customHeight="1" x14ac:dyDescent="0.25">
      <c r="A655" s="101"/>
      <c r="D655" s="81"/>
      <c r="E655" s="81">
        <f>(E654*Invoice!I2863)+((E654-(E654*Invoice!I2863))*Invoice!J2863)</f>
        <v>0</v>
      </c>
      <c r="F655" s="81"/>
      <c r="G655" s="90">
        <f>E655/1.11</f>
        <v>0</v>
      </c>
      <c r="H655" s="91">
        <f>G655*11%</f>
        <v>0</v>
      </c>
      <c r="I655" s="91" t="e">
        <f>G655/B654</f>
        <v>#DIV/0!</v>
      </c>
      <c r="J655" s="104" t="e">
        <f>H655/B654</f>
        <v>#DIV/0!</v>
      </c>
    </row>
    <row r="656" spans="1:10" ht="12.75" customHeight="1" x14ac:dyDescent="0.25">
      <c r="A656" s="101"/>
      <c r="D656" s="81" t="s">
        <v>23</v>
      </c>
      <c r="E656" s="81">
        <f>E654-E655</f>
        <v>0</v>
      </c>
      <c r="F656" s="81"/>
      <c r="G656" s="82">
        <f>G654-G655</f>
        <v>0</v>
      </c>
      <c r="H656" s="82">
        <f>H654-H655</f>
        <v>0</v>
      </c>
      <c r="I656" s="82" t="e">
        <f>I654-I655</f>
        <v>#DIV/0!</v>
      </c>
      <c r="J656" s="105" t="e">
        <f>J654-J655</f>
        <v>#DIV/0!</v>
      </c>
    </row>
    <row r="657" spans="1:10" ht="12.75" customHeight="1" x14ac:dyDescent="0.25">
      <c r="A657" s="101"/>
      <c r="D657" s="81"/>
      <c r="E657" s="81"/>
      <c r="F657" s="81"/>
      <c r="G657" s="82"/>
      <c r="H657" s="83">
        <f>G656+H656</f>
        <v>0</v>
      </c>
      <c r="I657" s="83"/>
      <c r="J657" s="103"/>
    </row>
    <row r="658" spans="1:10" ht="12.75" customHeight="1" x14ac:dyDescent="0.25">
      <c r="A658" s="101"/>
      <c r="B658" s="79"/>
      <c r="D658" s="81"/>
      <c r="E658" s="81"/>
      <c r="F658" s="81"/>
      <c r="G658" s="82"/>
      <c r="H658" s="83"/>
      <c r="I658" s="83"/>
      <c r="J658" s="103"/>
    </row>
    <row r="659" spans="1:10" ht="12.75" customHeight="1" x14ac:dyDescent="0.25">
      <c r="A659" s="101">
        <v>5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Invoice!B2864</f>
        <v>0</v>
      </c>
      <c r="C660" s="88">
        <f>Invoice!E2864</f>
        <v>0</v>
      </c>
      <c r="D660" s="89">
        <f>Invoice!H2864</f>
        <v>0</v>
      </c>
      <c r="E660" s="81">
        <f t="shared" si="75"/>
        <v>0</v>
      </c>
      <c r="F660" s="81"/>
      <c r="G660" s="82">
        <f t="shared" si="76"/>
        <v>0</v>
      </c>
      <c r="H660" s="83">
        <f t="shared" si="77"/>
        <v>0</v>
      </c>
      <c r="I660" s="83" t="e">
        <f t="shared" si="78"/>
        <v>#DIV/0!</v>
      </c>
      <c r="J660" s="103" t="e">
        <f t="shared" si="79"/>
        <v>#DIV/0!</v>
      </c>
    </row>
    <row r="661" spans="1:10" ht="12.75" customHeight="1" x14ac:dyDescent="0.25">
      <c r="A661" s="101"/>
      <c r="D661" s="81"/>
      <c r="E661" s="81">
        <f>(E660*Invoice!I2864)+((E660-(E660*Invoice!I2864))*Invoice!J2864)</f>
        <v>0</v>
      </c>
      <c r="F661" s="81"/>
      <c r="G661" s="90">
        <f>E661/1.11</f>
        <v>0</v>
      </c>
      <c r="H661" s="91">
        <f>G661*11%</f>
        <v>0</v>
      </c>
      <c r="I661" s="91" t="e">
        <f>G661/B660</f>
        <v>#DIV/0!</v>
      </c>
      <c r="J661" s="104" t="e">
        <f>H661/B660</f>
        <v>#DIV/0!</v>
      </c>
    </row>
    <row r="662" spans="1:10" ht="12.75" customHeight="1" x14ac:dyDescent="0.25">
      <c r="A662" s="101"/>
      <c r="D662" s="81" t="s">
        <v>23</v>
      </c>
      <c r="E662" s="81">
        <f>E660-E661</f>
        <v>0</v>
      </c>
      <c r="F662" s="81"/>
      <c r="G662" s="82">
        <f>G660-G661</f>
        <v>0</v>
      </c>
      <c r="H662" s="82">
        <f>H660-H661</f>
        <v>0</v>
      </c>
      <c r="I662" s="82" t="e">
        <f>I660-I661</f>
        <v>#DIV/0!</v>
      </c>
      <c r="J662" s="105" t="e">
        <f>J660-J661</f>
        <v>#DIV/0!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0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1">
        <v>6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Invoice!B2865</f>
        <v>0</v>
      </c>
      <c r="C666" s="88">
        <f>Invoice!E2865</f>
        <v>0</v>
      </c>
      <c r="D666" s="89">
        <f>Invoice!H2865</f>
        <v>0</v>
      </c>
      <c r="E666" s="81">
        <f t="shared" si="75"/>
        <v>0</v>
      </c>
      <c r="F666" s="81"/>
      <c r="G666" s="82">
        <f t="shared" si="76"/>
        <v>0</v>
      </c>
      <c r="H666" s="83">
        <f t="shared" si="77"/>
        <v>0</v>
      </c>
      <c r="I666" s="83" t="e">
        <f t="shared" si="78"/>
        <v>#DIV/0!</v>
      </c>
      <c r="J666" s="103" t="e">
        <f t="shared" si="79"/>
        <v>#DIV/0!</v>
      </c>
    </row>
    <row r="667" spans="1:10" ht="12.75" customHeight="1" x14ac:dyDescent="0.25">
      <c r="A667" s="101"/>
      <c r="D667" s="81"/>
      <c r="E667" s="81">
        <f>(E666*Invoice!I2865)+((E666-(E666*Invoice!I2865))*Invoice!J2865)</f>
        <v>0</v>
      </c>
      <c r="F667" s="81"/>
      <c r="G667" s="90">
        <f>E667/1.11</f>
        <v>0</v>
      </c>
      <c r="H667" s="91">
        <f>G667*11%</f>
        <v>0</v>
      </c>
      <c r="I667" s="91" t="e">
        <f>G667/B666</f>
        <v>#DIV/0!</v>
      </c>
      <c r="J667" s="104" t="e">
        <f>H667/B666</f>
        <v>#DIV/0!</v>
      </c>
    </row>
    <row r="668" spans="1:10" ht="12.75" customHeight="1" x14ac:dyDescent="0.25">
      <c r="A668" s="101"/>
      <c r="D668" s="81" t="s">
        <v>23</v>
      </c>
      <c r="E668" s="81">
        <f>E666-E667</f>
        <v>0</v>
      </c>
      <c r="F668" s="81"/>
      <c r="G668" s="82">
        <f>G666-G667</f>
        <v>0</v>
      </c>
      <c r="H668" s="82">
        <f>H666-H667</f>
        <v>0</v>
      </c>
      <c r="I668" s="82" t="e">
        <f>I666-I667</f>
        <v>#DIV/0!</v>
      </c>
      <c r="J668" s="105" t="e">
        <f>J666-J667</f>
        <v>#DIV/0!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0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1">
        <v>7</v>
      </c>
      <c r="B671" s="84" t="s">
        <v>20</v>
      </c>
      <c r="C671" s="84" t="s">
        <v>21</v>
      </c>
      <c r="D671" s="85" t="s">
        <v>22</v>
      </c>
      <c r="E671" s="85" t="s">
        <v>23</v>
      </c>
      <c r="F671" s="85"/>
      <c r="G671" s="86" t="s">
        <v>24</v>
      </c>
      <c r="H671" s="87" t="s">
        <v>25</v>
      </c>
      <c r="I671" s="87" t="s">
        <v>26</v>
      </c>
      <c r="J671" s="102"/>
    </row>
    <row r="672" spans="1:10" ht="12.75" customHeight="1" x14ac:dyDescent="0.25">
      <c r="A672" s="101"/>
      <c r="B672" s="80">
        <f>Invoice!B2866</f>
        <v>0</v>
      </c>
      <c r="C672" s="88">
        <f>Invoice!E2866</f>
        <v>0</v>
      </c>
      <c r="D672" s="89">
        <f>Invoice!H2866</f>
        <v>0</v>
      </c>
      <c r="E672" s="81">
        <f t="shared" si="75"/>
        <v>0</v>
      </c>
      <c r="F672" s="81"/>
      <c r="G672" s="82">
        <f t="shared" si="76"/>
        <v>0</v>
      </c>
      <c r="H672" s="83">
        <f t="shared" si="77"/>
        <v>0</v>
      </c>
      <c r="I672" s="83" t="e">
        <f t="shared" si="78"/>
        <v>#DIV/0!</v>
      </c>
      <c r="J672" s="103" t="e">
        <f t="shared" si="79"/>
        <v>#DIV/0!</v>
      </c>
    </row>
    <row r="673" spans="1:10" ht="12.75" customHeight="1" x14ac:dyDescent="0.25">
      <c r="A673" s="101"/>
      <c r="D673" s="81"/>
      <c r="E673" s="81">
        <f>(E672*Invoice!I2866)+((E672-(E672*Invoice!I2866))*Invoice!J2866)</f>
        <v>0</v>
      </c>
      <c r="F673" s="81"/>
      <c r="G673" s="90">
        <f>E673/1.11</f>
        <v>0</v>
      </c>
      <c r="H673" s="91">
        <f>G673*11%</f>
        <v>0</v>
      </c>
      <c r="I673" s="91" t="e">
        <f>G673/B672</f>
        <v>#DIV/0!</v>
      </c>
      <c r="J673" s="104" t="e">
        <f>H673/B672</f>
        <v>#DIV/0!</v>
      </c>
    </row>
    <row r="674" spans="1:10" ht="12.75" customHeight="1" x14ac:dyDescent="0.25">
      <c r="A674" s="101"/>
      <c r="D674" s="81" t="s">
        <v>23</v>
      </c>
      <c r="E674" s="81">
        <f>E672-E673</f>
        <v>0</v>
      </c>
      <c r="F674" s="81"/>
      <c r="G674" s="82">
        <f>G672-G673</f>
        <v>0</v>
      </c>
      <c r="H674" s="82">
        <f>H672-H673</f>
        <v>0</v>
      </c>
      <c r="I674" s="82" t="e">
        <f>I672-I673</f>
        <v>#DIV/0!</v>
      </c>
      <c r="J674" s="105" t="e">
        <f>J672-J673</f>
        <v>#DIV/0!</v>
      </c>
    </row>
    <row r="675" spans="1:10" ht="12.75" customHeight="1" x14ac:dyDescent="0.25">
      <c r="A675" s="101"/>
      <c r="D675" s="81"/>
      <c r="E675" s="81"/>
      <c r="F675" s="81"/>
      <c r="G675" s="82"/>
      <c r="H675" s="83">
        <f>G674+H674</f>
        <v>0</v>
      </c>
      <c r="I675" s="83"/>
      <c r="J675" s="103"/>
    </row>
    <row r="676" spans="1:10" ht="12.75" customHeight="1" x14ac:dyDescent="0.25">
      <c r="A676" s="101"/>
      <c r="B676" s="79"/>
      <c r="D676" s="81"/>
      <c r="E676" s="81"/>
      <c r="F676" s="81"/>
      <c r="G676" s="82"/>
      <c r="H676" s="83"/>
      <c r="I676" s="83"/>
      <c r="J676" s="103"/>
    </row>
    <row r="677" spans="1:10" ht="12.75" customHeight="1" x14ac:dyDescent="0.25">
      <c r="A677" s="101">
        <v>8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Invoice!B2867</f>
        <v>0</v>
      </c>
      <c r="C678" s="88">
        <f>Invoice!E2867</f>
        <v>0</v>
      </c>
      <c r="D678" s="89">
        <f>Invoice!H2867</f>
        <v>0</v>
      </c>
      <c r="E678" s="81">
        <f t="shared" si="75"/>
        <v>0</v>
      </c>
      <c r="F678" s="81"/>
      <c r="G678" s="82">
        <f t="shared" si="76"/>
        <v>0</v>
      </c>
      <c r="H678" s="83">
        <f t="shared" si="77"/>
        <v>0</v>
      </c>
      <c r="I678" s="83" t="e">
        <f t="shared" si="78"/>
        <v>#DIV/0!</v>
      </c>
      <c r="J678" s="103" t="e">
        <f t="shared" si="79"/>
        <v>#DIV/0!</v>
      </c>
    </row>
    <row r="679" spans="1:10" ht="12.75" customHeight="1" x14ac:dyDescent="0.25">
      <c r="A679" s="101"/>
      <c r="D679" s="81"/>
      <c r="E679" s="81">
        <f>(E678*Invoice!I2867)+((E678-(E678*Invoice!I2867))*Invoice!J2867)</f>
        <v>0</v>
      </c>
      <c r="F679" s="81"/>
      <c r="G679" s="90">
        <f>E679/1.11</f>
        <v>0</v>
      </c>
      <c r="H679" s="91">
        <f>G679*11%</f>
        <v>0</v>
      </c>
      <c r="I679" s="91" t="e">
        <f>G679/B678</f>
        <v>#DIV/0!</v>
      </c>
      <c r="J679" s="104" t="e">
        <f>H679/B678</f>
        <v>#DIV/0!</v>
      </c>
    </row>
    <row r="680" spans="1:10" ht="12.75" customHeight="1" x14ac:dyDescent="0.25">
      <c r="A680" s="101"/>
      <c r="D680" s="81" t="s">
        <v>23</v>
      </c>
      <c r="E680" s="81">
        <f>E678-E679</f>
        <v>0</v>
      </c>
      <c r="F680" s="81"/>
      <c r="G680" s="82">
        <f>G678-G679</f>
        <v>0</v>
      </c>
      <c r="H680" s="82">
        <f>H678-H679</f>
        <v>0</v>
      </c>
      <c r="I680" s="82" t="e">
        <f>I678-I679</f>
        <v>#DIV/0!</v>
      </c>
      <c r="J680" s="105" t="e">
        <f>J678-J679</f>
        <v>#DIV/0!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0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9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Invoice!B2868</f>
        <v>0</v>
      </c>
      <c r="C684" s="88">
        <f>Invoice!E2868</f>
        <v>0</v>
      </c>
      <c r="D684" s="89">
        <f>Invoice!H2868</f>
        <v>0</v>
      </c>
      <c r="E684" s="81">
        <f t="shared" si="75"/>
        <v>0</v>
      </c>
      <c r="F684" s="81"/>
      <c r="G684" s="82">
        <f t="shared" si="76"/>
        <v>0</v>
      </c>
      <c r="H684" s="83">
        <f t="shared" si="77"/>
        <v>0</v>
      </c>
      <c r="I684" s="83" t="e">
        <f t="shared" si="78"/>
        <v>#DIV/0!</v>
      </c>
      <c r="J684" s="103" t="e">
        <f t="shared" si="79"/>
        <v>#DIV/0!</v>
      </c>
    </row>
    <row r="685" spans="1:10" ht="12.75" customHeight="1" x14ac:dyDescent="0.25">
      <c r="A685" s="101"/>
      <c r="D685" s="81"/>
      <c r="E685" s="81">
        <f>(E684*Invoice!I2868)+((E684-(E684*Invoice!I2868))*Invoice!J2868)</f>
        <v>0</v>
      </c>
      <c r="F685" s="81"/>
      <c r="G685" s="90">
        <f>E685/1.11</f>
        <v>0</v>
      </c>
      <c r="H685" s="91">
        <f>G685*11%</f>
        <v>0</v>
      </c>
      <c r="I685" s="91" t="e">
        <f>G685/B684</f>
        <v>#DIV/0!</v>
      </c>
      <c r="J685" s="104" t="e">
        <f>H685/B684</f>
        <v>#DIV/0!</v>
      </c>
    </row>
    <row r="686" spans="1:10" ht="12.75" customHeight="1" x14ac:dyDescent="0.25">
      <c r="A686" s="101"/>
      <c r="D686" s="81" t="s">
        <v>23</v>
      </c>
      <c r="E686" s="81">
        <f>E684-E685</f>
        <v>0</v>
      </c>
      <c r="F686" s="81"/>
      <c r="G686" s="82">
        <f>G684-G685</f>
        <v>0</v>
      </c>
      <c r="H686" s="82">
        <f>H684-H685</f>
        <v>0</v>
      </c>
      <c r="I686" s="82" t="e">
        <f>I684-I685</f>
        <v>#DIV/0!</v>
      </c>
      <c r="J686" s="105" t="e">
        <f>J684-J685</f>
        <v>#DIV/0!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0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10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Invoice!B2869</f>
        <v>0</v>
      </c>
      <c r="C690" s="88">
        <f>Invoice!E2869</f>
        <v>0</v>
      </c>
      <c r="D690" s="89">
        <f>Invoice!H2869</f>
        <v>0</v>
      </c>
      <c r="E690" s="81">
        <f t="shared" si="75"/>
        <v>0</v>
      </c>
      <c r="F690" s="81"/>
      <c r="G690" s="82">
        <f t="shared" si="76"/>
        <v>0</v>
      </c>
      <c r="H690" s="83">
        <f t="shared" si="77"/>
        <v>0</v>
      </c>
      <c r="I690" s="83" t="e">
        <f t="shared" si="78"/>
        <v>#DIV/0!</v>
      </c>
      <c r="J690" s="103" t="e">
        <f t="shared" si="79"/>
        <v>#DIV/0!</v>
      </c>
    </row>
    <row r="691" spans="1:10" ht="12.75" customHeight="1" x14ac:dyDescent="0.25">
      <c r="A691" s="101"/>
      <c r="D691" s="81"/>
      <c r="E691" s="81">
        <f>(E690*Invoice!I2869)+((E690-(E690*Invoice!I2869))*Invoice!J2869)</f>
        <v>0</v>
      </c>
      <c r="F691" s="81"/>
      <c r="G691" s="90">
        <f>E691/1.11</f>
        <v>0</v>
      </c>
      <c r="H691" s="91">
        <f>G691*11%</f>
        <v>0</v>
      </c>
      <c r="I691" s="91" t="e">
        <f>G691/B690</f>
        <v>#DIV/0!</v>
      </c>
      <c r="J691" s="104" t="e">
        <f>H691/B690</f>
        <v>#DIV/0!</v>
      </c>
    </row>
    <row r="692" spans="1:10" ht="12.75" customHeight="1" x14ac:dyDescent="0.25">
      <c r="A692" s="101"/>
      <c r="D692" s="81" t="s">
        <v>23</v>
      </c>
      <c r="E692" s="81">
        <f>E690-E691</f>
        <v>0</v>
      </c>
      <c r="F692" s="81"/>
      <c r="G692" s="82">
        <f>G690-G691</f>
        <v>0</v>
      </c>
      <c r="H692" s="82">
        <f>H690-H691</f>
        <v>0</v>
      </c>
      <c r="I692" s="82" t="e">
        <f>I690-I691</f>
        <v>#DIV/0!</v>
      </c>
      <c r="J692" s="105" t="e">
        <f>J690-J691</f>
        <v>#DIV/0!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11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Invoice!B2870</f>
        <v>0</v>
      </c>
      <c r="C696" s="88">
        <f>Invoice!E2870</f>
        <v>0</v>
      </c>
      <c r="D696" s="89">
        <f>Invoice!H2870</f>
        <v>0</v>
      </c>
      <c r="E696" s="81">
        <f t="shared" si="75"/>
        <v>0</v>
      </c>
      <c r="F696" s="81"/>
      <c r="G696" s="82">
        <f t="shared" si="76"/>
        <v>0</v>
      </c>
      <c r="H696" s="83">
        <f t="shared" si="77"/>
        <v>0</v>
      </c>
      <c r="I696" s="83" t="e">
        <f t="shared" si="78"/>
        <v>#DIV/0!</v>
      </c>
      <c r="J696" s="103" t="e">
        <f t="shared" si="79"/>
        <v>#DIV/0!</v>
      </c>
    </row>
    <row r="697" spans="1:10" ht="12.75" customHeight="1" x14ac:dyDescent="0.25">
      <c r="A697" s="101"/>
      <c r="D697" s="81"/>
      <c r="E697" s="81">
        <f>(E696*Invoice!I2870)+((E696-(E696*Invoice!I2870))*Invoice!J2870)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12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Invoice!B2871</f>
        <v>0</v>
      </c>
      <c r="C702" s="88">
        <f>Invoice!E2871</f>
        <v>0</v>
      </c>
      <c r="D702" s="89">
        <f>Invoice!H2871</f>
        <v>0</v>
      </c>
      <c r="E702" s="81">
        <f t="shared" si="75"/>
        <v>0</v>
      </c>
      <c r="F702" s="81"/>
      <c r="G702" s="82">
        <f t="shared" si="76"/>
        <v>0</v>
      </c>
      <c r="H702" s="83">
        <f t="shared" si="77"/>
        <v>0</v>
      </c>
      <c r="I702" s="83" t="e">
        <f t="shared" si="78"/>
        <v>#DIV/0!</v>
      </c>
      <c r="J702" s="103" t="e">
        <f t="shared" si="79"/>
        <v>#DIV/0!</v>
      </c>
    </row>
    <row r="703" spans="1:10" ht="12.75" customHeight="1" x14ac:dyDescent="0.25">
      <c r="A703" s="101"/>
      <c r="D703" s="81"/>
      <c r="E703" s="81">
        <f>(E702*Invoice!I2871)+((E702-(E702*Invoice!I2871))*Invoice!J2871)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13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Invoice!B2872</f>
        <v>0</v>
      </c>
      <c r="C708" s="88">
        <f>Invoice!E2872</f>
        <v>0</v>
      </c>
      <c r="D708" s="89">
        <f>Invoice!H2872</f>
        <v>0</v>
      </c>
      <c r="E708" s="81">
        <f t="shared" si="75"/>
        <v>0</v>
      </c>
      <c r="F708" s="81"/>
      <c r="G708" s="82">
        <f t="shared" si="76"/>
        <v>0</v>
      </c>
      <c r="H708" s="83">
        <f t="shared" si="77"/>
        <v>0</v>
      </c>
      <c r="I708" s="83" t="e">
        <f t="shared" si="78"/>
        <v>#DIV/0!</v>
      </c>
      <c r="J708" s="103" t="e">
        <f t="shared" si="79"/>
        <v>#DIV/0!</v>
      </c>
    </row>
    <row r="709" spans="1:10" ht="12.75" customHeight="1" x14ac:dyDescent="0.25">
      <c r="A709" s="101"/>
      <c r="D709" s="81"/>
      <c r="E709" s="81">
        <f>(E708*Invoice!I2872)+((E708-(E708*Invoice!I2872))*Invoice!J2872)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14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Invoice!B2873</f>
        <v>0</v>
      </c>
      <c r="C714" s="88">
        <f>Invoice!E2873</f>
        <v>0</v>
      </c>
      <c r="D714" s="89">
        <f>Invoice!H2873</f>
        <v>0</v>
      </c>
      <c r="E714" s="81">
        <f t="shared" si="75"/>
        <v>0</v>
      </c>
      <c r="F714" s="81"/>
      <c r="G714" s="82">
        <f t="shared" si="76"/>
        <v>0</v>
      </c>
      <c r="H714" s="83">
        <f t="shared" si="77"/>
        <v>0</v>
      </c>
      <c r="I714" s="83" t="e">
        <f t="shared" si="78"/>
        <v>#DIV/0!</v>
      </c>
      <c r="J714" s="103" t="e">
        <f t="shared" si="79"/>
        <v>#DIV/0!</v>
      </c>
    </row>
    <row r="715" spans="1:10" ht="12.75" customHeight="1" x14ac:dyDescent="0.25">
      <c r="A715" s="101"/>
      <c r="D715" s="81"/>
      <c r="E715" s="81">
        <f>(E714*Invoice!I2873)+((E714-(E714*Invoice!I2873))*Invoice!J2873)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15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Invoice!B2874</f>
        <v>0</v>
      </c>
      <c r="C720" s="88">
        <f>Invoice!E2874</f>
        <v>0</v>
      </c>
      <c r="D720" s="89">
        <f>Invoice!H2874</f>
        <v>0</v>
      </c>
      <c r="E720" s="81">
        <f t="shared" si="75"/>
        <v>0</v>
      </c>
      <c r="F720" s="81"/>
      <c r="G720" s="82">
        <f t="shared" si="76"/>
        <v>0</v>
      </c>
      <c r="H720" s="83">
        <f t="shared" si="77"/>
        <v>0</v>
      </c>
      <c r="I720" s="83" t="e">
        <f t="shared" si="78"/>
        <v>#DIV/0!</v>
      </c>
      <c r="J720" s="103" t="e">
        <f t="shared" si="79"/>
        <v>#DIV/0!</v>
      </c>
    </row>
    <row r="721" spans="1:10" ht="12.75" customHeight="1" x14ac:dyDescent="0.25">
      <c r="A721" s="101"/>
      <c r="D721" s="81"/>
      <c r="E721" s="81">
        <f>(E720*Invoice!I2874)+((E720-(E720*Invoice!I2874))*Invoice!J2874)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16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Invoice!B2875</f>
        <v>0</v>
      </c>
      <c r="C726" s="88">
        <f>Invoice!E2875</f>
        <v>0</v>
      </c>
      <c r="D726" s="89">
        <f>Invoice!H2875</f>
        <v>0</v>
      </c>
      <c r="E726" s="81">
        <f t="shared" si="75"/>
        <v>0</v>
      </c>
      <c r="F726" s="81"/>
      <c r="G726" s="82">
        <f t="shared" si="76"/>
        <v>0</v>
      </c>
      <c r="H726" s="83">
        <f t="shared" si="77"/>
        <v>0</v>
      </c>
      <c r="I726" s="83" t="e">
        <f t="shared" si="78"/>
        <v>#DIV/0!</v>
      </c>
      <c r="J726" s="103" t="e">
        <f t="shared" si="79"/>
        <v>#DIV/0!</v>
      </c>
    </row>
    <row r="727" spans="1:10" ht="12.75" customHeight="1" x14ac:dyDescent="0.25">
      <c r="A727" s="101"/>
      <c r="D727" s="81"/>
      <c r="E727" s="81">
        <f>(E726*Invoice!I2875)+((E726-(E726*Invoice!I2875))*Invoice!J2875)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C730" s="88"/>
      <c r="D730" s="89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6"/>
      <c r="B731" s="107"/>
      <c r="C731" s="107"/>
      <c r="D731" s="107"/>
      <c r="E731" s="107"/>
      <c r="F731" s="107"/>
      <c r="G731" s="108">
        <f>G638+G644+G650+G656+G662+G668+G674+G680+G686+G692+G698+G704+G710+G716+G722+G728</f>
        <v>0</v>
      </c>
      <c r="H731" s="108">
        <f>H638+H644+H650+H656+H662+H668+H674+H680+H686+H692+H698+H704+H710+H716+H722+H728</f>
        <v>0</v>
      </c>
      <c r="I731" s="107"/>
      <c r="J731" s="109">
        <f>H639+H645+H651+H657+H663+H669+H675+H681+H687+H693+H699+H705+H711+H717+H723+H729</f>
        <v>0</v>
      </c>
    </row>
    <row r="733" spans="1:10" ht="12.75" customHeight="1" x14ac:dyDescent="0.25">
      <c r="A733" s="94" t="s">
        <v>1</v>
      </c>
      <c r="B733" s="95">
        <f>Invoice!E2966</f>
        <v>23090027</v>
      </c>
      <c r="C733" s="96"/>
      <c r="D733" s="97"/>
      <c r="E733" s="97"/>
      <c r="F733" s="97"/>
      <c r="G733" s="98"/>
      <c r="H733" s="99"/>
      <c r="I733" s="99"/>
      <c r="J733" s="100"/>
    </row>
    <row r="734" spans="1:10" ht="12.75" customHeight="1" x14ac:dyDescent="0.25">
      <c r="A734" s="101">
        <v>1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2"/>
    </row>
    <row r="735" spans="1:10" ht="12.75" customHeight="1" x14ac:dyDescent="0.25">
      <c r="A735" s="101"/>
      <c r="B735" s="80">
        <f>Invoice!B2974</f>
        <v>0</v>
      </c>
      <c r="C735" s="88">
        <f>Invoice!E2974</f>
        <v>0</v>
      </c>
      <c r="D735" s="89">
        <f>Invoice!H2974</f>
        <v>0</v>
      </c>
      <c r="E735" s="81">
        <f>D735*B735</f>
        <v>0</v>
      </c>
      <c r="F735" s="81"/>
      <c r="G735" s="82">
        <f>E735/1.11</f>
        <v>0</v>
      </c>
      <c r="H735" s="83">
        <f>G735*11%</f>
        <v>0</v>
      </c>
      <c r="I735" s="83" t="e">
        <f>G735/B735</f>
        <v>#DIV/0!</v>
      </c>
      <c r="J735" s="103" t="e">
        <f>H735/B735</f>
        <v>#DIV/0!</v>
      </c>
    </row>
    <row r="736" spans="1:10" ht="12.75" customHeight="1" x14ac:dyDescent="0.25">
      <c r="A736" s="101"/>
      <c r="D736" s="81"/>
      <c r="E736" s="81">
        <f>(E735*Invoice!I2974)+((E735-(E735*Invoice!I2974))*Invoice!J2974)</f>
        <v>0</v>
      </c>
      <c r="F736" s="81"/>
      <c r="G736" s="90">
        <f>E736/1.11</f>
        <v>0</v>
      </c>
      <c r="H736" s="91">
        <f>G736*11%</f>
        <v>0</v>
      </c>
      <c r="I736" s="91" t="e">
        <f>G736/B735</f>
        <v>#DIV/0!</v>
      </c>
      <c r="J736" s="104" t="e">
        <f>H736/B735</f>
        <v>#DIV/0!</v>
      </c>
    </row>
    <row r="737" spans="1:10" ht="12.75" customHeight="1" x14ac:dyDescent="0.25">
      <c r="A737" s="101"/>
      <c r="D737" s="81" t="s">
        <v>23</v>
      </c>
      <c r="E737" s="81">
        <f>E735-E736</f>
        <v>0</v>
      </c>
      <c r="F737" s="81"/>
      <c r="G737" s="82">
        <f>G735-G736</f>
        <v>0</v>
      </c>
      <c r="H737" s="82">
        <f>H735-H736</f>
        <v>0</v>
      </c>
      <c r="I737" s="82" t="e">
        <f>I735-I736</f>
        <v>#DIV/0!</v>
      </c>
      <c r="J737" s="105" t="e">
        <f>J735-J736</f>
        <v>#DIV/0!</v>
      </c>
    </row>
    <row r="738" spans="1:10" ht="12.75" customHeight="1" x14ac:dyDescent="0.25">
      <c r="A738" s="101"/>
      <c r="D738" s="81"/>
      <c r="E738" s="81"/>
      <c r="F738" s="81"/>
      <c r="G738" s="82"/>
      <c r="H738" s="83">
        <f>G737+H737</f>
        <v>0</v>
      </c>
      <c r="I738" s="83"/>
      <c r="J738" s="103"/>
    </row>
    <row r="739" spans="1:10" ht="12.75" customHeight="1" x14ac:dyDescent="0.25">
      <c r="A739" s="101"/>
      <c r="B739" s="79"/>
      <c r="D739" s="81"/>
      <c r="E739" s="81"/>
      <c r="F739" s="81"/>
      <c r="G739" s="82"/>
      <c r="H739" s="83"/>
      <c r="I739" s="83"/>
      <c r="J739" s="103"/>
    </row>
    <row r="740" spans="1:10" ht="12.75" customHeight="1" x14ac:dyDescent="0.25">
      <c r="A740" s="101">
        <v>2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Invoice!B2975</f>
        <v>0</v>
      </c>
      <c r="C741" s="88">
        <f>Invoice!E2975</f>
        <v>0</v>
      </c>
      <c r="D741" s="89">
        <f>Invoice!H2975</f>
        <v>0</v>
      </c>
      <c r="E741" s="81">
        <f t="shared" ref="E741:E825" si="80">D741*B741</f>
        <v>0</v>
      </c>
      <c r="F741" s="81"/>
      <c r="G741" s="82">
        <f t="shared" ref="G741:G825" si="81">E741/1.11</f>
        <v>0</v>
      </c>
      <c r="H741" s="83">
        <f t="shared" ref="H741:H825" si="82">G741*11%</f>
        <v>0</v>
      </c>
      <c r="I741" s="83" t="e">
        <f t="shared" ref="I741:I825" si="83">G741/B741</f>
        <v>#DIV/0!</v>
      </c>
      <c r="J741" s="103" t="e">
        <f t="shared" ref="J741:J825" si="84">H741/B741</f>
        <v>#DIV/0!</v>
      </c>
    </row>
    <row r="742" spans="1:10" ht="12.75" customHeight="1" x14ac:dyDescent="0.25">
      <c r="A742" s="101"/>
      <c r="D742" s="81"/>
      <c r="E742" s="81">
        <f>(E741*Invoice!I2975)+((E741-(E741*Invoice!I2975))*Invoice!J2975)</f>
        <v>0</v>
      </c>
      <c r="F742" s="81"/>
      <c r="G742" s="90">
        <f>E742/1.11</f>
        <v>0</v>
      </c>
      <c r="H742" s="91">
        <f>G742*11%</f>
        <v>0</v>
      </c>
      <c r="I742" s="91" t="e">
        <f>G742/B741</f>
        <v>#DIV/0!</v>
      </c>
      <c r="J742" s="104" t="e">
        <f>H742/B741</f>
        <v>#DIV/0!</v>
      </c>
    </row>
    <row r="743" spans="1:10" ht="12.75" customHeight="1" x14ac:dyDescent="0.25">
      <c r="A743" s="101"/>
      <c r="D743" s="81" t="s">
        <v>23</v>
      </c>
      <c r="E743" s="81">
        <f>E741-E742</f>
        <v>0</v>
      </c>
      <c r="F743" s="81"/>
      <c r="G743" s="82">
        <f>G741-G742</f>
        <v>0</v>
      </c>
      <c r="H743" s="82">
        <f>H741-H742</f>
        <v>0</v>
      </c>
      <c r="I743" s="82" t="e">
        <f>I741-I742</f>
        <v>#DIV/0!</v>
      </c>
      <c r="J743" s="105" t="e">
        <f>J741-J742</f>
        <v>#DIV/0!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1">
        <v>3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Invoice!B2976</f>
        <v>0</v>
      </c>
      <c r="C747" s="88">
        <f>Invoice!E2976</f>
        <v>0</v>
      </c>
      <c r="D747" s="89">
        <f>Invoice!H2976</f>
        <v>0</v>
      </c>
      <c r="E747" s="81">
        <f t="shared" si="80"/>
        <v>0</v>
      </c>
      <c r="F747" s="81"/>
      <c r="G747" s="82">
        <f t="shared" si="81"/>
        <v>0</v>
      </c>
      <c r="H747" s="83">
        <f t="shared" si="82"/>
        <v>0</v>
      </c>
      <c r="I747" s="83" t="e">
        <f t="shared" si="83"/>
        <v>#DIV/0!</v>
      </c>
      <c r="J747" s="103" t="e">
        <f t="shared" si="84"/>
        <v>#DIV/0!</v>
      </c>
    </row>
    <row r="748" spans="1:10" ht="12.75" customHeight="1" x14ac:dyDescent="0.25">
      <c r="A748" s="101"/>
      <c r="D748" s="81"/>
      <c r="E748" s="81">
        <f>(E747*Invoice!I2976)+((E747-(E747*Invoice!I2976))*Invoice!J2976)</f>
        <v>0</v>
      </c>
      <c r="F748" s="81"/>
      <c r="G748" s="90">
        <f>E748/1.11</f>
        <v>0</v>
      </c>
      <c r="H748" s="91">
        <f>G748*11%</f>
        <v>0</v>
      </c>
      <c r="I748" s="91" t="e">
        <f>G748/B747</f>
        <v>#DIV/0!</v>
      </c>
      <c r="J748" s="104" t="e">
        <f>H748/B747</f>
        <v>#DIV/0!</v>
      </c>
    </row>
    <row r="749" spans="1:10" ht="12.75" customHeight="1" x14ac:dyDescent="0.25">
      <c r="A749" s="101"/>
      <c r="D749" s="81" t="s">
        <v>23</v>
      </c>
      <c r="E749" s="81">
        <f>E747-E748</f>
        <v>0</v>
      </c>
      <c r="F749" s="81"/>
      <c r="G749" s="82">
        <f>G747-G748</f>
        <v>0</v>
      </c>
      <c r="H749" s="82">
        <f>H747-H748</f>
        <v>0</v>
      </c>
      <c r="I749" s="82" t="e">
        <f>I747-I748</f>
        <v>#DIV/0!</v>
      </c>
      <c r="J749" s="105" t="e">
        <f>J747-J748</f>
        <v>#DIV/0!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0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4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Invoice!B2977</f>
        <v>0</v>
      </c>
      <c r="C753" s="88">
        <f>Invoice!E2977</f>
        <v>0</v>
      </c>
      <c r="D753" s="89">
        <f>Invoice!H2977</f>
        <v>0</v>
      </c>
      <c r="E753" s="81">
        <f t="shared" si="80"/>
        <v>0</v>
      </c>
      <c r="F753" s="81"/>
      <c r="G753" s="82">
        <f t="shared" si="81"/>
        <v>0</v>
      </c>
      <c r="H753" s="83">
        <f t="shared" si="82"/>
        <v>0</v>
      </c>
      <c r="I753" s="83" t="e">
        <f t="shared" si="83"/>
        <v>#DIV/0!</v>
      </c>
      <c r="J753" s="103" t="e">
        <f t="shared" si="84"/>
        <v>#DIV/0!</v>
      </c>
    </row>
    <row r="754" spans="1:10" ht="12.75" customHeight="1" x14ac:dyDescent="0.25">
      <c r="A754" s="101"/>
      <c r="D754" s="81"/>
      <c r="E754" s="81">
        <f>(E753*Invoice!I2977)+((E753-(E753*Invoice!I2977))*Invoice!J2977)</f>
        <v>0</v>
      </c>
      <c r="F754" s="81"/>
      <c r="G754" s="90">
        <f>E754/1.11</f>
        <v>0</v>
      </c>
      <c r="H754" s="91">
        <f>G754*11%</f>
        <v>0</v>
      </c>
      <c r="I754" s="91" t="e">
        <f>G754/B753</f>
        <v>#DIV/0!</v>
      </c>
      <c r="J754" s="104" t="e">
        <f>H754/B753</f>
        <v>#DIV/0!</v>
      </c>
    </row>
    <row r="755" spans="1:10" ht="12.75" customHeight="1" x14ac:dyDescent="0.25">
      <c r="A755" s="101"/>
      <c r="D755" s="81" t="s">
        <v>23</v>
      </c>
      <c r="E755" s="81">
        <f>E753-E754</f>
        <v>0</v>
      </c>
      <c r="F755" s="81"/>
      <c r="G755" s="82">
        <f>G753-G754</f>
        <v>0</v>
      </c>
      <c r="H755" s="82">
        <f>H753-H754</f>
        <v>0</v>
      </c>
      <c r="I755" s="82" t="e">
        <f>I753-I754</f>
        <v>#DIV/0!</v>
      </c>
      <c r="J755" s="105" t="e">
        <f>J753-J754</f>
        <v>#DIV/0!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0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5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Invoice!B2978</f>
        <v>0</v>
      </c>
      <c r="C759" s="88">
        <f>Invoice!E2978</f>
        <v>0</v>
      </c>
      <c r="D759" s="89">
        <f>Invoice!H2978</f>
        <v>0</v>
      </c>
      <c r="E759" s="81">
        <f t="shared" si="80"/>
        <v>0</v>
      </c>
      <c r="F759" s="81"/>
      <c r="G759" s="82">
        <f t="shared" si="81"/>
        <v>0</v>
      </c>
      <c r="H759" s="83">
        <f t="shared" si="82"/>
        <v>0</v>
      </c>
      <c r="I759" s="83" t="e">
        <f t="shared" si="83"/>
        <v>#DIV/0!</v>
      </c>
      <c r="J759" s="103" t="e">
        <f t="shared" si="84"/>
        <v>#DIV/0!</v>
      </c>
    </row>
    <row r="760" spans="1:10" ht="12.75" customHeight="1" x14ac:dyDescent="0.25">
      <c r="A760" s="101"/>
      <c r="D760" s="81"/>
      <c r="E760" s="81">
        <f>(E759*Invoice!I2978)+((E759-(E759*Invoice!I2978))*Invoice!J2978)</f>
        <v>0</v>
      </c>
      <c r="F760" s="81"/>
      <c r="G760" s="90">
        <f>E760/1.11</f>
        <v>0</v>
      </c>
      <c r="H760" s="91">
        <f>G760*11%</f>
        <v>0</v>
      </c>
      <c r="I760" s="91" t="e">
        <f>G760/B759</f>
        <v>#DIV/0!</v>
      </c>
      <c r="J760" s="104" t="e">
        <f>H760/B759</f>
        <v>#DIV/0!</v>
      </c>
    </row>
    <row r="761" spans="1:10" ht="12.75" customHeight="1" x14ac:dyDescent="0.25">
      <c r="A761" s="101"/>
      <c r="D761" s="81" t="s">
        <v>23</v>
      </c>
      <c r="E761" s="81">
        <f>E759-E760</f>
        <v>0</v>
      </c>
      <c r="F761" s="81"/>
      <c r="G761" s="82">
        <f>G759-G760</f>
        <v>0</v>
      </c>
      <c r="H761" s="82">
        <f>H759-H760</f>
        <v>0</v>
      </c>
      <c r="I761" s="82" t="e">
        <f>I759-I760</f>
        <v>#DIV/0!</v>
      </c>
      <c r="J761" s="105" t="e">
        <f>J759-J760</f>
        <v>#DIV/0!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6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Invoice!B2979</f>
        <v>0</v>
      </c>
      <c r="C765" s="88">
        <f>Invoice!E2979</f>
        <v>0</v>
      </c>
      <c r="D765" s="89">
        <f>Invoice!H2979</f>
        <v>0</v>
      </c>
      <c r="E765" s="81">
        <f t="shared" si="80"/>
        <v>0</v>
      </c>
      <c r="F765" s="81"/>
      <c r="G765" s="82">
        <f t="shared" si="81"/>
        <v>0</v>
      </c>
      <c r="H765" s="83">
        <f t="shared" si="82"/>
        <v>0</v>
      </c>
      <c r="I765" s="83" t="e">
        <f t="shared" si="83"/>
        <v>#DIV/0!</v>
      </c>
      <c r="J765" s="103" t="e">
        <f t="shared" si="84"/>
        <v>#DIV/0!</v>
      </c>
    </row>
    <row r="766" spans="1:10" ht="12.75" customHeight="1" x14ac:dyDescent="0.25">
      <c r="A766" s="101"/>
      <c r="D766" s="81"/>
      <c r="E766" s="81">
        <f>(E765*Invoice!I2979)+((E765-(E765*Invoice!I2979))*Invoice!J2979)</f>
        <v>0</v>
      </c>
      <c r="F766" s="81"/>
      <c r="G766" s="90">
        <f>E766/1.11</f>
        <v>0</v>
      </c>
      <c r="H766" s="91">
        <f>G766*11%</f>
        <v>0</v>
      </c>
      <c r="I766" s="91" t="e">
        <f>G766/B765</f>
        <v>#DIV/0!</v>
      </c>
      <c r="J766" s="104" t="e">
        <f>H766/B765</f>
        <v>#DIV/0!</v>
      </c>
    </row>
    <row r="767" spans="1:10" ht="12.75" customHeight="1" x14ac:dyDescent="0.25">
      <c r="A767" s="101"/>
      <c r="D767" s="81" t="s">
        <v>23</v>
      </c>
      <c r="E767" s="81">
        <f>E765-E766</f>
        <v>0</v>
      </c>
      <c r="F767" s="81"/>
      <c r="G767" s="82">
        <f>G765-G766</f>
        <v>0</v>
      </c>
      <c r="H767" s="82">
        <f>H765-H766</f>
        <v>0</v>
      </c>
      <c r="I767" s="82" t="e">
        <f>I765-I766</f>
        <v>#DIV/0!</v>
      </c>
      <c r="J767" s="105" t="e">
        <f>J765-J766</f>
        <v>#DIV/0!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0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7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Invoice!B2980</f>
        <v>0</v>
      </c>
      <c r="C771" s="88">
        <f>Invoice!E2980</f>
        <v>0</v>
      </c>
      <c r="D771" s="89">
        <f>Invoice!H2980</f>
        <v>0</v>
      </c>
      <c r="E771" s="81">
        <f t="shared" si="80"/>
        <v>0</v>
      </c>
      <c r="F771" s="81"/>
      <c r="G771" s="82">
        <f t="shared" si="81"/>
        <v>0</v>
      </c>
      <c r="H771" s="83">
        <f t="shared" si="82"/>
        <v>0</v>
      </c>
      <c r="I771" s="83" t="e">
        <f t="shared" si="83"/>
        <v>#DIV/0!</v>
      </c>
      <c r="J771" s="103" t="e">
        <f t="shared" si="84"/>
        <v>#DIV/0!</v>
      </c>
    </row>
    <row r="772" spans="1:10" ht="12.75" customHeight="1" x14ac:dyDescent="0.25">
      <c r="A772" s="101"/>
      <c r="D772" s="81"/>
      <c r="E772" s="81">
        <f>(E771*Invoice!I2980)+((E771-(E771*Invoice!I2980))*Invoice!J2980)</f>
        <v>0</v>
      </c>
      <c r="F772" s="81"/>
      <c r="G772" s="90">
        <f>E772/1.11</f>
        <v>0</v>
      </c>
      <c r="H772" s="91">
        <f>G772*11%</f>
        <v>0</v>
      </c>
      <c r="I772" s="91" t="e">
        <f>G772/B771</f>
        <v>#DIV/0!</v>
      </c>
      <c r="J772" s="104" t="e">
        <f>H772/B771</f>
        <v>#DIV/0!</v>
      </c>
    </row>
    <row r="773" spans="1:10" ht="12.75" customHeight="1" x14ac:dyDescent="0.25">
      <c r="A773" s="101"/>
      <c r="D773" s="81" t="s">
        <v>23</v>
      </c>
      <c r="E773" s="81">
        <f>E771-E772</f>
        <v>0</v>
      </c>
      <c r="F773" s="81"/>
      <c r="G773" s="82">
        <f>G771-G772</f>
        <v>0</v>
      </c>
      <c r="H773" s="82">
        <f>H771-H772</f>
        <v>0</v>
      </c>
      <c r="I773" s="82" t="e">
        <f>I771-I772</f>
        <v>#DIV/0!</v>
      </c>
      <c r="J773" s="105" t="e">
        <f>J771-J772</f>
        <v>#DIV/0!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1">
        <v>8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Invoice!B2981</f>
        <v>0</v>
      </c>
      <c r="C777" s="88">
        <f>Invoice!E2981</f>
        <v>0</v>
      </c>
      <c r="D777" s="89">
        <f>Invoice!H2981</f>
        <v>0</v>
      </c>
      <c r="E777" s="81">
        <f t="shared" si="80"/>
        <v>0</v>
      </c>
      <c r="F777" s="81"/>
      <c r="G777" s="82">
        <f t="shared" si="81"/>
        <v>0</v>
      </c>
      <c r="H777" s="83">
        <f t="shared" si="82"/>
        <v>0</v>
      </c>
      <c r="I777" s="83" t="e">
        <f t="shared" si="83"/>
        <v>#DIV/0!</v>
      </c>
      <c r="J777" s="103" t="e">
        <f t="shared" si="84"/>
        <v>#DIV/0!</v>
      </c>
    </row>
    <row r="778" spans="1:10" ht="12.75" customHeight="1" x14ac:dyDescent="0.25">
      <c r="A778" s="101"/>
      <c r="D778" s="81"/>
      <c r="E778" s="81">
        <f>(E777*Invoice!I2981)+((E777-(E777*Invoice!I2981))*Invoice!J2981)</f>
        <v>0</v>
      </c>
      <c r="F778" s="81"/>
      <c r="G778" s="90">
        <f>E778/1.11</f>
        <v>0</v>
      </c>
      <c r="H778" s="91">
        <f>G778*11%</f>
        <v>0</v>
      </c>
      <c r="I778" s="91" t="e">
        <f>G778/B777</f>
        <v>#DIV/0!</v>
      </c>
      <c r="J778" s="104" t="e">
        <f>H778/B777</f>
        <v>#DIV/0!</v>
      </c>
    </row>
    <row r="779" spans="1:10" ht="12.75" customHeight="1" x14ac:dyDescent="0.25">
      <c r="A779" s="101"/>
      <c r="D779" s="81" t="s">
        <v>23</v>
      </c>
      <c r="E779" s="81">
        <f>E777-E778</f>
        <v>0</v>
      </c>
      <c r="F779" s="81"/>
      <c r="G779" s="82">
        <f>G777-G778</f>
        <v>0</v>
      </c>
      <c r="H779" s="82">
        <f>H777-H778</f>
        <v>0</v>
      </c>
      <c r="I779" s="82" t="e">
        <f>I777-I778</f>
        <v>#DIV/0!</v>
      </c>
      <c r="J779" s="105" t="e">
        <f>J777-J778</f>
        <v>#DIV/0!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0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1">
        <v>9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Invoice!B2982</f>
        <v>0</v>
      </c>
      <c r="C783" s="88">
        <f>Invoice!E2982</f>
        <v>0</v>
      </c>
      <c r="D783" s="89">
        <f>Invoice!H2982</f>
        <v>0</v>
      </c>
      <c r="E783" s="81">
        <f t="shared" si="80"/>
        <v>0</v>
      </c>
      <c r="F783" s="81"/>
      <c r="G783" s="82">
        <f t="shared" si="81"/>
        <v>0</v>
      </c>
      <c r="H783" s="83">
        <f t="shared" si="82"/>
        <v>0</v>
      </c>
      <c r="I783" s="83" t="e">
        <f t="shared" si="83"/>
        <v>#DIV/0!</v>
      </c>
      <c r="J783" s="103" t="e">
        <f t="shared" si="84"/>
        <v>#DIV/0!</v>
      </c>
    </row>
    <row r="784" spans="1:10" ht="12.75" customHeight="1" x14ac:dyDescent="0.25">
      <c r="A784" s="101"/>
      <c r="D784" s="81"/>
      <c r="E784" s="81">
        <f>(E783*Invoice!I2982)+((E783-(E783*Invoice!I2982))*Invoice!J2982)</f>
        <v>0</v>
      </c>
      <c r="F784" s="81"/>
      <c r="G784" s="90">
        <f>E784/1.11</f>
        <v>0</v>
      </c>
      <c r="H784" s="91">
        <f>G784*11%</f>
        <v>0</v>
      </c>
      <c r="I784" s="91" t="e">
        <f>G784/B783</f>
        <v>#DIV/0!</v>
      </c>
      <c r="J784" s="104" t="e">
        <f>H784/B783</f>
        <v>#DIV/0!</v>
      </c>
    </row>
    <row r="785" spans="1:10" ht="12.75" customHeight="1" x14ac:dyDescent="0.25">
      <c r="A785" s="101"/>
      <c r="D785" s="81" t="s">
        <v>23</v>
      </c>
      <c r="E785" s="81">
        <f>E783-E784</f>
        <v>0</v>
      </c>
      <c r="F785" s="81"/>
      <c r="G785" s="82">
        <f>G783-G784</f>
        <v>0</v>
      </c>
      <c r="H785" s="82">
        <f>H783-H784</f>
        <v>0</v>
      </c>
      <c r="I785" s="82" t="e">
        <f>I783-I784</f>
        <v>#DIV/0!</v>
      </c>
      <c r="J785" s="105" t="e">
        <f>J783-J784</f>
        <v>#DIV/0!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10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Invoice!B2983</f>
        <v>0</v>
      </c>
      <c r="C789" s="88">
        <f>Invoice!E2983</f>
        <v>0</v>
      </c>
      <c r="D789" s="89">
        <f>Invoice!H2983</f>
        <v>0</v>
      </c>
      <c r="E789" s="81">
        <f t="shared" si="80"/>
        <v>0</v>
      </c>
      <c r="F789" s="81"/>
      <c r="G789" s="82">
        <f t="shared" si="81"/>
        <v>0</v>
      </c>
      <c r="H789" s="83">
        <f t="shared" si="82"/>
        <v>0</v>
      </c>
      <c r="I789" s="83" t="e">
        <f t="shared" si="83"/>
        <v>#DIV/0!</v>
      </c>
      <c r="J789" s="103" t="e">
        <f t="shared" si="84"/>
        <v>#DIV/0!</v>
      </c>
    </row>
    <row r="790" spans="1:10" ht="12.75" customHeight="1" x14ac:dyDescent="0.25">
      <c r="A790" s="101"/>
      <c r="D790" s="81"/>
      <c r="E790" s="81">
        <f>(E789*Invoice!I2983)+((E789-(E789*Invoice!I2983))*Invoice!J2983)</f>
        <v>0</v>
      </c>
      <c r="F790" s="81"/>
      <c r="G790" s="90">
        <f>E790/1.11</f>
        <v>0</v>
      </c>
      <c r="H790" s="91">
        <f>G790*11%</f>
        <v>0</v>
      </c>
      <c r="I790" s="91" t="e">
        <f>G790/B789</f>
        <v>#DIV/0!</v>
      </c>
      <c r="J790" s="104" t="e">
        <f>H790/B789</f>
        <v>#DIV/0!</v>
      </c>
    </row>
    <row r="791" spans="1:10" ht="12.75" customHeight="1" x14ac:dyDescent="0.25">
      <c r="A791" s="101"/>
      <c r="D791" s="81" t="s">
        <v>23</v>
      </c>
      <c r="E791" s="81">
        <f>E789-E790</f>
        <v>0</v>
      </c>
      <c r="F791" s="81"/>
      <c r="G791" s="82">
        <f>G789-G790</f>
        <v>0</v>
      </c>
      <c r="H791" s="82">
        <f>H789-H790</f>
        <v>0</v>
      </c>
      <c r="I791" s="82" t="e">
        <f>I789-I790</f>
        <v>#DIV/0!</v>
      </c>
      <c r="J791" s="105" t="e">
        <f>J789-J790</f>
        <v>#DIV/0!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0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11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Invoice!B2984</f>
        <v>0</v>
      </c>
      <c r="C795" s="88">
        <f>Invoice!E2984</f>
        <v>0</v>
      </c>
      <c r="D795" s="89">
        <f>Invoice!H2984</f>
        <v>0</v>
      </c>
      <c r="E795" s="81">
        <f t="shared" si="80"/>
        <v>0</v>
      </c>
      <c r="F795" s="81"/>
      <c r="G795" s="82">
        <f t="shared" si="81"/>
        <v>0</v>
      </c>
      <c r="H795" s="83">
        <f t="shared" si="82"/>
        <v>0</v>
      </c>
      <c r="I795" s="83" t="e">
        <f t="shared" si="83"/>
        <v>#DIV/0!</v>
      </c>
      <c r="J795" s="103" t="e">
        <f t="shared" si="84"/>
        <v>#DIV/0!</v>
      </c>
    </row>
    <row r="796" spans="1:10" ht="12.75" customHeight="1" x14ac:dyDescent="0.25">
      <c r="A796" s="101"/>
      <c r="D796" s="81"/>
      <c r="E796" s="81">
        <f>(E795*Invoice!I2984)+((E795-(E795*Invoice!I2984))*Invoice!J2984)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12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Invoice!B2985</f>
        <v>0</v>
      </c>
      <c r="C801" s="88">
        <f>Invoice!E2985</f>
        <v>0</v>
      </c>
      <c r="D801" s="89">
        <f>Invoice!H2985</f>
        <v>0</v>
      </c>
      <c r="E801" s="81">
        <f t="shared" si="80"/>
        <v>0</v>
      </c>
      <c r="F801" s="81"/>
      <c r="G801" s="82">
        <f t="shared" si="81"/>
        <v>0</v>
      </c>
      <c r="H801" s="83">
        <f t="shared" si="82"/>
        <v>0</v>
      </c>
      <c r="I801" s="83" t="e">
        <f t="shared" si="83"/>
        <v>#DIV/0!</v>
      </c>
      <c r="J801" s="103" t="e">
        <f t="shared" si="84"/>
        <v>#DIV/0!</v>
      </c>
    </row>
    <row r="802" spans="1:10" ht="12.75" customHeight="1" x14ac:dyDescent="0.25">
      <c r="A802" s="101"/>
      <c r="D802" s="81"/>
      <c r="E802" s="81">
        <f>(E801*Invoice!I2985)+((E801-(E801*Invoice!I2985))*Invoice!J2985)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13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Invoice!B2986</f>
        <v>0</v>
      </c>
      <c r="C807" s="88">
        <f>Invoice!E2986</f>
        <v>0</v>
      </c>
      <c r="D807" s="89">
        <f>Invoice!H2986</f>
        <v>0</v>
      </c>
      <c r="E807" s="81">
        <f t="shared" si="80"/>
        <v>0</v>
      </c>
      <c r="F807" s="81"/>
      <c r="G807" s="82">
        <f t="shared" si="81"/>
        <v>0</v>
      </c>
      <c r="H807" s="83">
        <f t="shared" si="82"/>
        <v>0</v>
      </c>
      <c r="I807" s="83" t="e">
        <f t="shared" si="83"/>
        <v>#DIV/0!</v>
      </c>
      <c r="J807" s="103" t="e">
        <f t="shared" si="84"/>
        <v>#DIV/0!</v>
      </c>
    </row>
    <row r="808" spans="1:10" ht="12.75" customHeight="1" x14ac:dyDescent="0.25">
      <c r="A808" s="101"/>
      <c r="D808" s="81"/>
      <c r="E808" s="81">
        <f>(E807*Invoice!I2986)+((E807-(E807*Invoice!I2986))*Invoice!J2986)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14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Invoice!B2987</f>
        <v>0</v>
      </c>
      <c r="C813" s="88">
        <f>Invoice!E2987</f>
        <v>0</v>
      </c>
      <c r="D813" s="89">
        <f>Invoice!H2987</f>
        <v>0</v>
      </c>
      <c r="E813" s="81">
        <f t="shared" si="80"/>
        <v>0</v>
      </c>
      <c r="F813" s="81"/>
      <c r="G813" s="82">
        <f t="shared" si="81"/>
        <v>0</v>
      </c>
      <c r="H813" s="83">
        <f t="shared" si="82"/>
        <v>0</v>
      </c>
      <c r="I813" s="83" t="e">
        <f t="shared" si="83"/>
        <v>#DIV/0!</v>
      </c>
      <c r="J813" s="103" t="e">
        <f t="shared" si="84"/>
        <v>#DIV/0!</v>
      </c>
    </row>
    <row r="814" spans="1:10" ht="12.75" customHeight="1" x14ac:dyDescent="0.25">
      <c r="A814" s="101"/>
      <c r="D814" s="81"/>
      <c r="E814" s="81">
        <f>(E813*Invoice!I2987)+((E813-(E813*Invoice!I2987))*Invoice!J2987)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15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Invoice!B2988</f>
        <v>0</v>
      </c>
      <c r="C819" s="88">
        <f>Invoice!E2988</f>
        <v>0</v>
      </c>
      <c r="D819" s="89">
        <f>Invoice!H2988</f>
        <v>0</v>
      </c>
      <c r="E819" s="81">
        <f t="shared" si="80"/>
        <v>0</v>
      </c>
      <c r="F819" s="81"/>
      <c r="G819" s="82">
        <f t="shared" si="81"/>
        <v>0</v>
      </c>
      <c r="H819" s="83">
        <f t="shared" si="82"/>
        <v>0</v>
      </c>
      <c r="I819" s="83" t="e">
        <f t="shared" si="83"/>
        <v>#DIV/0!</v>
      </c>
      <c r="J819" s="103" t="e">
        <f t="shared" si="84"/>
        <v>#DIV/0!</v>
      </c>
    </row>
    <row r="820" spans="1:10" ht="12.75" customHeight="1" x14ac:dyDescent="0.25">
      <c r="A820" s="101"/>
      <c r="D820" s="81"/>
      <c r="E820" s="81">
        <f>(E819*Invoice!I2988)+((E819-(E819*Invoice!I2988))*Invoice!J2988)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16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Invoice!B2989</f>
        <v>0</v>
      </c>
      <c r="C825" s="88">
        <f>Invoice!E2989</f>
        <v>0</v>
      </c>
      <c r="D825" s="89">
        <f>Invoice!H2989</f>
        <v>0</v>
      </c>
      <c r="E825" s="81">
        <f t="shared" si="80"/>
        <v>0</v>
      </c>
      <c r="F825" s="81"/>
      <c r="G825" s="82">
        <f t="shared" si="81"/>
        <v>0</v>
      </c>
      <c r="H825" s="83">
        <f t="shared" si="82"/>
        <v>0</v>
      </c>
      <c r="I825" s="83" t="e">
        <f t="shared" si="83"/>
        <v>#DIV/0!</v>
      </c>
      <c r="J825" s="103" t="e">
        <f t="shared" si="84"/>
        <v>#DIV/0!</v>
      </c>
    </row>
    <row r="826" spans="1:10" ht="12.75" customHeight="1" x14ac:dyDescent="0.25">
      <c r="A826" s="101"/>
      <c r="D826" s="81"/>
      <c r="E826" s="81">
        <f>(E825*Invoice!I2989)+((E825-(E825*Invoice!I2989))*Invoice!J2989)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C829" s="88"/>
      <c r="D829" s="89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6"/>
      <c r="B830" s="107"/>
      <c r="C830" s="107"/>
      <c r="D830" s="107"/>
      <c r="E830" s="107"/>
      <c r="F830" s="107"/>
      <c r="G830" s="108">
        <f>G737+G743+G749+G755+G761+G767+G773+G779+G785+G791+G797+G803+G809+G815+G821+G827</f>
        <v>0</v>
      </c>
      <c r="H830" s="108">
        <f>H737+H743+H749+H755+H761+H767+H773+H779+H785+H791+H797+H803+H809+H815+H821+H827</f>
        <v>0</v>
      </c>
      <c r="I830" s="107"/>
      <c r="J830" s="109">
        <f>H738+H744+H750+H756+H762+H768+H774+H780+H786+H792+H798+H804+H810+H816+H822+H828</f>
        <v>0</v>
      </c>
    </row>
    <row r="832" spans="1:10" ht="12.75" customHeight="1" x14ac:dyDescent="0.25">
      <c r="A832" s="94" t="s">
        <v>1</v>
      </c>
      <c r="B832" s="95">
        <f>Invoice!E3080</f>
        <v>23090028</v>
      </c>
      <c r="C832" s="96"/>
      <c r="D832" s="97"/>
      <c r="E832" s="97"/>
      <c r="F832" s="97"/>
      <c r="G832" s="98"/>
      <c r="H832" s="99"/>
      <c r="I832" s="99"/>
      <c r="J832" s="100"/>
    </row>
    <row r="833" spans="1:10" ht="12.75" customHeight="1" x14ac:dyDescent="0.25">
      <c r="A833" s="101">
        <v>1</v>
      </c>
      <c r="B833" s="84" t="s">
        <v>20</v>
      </c>
      <c r="C833" s="84" t="s">
        <v>21</v>
      </c>
      <c r="D833" s="85" t="s">
        <v>22</v>
      </c>
      <c r="E833" s="85" t="s">
        <v>23</v>
      </c>
      <c r="F833" s="85"/>
      <c r="G833" s="86" t="s">
        <v>24</v>
      </c>
      <c r="H833" s="87" t="s">
        <v>25</v>
      </c>
      <c r="I833" s="87" t="s">
        <v>26</v>
      </c>
      <c r="J833" s="102"/>
    </row>
    <row r="834" spans="1:10" ht="12.75" customHeight="1" x14ac:dyDescent="0.25">
      <c r="A834" s="101"/>
      <c r="B834" s="80">
        <f>Invoice!B3088</f>
        <v>0</v>
      </c>
      <c r="C834" s="88">
        <f>Invoice!E3088</f>
        <v>0</v>
      </c>
      <c r="D834" s="89">
        <f>Invoice!H3088</f>
        <v>0</v>
      </c>
      <c r="E834" s="81">
        <f>D834*B834</f>
        <v>0</v>
      </c>
      <c r="F834" s="81"/>
      <c r="G834" s="82">
        <f>E834/1.11</f>
        <v>0</v>
      </c>
      <c r="H834" s="83">
        <f>G834*11%</f>
        <v>0</v>
      </c>
      <c r="I834" s="83" t="e">
        <f>G834/B834</f>
        <v>#DIV/0!</v>
      </c>
      <c r="J834" s="103" t="e">
        <f>H834/B834</f>
        <v>#DIV/0!</v>
      </c>
    </row>
    <row r="835" spans="1:10" ht="12.75" customHeight="1" x14ac:dyDescent="0.25">
      <c r="A835" s="101"/>
      <c r="D835" s="81"/>
      <c r="E835" s="81">
        <f>(E834*Invoice!I3088)+((E834-(E834*Invoice!I3088))*Invoice!J3088)</f>
        <v>0</v>
      </c>
      <c r="F835" s="81"/>
      <c r="G835" s="90">
        <f>E835/1.11</f>
        <v>0</v>
      </c>
      <c r="H835" s="91">
        <f>G835*11%</f>
        <v>0</v>
      </c>
      <c r="I835" s="91" t="e">
        <f>G835/B834</f>
        <v>#DIV/0!</v>
      </c>
      <c r="J835" s="104" t="e">
        <f>H835/B834</f>
        <v>#DIV/0!</v>
      </c>
    </row>
    <row r="836" spans="1:10" ht="12.75" customHeight="1" x14ac:dyDescent="0.25">
      <c r="A836" s="101"/>
      <c r="D836" s="81" t="s">
        <v>23</v>
      </c>
      <c r="E836" s="81">
        <f>E834-E835</f>
        <v>0</v>
      </c>
      <c r="F836" s="81"/>
      <c r="G836" s="82">
        <f>G834-G835</f>
        <v>0</v>
      </c>
      <c r="H836" s="82">
        <f>H834-H835</f>
        <v>0</v>
      </c>
      <c r="I836" s="82" t="e">
        <f>I834-I835</f>
        <v>#DIV/0!</v>
      </c>
      <c r="J836" s="105" t="e">
        <f>J834-J835</f>
        <v>#DIV/0!</v>
      </c>
    </row>
    <row r="837" spans="1:10" ht="12.75" customHeight="1" x14ac:dyDescent="0.25">
      <c r="A837" s="101"/>
      <c r="D837" s="81"/>
      <c r="E837" s="81"/>
      <c r="F837" s="81"/>
      <c r="G837" s="82"/>
      <c r="H837" s="83">
        <f>G836+H836</f>
        <v>0</v>
      </c>
      <c r="I837" s="83"/>
      <c r="J837" s="103"/>
    </row>
    <row r="838" spans="1:10" ht="12.75" customHeight="1" x14ac:dyDescent="0.25">
      <c r="A838" s="101"/>
      <c r="B838" s="79"/>
      <c r="D838" s="81"/>
      <c r="E838" s="81"/>
      <c r="F838" s="81"/>
      <c r="G838" s="82"/>
      <c r="H838" s="83"/>
      <c r="I838" s="83"/>
      <c r="J838" s="103"/>
    </row>
    <row r="839" spans="1:10" ht="12.75" customHeight="1" x14ac:dyDescent="0.25">
      <c r="A839" s="101">
        <v>2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Invoice!B3089</f>
        <v>0</v>
      </c>
      <c r="C840" s="88">
        <f>Invoice!E3089</f>
        <v>0</v>
      </c>
      <c r="D840" s="89">
        <f>Invoice!H3089</f>
        <v>0</v>
      </c>
      <c r="E840" s="81">
        <f t="shared" ref="E840:E924" si="85">D840*B840</f>
        <v>0</v>
      </c>
      <c r="F840" s="81"/>
      <c r="G840" s="82">
        <f t="shared" ref="G840:G924" si="86">E840/1.11</f>
        <v>0</v>
      </c>
      <c r="H840" s="83">
        <f t="shared" ref="H840:H924" si="87">G840*11%</f>
        <v>0</v>
      </c>
      <c r="I840" s="83" t="e">
        <f t="shared" ref="I840:I924" si="88">G840/B840</f>
        <v>#DIV/0!</v>
      </c>
      <c r="J840" s="103" t="e">
        <f t="shared" ref="J840:J924" si="89">H840/B840</f>
        <v>#DIV/0!</v>
      </c>
    </row>
    <row r="841" spans="1:10" ht="12.75" customHeight="1" x14ac:dyDescent="0.25">
      <c r="A841" s="101"/>
      <c r="D841" s="81"/>
      <c r="E841" s="81">
        <f>(E840*Invoice!I3089)+((E840-(E840*Invoice!I3089))*Invoice!J3089)</f>
        <v>0</v>
      </c>
      <c r="F841" s="81"/>
      <c r="G841" s="90">
        <f>E841/1.11</f>
        <v>0</v>
      </c>
      <c r="H841" s="91">
        <f>G841*11%</f>
        <v>0</v>
      </c>
      <c r="I841" s="91" t="e">
        <f>G841/B840</f>
        <v>#DIV/0!</v>
      </c>
      <c r="J841" s="104" t="e">
        <f>H841/B840</f>
        <v>#DIV/0!</v>
      </c>
    </row>
    <row r="842" spans="1:10" ht="12.75" customHeight="1" x14ac:dyDescent="0.25">
      <c r="A842" s="101"/>
      <c r="D842" s="81" t="s">
        <v>23</v>
      </c>
      <c r="E842" s="81">
        <f>E840-E841</f>
        <v>0</v>
      </c>
      <c r="F842" s="81"/>
      <c r="G842" s="82">
        <f>G840-G841</f>
        <v>0</v>
      </c>
      <c r="H842" s="82">
        <f>H840-H841</f>
        <v>0</v>
      </c>
      <c r="I842" s="82" t="e">
        <f>I840-I841</f>
        <v>#DIV/0!</v>
      </c>
      <c r="J842" s="105" t="e">
        <f>J840-J841</f>
        <v>#DIV/0!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0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1">
        <v>3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2"/>
    </row>
    <row r="846" spans="1:10" ht="12.75" customHeight="1" x14ac:dyDescent="0.25">
      <c r="A846" s="101"/>
      <c r="B846" s="80">
        <f>Invoice!B3090</f>
        <v>0</v>
      </c>
      <c r="C846" s="88">
        <f>Invoice!E3090</f>
        <v>0</v>
      </c>
      <c r="D846" s="89">
        <f>Invoice!H3090</f>
        <v>0</v>
      </c>
      <c r="E846" s="81">
        <f t="shared" si="85"/>
        <v>0</v>
      </c>
      <c r="F846" s="81"/>
      <c r="G846" s="82">
        <f t="shared" si="86"/>
        <v>0</v>
      </c>
      <c r="H846" s="83">
        <f t="shared" si="87"/>
        <v>0</v>
      </c>
      <c r="I846" s="83" t="e">
        <f t="shared" si="88"/>
        <v>#DIV/0!</v>
      </c>
      <c r="J846" s="103" t="e">
        <f t="shared" si="89"/>
        <v>#DIV/0!</v>
      </c>
    </row>
    <row r="847" spans="1:10" ht="12.75" customHeight="1" x14ac:dyDescent="0.25">
      <c r="A847" s="101"/>
      <c r="D847" s="81"/>
      <c r="E847" s="81">
        <f>(E846*Invoice!I3090)+((E846-(E846*Invoice!I3090))*Invoice!J3090)</f>
        <v>0</v>
      </c>
      <c r="F847" s="81"/>
      <c r="G847" s="90">
        <f>E847/1.11</f>
        <v>0</v>
      </c>
      <c r="H847" s="91">
        <f>G847*11%</f>
        <v>0</v>
      </c>
      <c r="I847" s="91" t="e">
        <f>G847/B846</f>
        <v>#DIV/0!</v>
      </c>
      <c r="J847" s="104" t="e">
        <f>H847/B846</f>
        <v>#DIV/0!</v>
      </c>
    </row>
    <row r="848" spans="1:10" ht="12.75" customHeight="1" x14ac:dyDescent="0.25">
      <c r="A848" s="101"/>
      <c r="D848" s="81" t="s">
        <v>23</v>
      </c>
      <c r="E848" s="81">
        <f>E846-E847</f>
        <v>0</v>
      </c>
      <c r="F848" s="81"/>
      <c r="G848" s="82">
        <f>G846-G847</f>
        <v>0</v>
      </c>
      <c r="H848" s="82">
        <f>H846-H847</f>
        <v>0</v>
      </c>
      <c r="I848" s="82" t="e">
        <f>I846-I847</f>
        <v>#DIV/0!</v>
      </c>
      <c r="J848" s="105" t="e">
        <f>J846-J847</f>
        <v>#DIV/0!</v>
      </c>
    </row>
    <row r="849" spans="1:10" ht="12.75" customHeight="1" x14ac:dyDescent="0.25">
      <c r="A849" s="101"/>
      <c r="D849" s="81"/>
      <c r="E849" s="81"/>
      <c r="F849" s="81"/>
      <c r="G849" s="82"/>
      <c r="H849" s="83">
        <f>G848+H848</f>
        <v>0</v>
      </c>
      <c r="I849" s="83"/>
      <c r="J849" s="103"/>
    </row>
    <row r="850" spans="1:10" ht="12.75" customHeight="1" x14ac:dyDescent="0.25">
      <c r="A850" s="101"/>
      <c r="B850" s="79"/>
      <c r="D850" s="81"/>
      <c r="E850" s="81"/>
      <c r="F850" s="81"/>
      <c r="G850" s="82"/>
      <c r="H850" s="83"/>
      <c r="I850" s="83"/>
      <c r="J850" s="103"/>
    </row>
    <row r="851" spans="1:10" ht="12.75" customHeight="1" x14ac:dyDescent="0.25">
      <c r="A851" s="101">
        <v>4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Invoice!B3091</f>
        <v>0</v>
      </c>
      <c r="C852" s="88">
        <f>Invoice!E3091</f>
        <v>0</v>
      </c>
      <c r="D852" s="89">
        <f>Invoice!H3091</f>
        <v>0</v>
      </c>
      <c r="E852" s="81">
        <f t="shared" si="85"/>
        <v>0</v>
      </c>
      <c r="F852" s="81"/>
      <c r="G852" s="82">
        <f t="shared" si="86"/>
        <v>0</v>
      </c>
      <c r="H852" s="83">
        <f t="shared" si="87"/>
        <v>0</v>
      </c>
      <c r="I852" s="83" t="e">
        <f t="shared" si="88"/>
        <v>#DIV/0!</v>
      </c>
      <c r="J852" s="103" t="e">
        <f t="shared" si="89"/>
        <v>#DIV/0!</v>
      </c>
    </row>
    <row r="853" spans="1:10" ht="12.75" customHeight="1" x14ac:dyDescent="0.25">
      <c r="A853" s="101"/>
      <c r="D853" s="81"/>
      <c r="E853" s="81">
        <f>(E852*Invoice!I3091)+((E852-(E852*Invoice!I3091))*Invoice!J3091)</f>
        <v>0</v>
      </c>
      <c r="F853" s="81"/>
      <c r="G853" s="90">
        <f>E853/1.11</f>
        <v>0</v>
      </c>
      <c r="H853" s="91">
        <f>G853*11%</f>
        <v>0</v>
      </c>
      <c r="I853" s="91" t="e">
        <f>G853/B852</f>
        <v>#DIV/0!</v>
      </c>
      <c r="J853" s="104" t="e">
        <f>H853/B852</f>
        <v>#DIV/0!</v>
      </c>
    </row>
    <row r="854" spans="1:10" ht="12.75" customHeight="1" x14ac:dyDescent="0.25">
      <c r="A854" s="101"/>
      <c r="D854" s="81" t="s">
        <v>23</v>
      </c>
      <c r="E854" s="81">
        <f>E852-E853</f>
        <v>0</v>
      </c>
      <c r="F854" s="81"/>
      <c r="G854" s="82">
        <f>G852-G853</f>
        <v>0</v>
      </c>
      <c r="H854" s="82">
        <f>H852-H853</f>
        <v>0</v>
      </c>
      <c r="I854" s="82" t="e">
        <f>I852-I853</f>
        <v>#DIV/0!</v>
      </c>
      <c r="J854" s="105" t="e">
        <f>J852-J853</f>
        <v>#DIV/0!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0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1">
        <v>5</v>
      </c>
      <c r="B857" s="84" t="s">
        <v>20</v>
      </c>
      <c r="C857" s="84" t="s">
        <v>21</v>
      </c>
      <c r="D857" s="85" t="s">
        <v>22</v>
      </c>
      <c r="E857" s="85" t="s">
        <v>23</v>
      </c>
      <c r="F857" s="85"/>
      <c r="G857" s="86" t="s">
        <v>24</v>
      </c>
      <c r="H857" s="87" t="s">
        <v>25</v>
      </c>
      <c r="I857" s="87" t="s">
        <v>26</v>
      </c>
      <c r="J857" s="102"/>
    </row>
    <row r="858" spans="1:10" ht="12.75" customHeight="1" x14ac:dyDescent="0.25">
      <c r="A858" s="101"/>
      <c r="B858" s="80">
        <f>Invoice!B3092</f>
        <v>0</v>
      </c>
      <c r="C858" s="88">
        <f>Invoice!E3092</f>
        <v>0</v>
      </c>
      <c r="D858" s="89">
        <f>Invoice!H3092</f>
        <v>0</v>
      </c>
      <c r="E858" s="81">
        <f t="shared" si="85"/>
        <v>0</v>
      </c>
      <c r="F858" s="81"/>
      <c r="G858" s="82">
        <f t="shared" si="86"/>
        <v>0</v>
      </c>
      <c r="H858" s="83">
        <f t="shared" si="87"/>
        <v>0</v>
      </c>
      <c r="I858" s="83" t="e">
        <f t="shared" si="88"/>
        <v>#DIV/0!</v>
      </c>
      <c r="J858" s="103" t="e">
        <f t="shared" si="89"/>
        <v>#DIV/0!</v>
      </c>
    </row>
    <row r="859" spans="1:10" ht="12.75" customHeight="1" x14ac:dyDescent="0.25">
      <c r="A859" s="101"/>
      <c r="D859" s="81"/>
      <c r="E859" s="81">
        <f>(E858*Invoice!I3092)+((E858-(E858*Invoice!I3092))*Invoice!J3092)</f>
        <v>0</v>
      </c>
      <c r="F859" s="81"/>
      <c r="G859" s="90">
        <f>E859/1.11</f>
        <v>0</v>
      </c>
      <c r="H859" s="91">
        <f>G859*11%</f>
        <v>0</v>
      </c>
      <c r="I859" s="91" t="e">
        <f>G859/B858</f>
        <v>#DIV/0!</v>
      </c>
      <c r="J859" s="104" t="e">
        <f>H859/B858</f>
        <v>#DIV/0!</v>
      </c>
    </row>
    <row r="860" spans="1:10" ht="12.75" customHeight="1" x14ac:dyDescent="0.25">
      <c r="A860" s="101"/>
      <c r="D860" s="81" t="s">
        <v>23</v>
      </c>
      <c r="E860" s="81">
        <f>E858-E859</f>
        <v>0</v>
      </c>
      <c r="F860" s="81"/>
      <c r="G860" s="82">
        <f>G858-G859</f>
        <v>0</v>
      </c>
      <c r="H860" s="82">
        <f>H858-H859</f>
        <v>0</v>
      </c>
      <c r="I860" s="82" t="e">
        <f>I858-I859</f>
        <v>#DIV/0!</v>
      </c>
      <c r="J860" s="105" t="e">
        <f>J858-J859</f>
        <v>#DIV/0!</v>
      </c>
    </row>
    <row r="861" spans="1:10" ht="12.75" customHeight="1" x14ac:dyDescent="0.25">
      <c r="A861" s="101"/>
      <c r="D861" s="81"/>
      <c r="E861" s="81"/>
      <c r="F861" s="81"/>
      <c r="G861" s="82"/>
      <c r="H861" s="83">
        <f>G860+H860</f>
        <v>0</v>
      </c>
      <c r="I861" s="83"/>
      <c r="J861" s="103"/>
    </row>
    <row r="862" spans="1:10" ht="12.75" customHeight="1" x14ac:dyDescent="0.25">
      <c r="A862" s="101"/>
      <c r="B862" s="79"/>
      <c r="D862" s="81"/>
      <c r="E862" s="81"/>
      <c r="F862" s="81"/>
      <c r="G862" s="82"/>
      <c r="H862" s="83"/>
      <c r="I862" s="83"/>
      <c r="J862" s="103"/>
    </row>
    <row r="863" spans="1:10" ht="12.75" customHeight="1" x14ac:dyDescent="0.25">
      <c r="A863" s="101">
        <v>6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Invoice!B3093</f>
        <v>0</v>
      </c>
      <c r="C864" s="88">
        <f>Invoice!E3093</f>
        <v>0</v>
      </c>
      <c r="D864" s="89">
        <f>Invoice!H3093</f>
        <v>0</v>
      </c>
      <c r="E864" s="81">
        <f t="shared" si="85"/>
        <v>0</v>
      </c>
      <c r="F864" s="81"/>
      <c r="G864" s="82">
        <f t="shared" si="86"/>
        <v>0</v>
      </c>
      <c r="H864" s="83">
        <f t="shared" si="87"/>
        <v>0</v>
      </c>
      <c r="I864" s="83" t="e">
        <f t="shared" si="88"/>
        <v>#DIV/0!</v>
      </c>
      <c r="J864" s="103" t="e">
        <f t="shared" si="89"/>
        <v>#DIV/0!</v>
      </c>
    </row>
    <row r="865" spans="1:10" ht="12.75" customHeight="1" x14ac:dyDescent="0.25">
      <c r="A865" s="101"/>
      <c r="D865" s="81"/>
      <c r="E865" s="81">
        <f>(E864*Invoice!I3093)+((E864-(E864*Invoice!I3093))*Invoice!J3093)</f>
        <v>0</v>
      </c>
      <c r="F865" s="81"/>
      <c r="G865" s="90">
        <f>E865/1.11</f>
        <v>0</v>
      </c>
      <c r="H865" s="91">
        <f>G865*11%</f>
        <v>0</v>
      </c>
      <c r="I865" s="91" t="e">
        <f>G865/B864</f>
        <v>#DIV/0!</v>
      </c>
      <c r="J865" s="104" t="e">
        <f>H865/B864</f>
        <v>#DIV/0!</v>
      </c>
    </row>
    <row r="866" spans="1:10" ht="12.75" customHeight="1" x14ac:dyDescent="0.25">
      <c r="A866" s="101"/>
      <c r="D866" s="81" t="s">
        <v>23</v>
      </c>
      <c r="E866" s="81">
        <f>E864-E865</f>
        <v>0</v>
      </c>
      <c r="F866" s="81"/>
      <c r="G866" s="82">
        <f>G864-G865</f>
        <v>0</v>
      </c>
      <c r="H866" s="82">
        <f>H864-H865</f>
        <v>0</v>
      </c>
      <c r="I866" s="82" t="e">
        <f>I864-I865</f>
        <v>#DIV/0!</v>
      </c>
      <c r="J866" s="105" t="e">
        <f>J864-J865</f>
        <v>#DIV/0!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7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Invoice!B3094</f>
        <v>0</v>
      </c>
      <c r="C870" s="88">
        <f>Invoice!E3094</f>
        <v>0</v>
      </c>
      <c r="D870" s="89">
        <f>Invoice!H3094</f>
        <v>0</v>
      </c>
      <c r="E870" s="81">
        <f t="shared" si="85"/>
        <v>0</v>
      </c>
      <c r="F870" s="81"/>
      <c r="G870" s="82">
        <f t="shared" si="86"/>
        <v>0</v>
      </c>
      <c r="H870" s="83">
        <f t="shared" si="87"/>
        <v>0</v>
      </c>
      <c r="I870" s="83" t="e">
        <f t="shared" si="88"/>
        <v>#DIV/0!</v>
      </c>
      <c r="J870" s="103" t="e">
        <f t="shared" si="89"/>
        <v>#DIV/0!</v>
      </c>
    </row>
    <row r="871" spans="1:10" ht="12.75" customHeight="1" x14ac:dyDescent="0.25">
      <c r="A871" s="101"/>
      <c r="D871" s="81"/>
      <c r="E871" s="81">
        <f>(E870*Invoice!I3094)+((E870-(E870*Invoice!I3094))*Invoice!J3094)</f>
        <v>0</v>
      </c>
      <c r="F871" s="81"/>
      <c r="G871" s="90">
        <f>E871/1.11</f>
        <v>0</v>
      </c>
      <c r="H871" s="91">
        <f>G871*11%</f>
        <v>0</v>
      </c>
      <c r="I871" s="91" t="e">
        <f>G871/B870</f>
        <v>#DIV/0!</v>
      </c>
      <c r="J871" s="104" t="e">
        <f>H871/B870</f>
        <v>#DIV/0!</v>
      </c>
    </row>
    <row r="872" spans="1:10" ht="12.75" customHeight="1" x14ac:dyDescent="0.25">
      <c r="A872" s="101"/>
      <c r="D872" s="81" t="s">
        <v>23</v>
      </c>
      <c r="E872" s="81">
        <f>E870-E871</f>
        <v>0</v>
      </c>
      <c r="F872" s="81"/>
      <c r="G872" s="82">
        <f>G870-G871</f>
        <v>0</v>
      </c>
      <c r="H872" s="82">
        <f>H870-H871</f>
        <v>0</v>
      </c>
      <c r="I872" s="82" t="e">
        <f>I870-I871</f>
        <v>#DIV/0!</v>
      </c>
      <c r="J872" s="105" t="e">
        <f>J870-J871</f>
        <v>#DIV/0!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0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1">
        <v>8</v>
      </c>
      <c r="B875" s="84" t="s">
        <v>20</v>
      </c>
      <c r="C875" s="84" t="s">
        <v>21</v>
      </c>
      <c r="D875" s="85" t="s">
        <v>22</v>
      </c>
      <c r="E875" s="85" t="s">
        <v>23</v>
      </c>
      <c r="F875" s="85"/>
      <c r="G875" s="86" t="s">
        <v>24</v>
      </c>
      <c r="H875" s="87" t="s">
        <v>25</v>
      </c>
      <c r="I875" s="87" t="s">
        <v>26</v>
      </c>
      <c r="J875" s="102"/>
    </row>
    <row r="876" spans="1:10" ht="12.75" customHeight="1" x14ac:dyDescent="0.25">
      <c r="A876" s="101"/>
      <c r="B876" s="80">
        <f>Invoice!B3095</f>
        <v>0</v>
      </c>
      <c r="C876" s="88">
        <f>Invoice!E3095</f>
        <v>0</v>
      </c>
      <c r="D876" s="89">
        <f>Invoice!H3095</f>
        <v>0</v>
      </c>
      <c r="E876" s="81">
        <f t="shared" si="85"/>
        <v>0</v>
      </c>
      <c r="F876" s="81"/>
      <c r="G876" s="82">
        <f t="shared" si="86"/>
        <v>0</v>
      </c>
      <c r="H876" s="83">
        <f t="shared" si="87"/>
        <v>0</v>
      </c>
      <c r="I876" s="83" t="e">
        <f t="shared" si="88"/>
        <v>#DIV/0!</v>
      </c>
      <c r="J876" s="103" t="e">
        <f t="shared" si="89"/>
        <v>#DIV/0!</v>
      </c>
    </row>
    <row r="877" spans="1:10" ht="12.75" customHeight="1" x14ac:dyDescent="0.25">
      <c r="A877" s="101"/>
      <c r="D877" s="81"/>
      <c r="E877" s="81">
        <f>(E876*Invoice!I3095)+((E876-(E876*Invoice!I3095))*Invoice!J3095)</f>
        <v>0</v>
      </c>
      <c r="F877" s="81"/>
      <c r="G877" s="90">
        <f>E877/1.11</f>
        <v>0</v>
      </c>
      <c r="H877" s="91">
        <f>G877*11%</f>
        <v>0</v>
      </c>
      <c r="I877" s="91" t="e">
        <f>G877/B876</f>
        <v>#DIV/0!</v>
      </c>
      <c r="J877" s="104" t="e">
        <f>H877/B876</f>
        <v>#DIV/0!</v>
      </c>
    </row>
    <row r="878" spans="1:10" ht="12.75" customHeight="1" x14ac:dyDescent="0.25">
      <c r="A878" s="101"/>
      <c r="D878" s="81" t="s">
        <v>23</v>
      </c>
      <c r="E878" s="81">
        <f>E876-E877</f>
        <v>0</v>
      </c>
      <c r="F878" s="81"/>
      <c r="G878" s="82">
        <f>G876-G877</f>
        <v>0</v>
      </c>
      <c r="H878" s="82">
        <f>H876-H877</f>
        <v>0</v>
      </c>
      <c r="I878" s="82" t="e">
        <f>I876-I877</f>
        <v>#DIV/0!</v>
      </c>
      <c r="J878" s="105" t="e">
        <f>J876-J877</f>
        <v>#DIV/0!</v>
      </c>
    </row>
    <row r="879" spans="1:10" ht="12.75" customHeight="1" x14ac:dyDescent="0.25">
      <c r="A879" s="101"/>
      <c r="D879" s="81"/>
      <c r="E879" s="81"/>
      <c r="F879" s="81"/>
      <c r="G879" s="82"/>
      <c r="H879" s="83">
        <f>G878+H878</f>
        <v>0</v>
      </c>
      <c r="I879" s="83"/>
      <c r="J879" s="103"/>
    </row>
    <row r="880" spans="1:10" ht="12.75" customHeight="1" x14ac:dyDescent="0.25">
      <c r="A880" s="101"/>
      <c r="B880" s="79"/>
      <c r="D880" s="81"/>
      <c r="E880" s="81"/>
      <c r="F880" s="81"/>
      <c r="G880" s="82"/>
      <c r="H880" s="83"/>
      <c r="I880" s="83"/>
      <c r="J880" s="103"/>
    </row>
    <row r="881" spans="1:10" ht="12.75" customHeight="1" x14ac:dyDescent="0.25">
      <c r="A881" s="101">
        <v>9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2"/>
    </row>
    <row r="882" spans="1:10" ht="12.75" customHeight="1" x14ac:dyDescent="0.25">
      <c r="A882" s="101"/>
      <c r="B882" s="80">
        <f>Invoice!B3096</f>
        <v>0</v>
      </c>
      <c r="C882" s="88">
        <f>Invoice!E3096</f>
        <v>0</v>
      </c>
      <c r="D882" s="89">
        <f>Invoice!H3096</f>
        <v>0</v>
      </c>
      <c r="E882" s="81">
        <f t="shared" si="85"/>
        <v>0</v>
      </c>
      <c r="F882" s="81"/>
      <c r="G882" s="82">
        <f t="shared" si="86"/>
        <v>0</v>
      </c>
      <c r="H882" s="83">
        <f t="shared" si="87"/>
        <v>0</v>
      </c>
      <c r="I882" s="83" t="e">
        <f t="shared" si="88"/>
        <v>#DIV/0!</v>
      </c>
      <c r="J882" s="103" t="e">
        <f t="shared" si="89"/>
        <v>#DIV/0!</v>
      </c>
    </row>
    <row r="883" spans="1:10" ht="12.75" customHeight="1" x14ac:dyDescent="0.25">
      <c r="A883" s="101"/>
      <c r="D883" s="81"/>
      <c r="E883" s="81">
        <f>(E882*Invoice!I3096)+((E882-(E882*Invoice!I3096))*Invoice!J3096)</f>
        <v>0</v>
      </c>
      <c r="F883" s="81"/>
      <c r="G883" s="90">
        <f>E883/1.11</f>
        <v>0</v>
      </c>
      <c r="H883" s="91">
        <f>G883*11%</f>
        <v>0</v>
      </c>
      <c r="I883" s="91" t="e">
        <f>G883/B882</f>
        <v>#DIV/0!</v>
      </c>
      <c r="J883" s="104" t="e">
        <f>H883/B882</f>
        <v>#DIV/0!</v>
      </c>
    </row>
    <row r="884" spans="1:10" ht="12.75" customHeight="1" x14ac:dyDescent="0.25">
      <c r="A884" s="101"/>
      <c r="D884" s="81" t="s">
        <v>23</v>
      </c>
      <c r="E884" s="81">
        <f>E882-E883</f>
        <v>0</v>
      </c>
      <c r="F884" s="81"/>
      <c r="G884" s="82">
        <f>G882-G883</f>
        <v>0</v>
      </c>
      <c r="H884" s="82">
        <f>H882-H883</f>
        <v>0</v>
      </c>
      <c r="I884" s="82" t="e">
        <f>I882-I883</f>
        <v>#DIV/0!</v>
      </c>
      <c r="J884" s="105" t="e">
        <f>J882-J883</f>
        <v>#DIV/0!</v>
      </c>
    </row>
    <row r="885" spans="1:10" ht="12.75" customHeight="1" x14ac:dyDescent="0.25">
      <c r="A885" s="101"/>
      <c r="D885" s="81"/>
      <c r="E885" s="81"/>
      <c r="F885" s="81"/>
      <c r="G885" s="82"/>
      <c r="H885" s="83">
        <f>G884+H884</f>
        <v>0</v>
      </c>
      <c r="I885" s="83"/>
      <c r="J885" s="103"/>
    </row>
    <row r="886" spans="1:10" ht="12.75" customHeight="1" x14ac:dyDescent="0.25">
      <c r="A886" s="101"/>
      <c r="B886" s="79"/>
      <c r="D886" s="81"/>
      <c r="E886" s="81"/>
      <c r="F886" s="81"/>
      <c r="G886" s="82"/>
      <c r="H886" s="83"/>
      <c r="I886" s="83"/>
      <c r="J886" s="103"/>
    </row>
    <row r="887" spans="1:10" ht="12.75" customHeight="1" x14ac:dyDescent="0.25">
      <c r="A887" s="101">
        <v>10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Invoice!B3097</f>
        <v>0</v>
      </c>
      <c r="C888" s="88">
        <f>Invoice!E3097</f>
        <v>0</v>
      </c>
      <c r="D888" s="89">
        <f>Invoice!H3097</f>
        <v>0</v>
      </c>
      <c r="E888" s="81">
        <f t="shared" si="85"/>
        <v>0</v>
      </c>
      <c r="F888" s="81"/>
      <c r="G888" s="82">
        <f t="shared" si="86"/>
        <v>0</v>
      </c>
      <c r="H888" s="83">
        <f t="shared" si="87"/>
        <v>0</v>
      </c>
      <c r="I888" s="83" t="e">
        <f t="shared" si="88"/>
        <v>#DIV/0!</v>
      </c>
      <c r="J888" s="103" t="e">
        <f t="shared" si="89"/>
        <v>#DIV/0!</v>
      </c>
    </row>
    <row r="889" spans="1:10" ht="12.75" customHeight="1" x14ac:dyDescent="0.25">
      <c r="A889" s="101"/>
      <c r="D889" s="81"/>
      <c r="E889" s="81">
        <f>(E888*Invoice!I3097)+((E888-(E888*Invoice!I3097))*Invoice!J3097)</f>
        <v>0</v>
      </c>
      <c r="F889" s="81"/>
      <c r="G889" s="90">
        <f>E889/1.11</f>
        <v>0</v>
      </c>
      <c r="H889" s="91">
        <f>G889*11%</f>
        <v>0</v>
      </c>
      <c r="I889" s="91" t="e">
        <f>G889/B888</f>
        <v>#DIV/0!</v>
      </c>
      <c r="J889" s="104" t="e">
        <f>H889/B888</f>
        <v>#DIV/0!</v>
      </c>
    </row>
    <row r="890" spans="1:10" ht="12.75" customHeight="1" x14ac:dyDescent="0.25">
      <c r="A890" s="101"/>
      <c r="D890" s="81" t="s">
        <v>23</v>
      </c>
      <c r="E890" s="81">
        <f>E888-E889</f>
        <v>0</v>
      </c>
      <c r="F890" s="81"/>
      <c r="G890" s="82">
        <f>G888-G889</f>
        <v>0</v>
      </c>
      <c r="H890" s="82">
        <f>H888-H889</f>
        <v>0</v>
      </c>
      <c r="I890" s="82" t="e">
        <f>I888-I889</f>
        <v>#DIV/0!</v>
      </c>
      <c r="J890" s="105" t="e">
        <f>J888-J889</f>
        <v>#DIV/0!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0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11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Invoice!B3098</f>
        <v>0</v>
      </c>
      <c r="C894" s="88">
        <f>Invoice!E3098</f>
        <v>0</v>
      </c>
      <c r="D894" s="89">
        <f>Invoice!H3098</f>
        <v>0</v>
      </c>
      <c r="E894" s="81">
        <f t="shared" si="85"/>
        <v>0</v>
      </c>
      <c r="F894" s="81"/>
      <c r="G894" s="82">
        <f t="shared" si="86"/>
        <v>0</v>
      </c>
      <c r="H894" s="83">
        <f t="shared" si="87"/>
        <v>0</v>
      </c>
      <c r="I894" s="83" t="e">
        <f t="shared" si="88"/>
        <v>#DIV/0!</v>
      </c>
      <c r="J894" s="103" t="e">
        <f t="shared" si="89"/>
        <v>#DIV/0!</v>
      </c>
    </row>
    <row r="895" spans="1:10" ht="12.75" customHeight="1" x14ac:dyDescent="0.25">
      <c r="A895" s="101"/>
      <c r="D895" s="81"/>
      <c r="E895" s="81">
        <f>(E894*Invoice!I3098)+((E894-(E894*Invoice!I3098))*Invoice!J3098)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12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Invoice!B3099</f>
        <v>0</v>
      </c>
      <c r="C900" s="88">
        <f>Invoice!E3099</f>
        <v>0</v>
      </c>
      <c r="D900" s="89">
        <f>Invoice!H3099</f>
        <v>0</v>
      </c>
      <c r="E900" s="81">
        <f t="shared" si="85"/>
        <v>0</v>
      </c>
      <c r="F900" s="81"/>
      <c r="G900" s="82">
        <f t="shared" si="86"/>
        <v>0</v>
      </c>
      <c r="H900" s="83">
        <f t="shared" si="87"/>
        <v>0</v>
      </c>
      <c r="I900" s="83" t="e">
        <f t="shared" si="88"/>
        <v>#DIV/0!</v>
      </c>
      <c r="J900" s="103" t="e">
        <f t="shared" si="89"/>
        <v>#DIV/0!</v>
      </c>
    </row>
    <row r="901" spans="1:10" ht="12.75" customHeight="1" x14ac:dyDescent="0.25">
      <c r="A901" s="101"/>
      <c r="D901" s="81"/>
      <c r="E901" s="81">
        <f>(E900*Invoice!I3099)+((E900-(E900*Invoice!I3099))*Invoice!J3099)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13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Invoice!B3100</f>
        <v>0</v>
      </c>
      <c r="C906" s="88">
        <f>Invoice!E3100</f>
        <v>0</v>
      </c>
      <c r="D906" s="89">
        <f>Invoice!H3100</f>
        <v>0</v>
      </c>
      <c r="E906" s="81">
        <f t="shared" si="85"/>
        <v>0</v>
      </c>
      <c r="F906" s="81"/>
      <c r="G906" s="82">
        <f t="shared" si="86"/>
        <v>0</v>
      </c>
      <c r="H906" s="83">
        <f t="shared" si="87"/>
        <v>0</v>
      </c>
      <c r="I906" s="83" t="e">
        <f t="shared" si="88"/>
        <v>#DIV/0!</v>
      </c>
      <c r="J906" s="103" t="e">
        <f t="shared" si="89"/>
        <v>#DIV/0!</v>
      </c>
    </row>
    <row r="907" spans="1:10" ht="12.75" customHeight="1" x14ac:dyDescent="0.25">
      <c r="A907" s="101"/>
      <c r="D907" s="81"/>
      <c r="E907" s="81">
        <f>(E906*Invoice!I3100)+((E906-(E906*Invoice!I3100))*Invoice!J3100)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14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Invoice!B3101</f>
        <v>0</v>
      </c>
      <c r="C912" s="88">
        <f>Invoice!E3101</f>
        <v>0</v>
      </c>
      <c r="D912" s="89">
        <f>Invoice!H3101</f>
        <v>0</v>
      </c>
      <c r="E912" s="81">
        <f t="shared" si="85"/>
        <v>0</v>
      </c>
      <c r="F912" s="81"/>
      <c r="G912" s="82">
        <f t="shared" si="86"/>
        <v>0</v>
      </c>
      <c r="H912" s="83">
        <f t="shared" si="87"/>
        <v>0</v>
      </c>
      <c r="I912" s="83" t="e">
        <f t="shared" si="88"/>
        <v>#DIV/0!</v>
      </c>
      <c r="J912" s="103" t="e">
        <f t="shared" si="89"/>
        <v>#DIV/0!</v>
      </c>
    </row>
    <row r="913" spans="1:10" ht="12.75" customHeight="1" x14ac:dyDescent="0.25">
      <c r="A913" s="101"/>
      <c r="D913" s="81"/>
      <c r="E913" s="81">
        <f>(E912*Invoice!I3101)+((E912-(E912*Invoice!I3101))*Invoice!J3101)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15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Invoice!B3102</f>
        <v>0</v>
      </c>
      <c r="C918" s="88">
        <f>Invoice!E3102</f>
        <v>0</v>
      </c>
      <c r="D918" s="89">
        <f>Invoice!H3102</f>
        <v>0</v>
      </c>
      <c r="E918" s="81">
        <f t="shared" si="85"/>
        <v>0</v>
      </c>
      <c r="F918" s="81"/>
      <c r="G918" s="82">
        <f t="shared" si="86"/>
        <v>0</v>
      </c>
      <c r="H918" s="83">
        <f t="shared" si="87"/>
        <v>0</v>
      </c>
      <c r="I918" s="83" t="e">
        <f t="shared" si="88"/>
        <v>#DIV/0!</v>
      </c>
      <c r="J918" s="103" t="e">
        <f t="shared" si="89"/>
        <v>#DIV/0!</v>
      </c>
    </row>
    <row r="919" spans="1:10" ht="12.75" customHeight="1" x14ac:dyDescent="0.25">
      <c r="A919" s="101"/>
      <c r="D919" s="81"/>
      <c r="E919" s="81">
        <f>(E918*Invoice!I3102)+((E918-(E918*Invoice!I3102))*Invoice!J3102)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16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Invoice!B3103</f>
        <v>0</v>
      </c>
      <c r="C924" s="88">
        <f>Invoice!E3103</f>
        <v>0</v>
      </c>
      <c r="D924" s="89">
        <f>Invoice!H3103</f>
        <v>0</v>
      </c>
      <c r="E924" s="81">
        <f t="shared" si="85"/>
        <v>0</v>
      </c>
      <c r="F924" s="81"/>
      <c r="G924" s="82">
        <f t="shared" si="86"/>
        <v>0</v>
      </c>
      <c r="H924" s="83">
        <f t="shared" si="87"/>
        <v>0</v>
      </c>
      <c r="I924" s="83" t="e">
        <f t="shared" si="88"/>
        <v>#DIV/0!</v>
      </c>
      <c r="J924" s="103" t="e">
        <f t="shared" si="89"/>
        <v>#DIV/0!</v>
      </c>
    </row>
    <row r="925" spans="1:10" ht="12.75" customHeight="1" x14ac:dyDescent="0.25">
      <c r="A925" s="101"/>
      <c r="D925" s="81"/>
      <c r="E925" s="81">
        <f>(E924*Invoice!I3103)+((E924-(E924*Invoice!I3103))*Invoice!J3103)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C928" s="88"/>
      <c r="D928" s="89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6"/>
      <c r="B929" s="107"/>
      <c r="C929" s="107"/>
      <c r="D929" s="107"/>
      <c r="E929" s="107"/>
      <c r="F929" s="107"/>
      <c r="G929" s="108">
        <f>G836+G842+G848+G854+G860+G866+G872+G878+G884+G890+G896+G902+G908+G914+G920+G926</f>
        <v>0</v>
      </c>
      <c r="H929" s="108">
        <f>H836+H842+H848+H854+H860+H866+H872+H878+H884+H890+H896+H902+H908+H914+H920+H926</f>
        <v>0</v>
      </c>
      <c r="I929" s="107"/>
      <c r="J929" s="109">
        <f>H837+H843+H849+H855+H861+H867+H873+H879+H885+H891+H897+H903+H909+H915+H921+H927</f>
        <v>0</v>
      </c>
    </row>
    <row r="931" spans="1:10" ht="12.75" customHeight="1" x14ac:dyDescent="0.25">
      <c r="A931" s="94" t="s">
        <v>1</v>
      </c>
      <c r="B931" s="95">
        <f>Invoice!E3194</f>
        <v>23090029</v>
      </c>
      <c r="C931" s="96"/>
      <c r="D931" s="97"/>
      <c r="E931" s="97"/>
      <c r="F931" s="97"/>
      <c r="G931" s="98"/>
      <c r="H931" s="99"/>
      <c r="I931" s="99"/>
      <c r="J931" s="100"/>
    </row>
    <row r="932" spans="1:10" ht="12.75" customHeight="1" x14ac:dyDescent="0.25">
      <c r="A932" s="101">
        <v>1</v>
      </c>
      <c r="B932" s="84" t="s">
        <v>20</v>
      </c>
      <c r="C932" s="84" t="s">
        <v>21</v>
      </c>
      <c r="D932" s="85" t="s">
        <v>22</v>
      </c>
      <c r="E932" s="85" t="s">
        <v>23</v>
      </c>
      <c r="F932" s="85"/>
      <c r="G932" s="86" t="s">
        <v>24</v>
      </c>
      <c r="H932" s="87" t="s">
        <v>25</v>
      </c>
      <c r="I932" s="87" t="s">
        <v>26</v>
      </c>
      <c r="J932" s="102"/>
    </row>
    <row r="933" spans="1:10" ht="12.75" customHeight="1" x14ac:dyDescent="0.25">
      <c r="A933" s="101"/>
      <c r="B933" s="80">
        <f>Invoice!B3202</f>
        <v>0</v>
      </c>
      <c r="C933" s="88">
        <f>Invoice!E3202</f>
        <v>0</v>
      </c>
      <c r="D933" s="89">
        <f>Invoice!H3202</f>
        <v>0</v>
      </c>
      <c r="E933" s="81">
        <f>D933*B933</f>
        <v>0</v>
      </c>
      <c r="F933" s="81"/>
      <c r="G933" s="82">
        <f>E933/1.11</f>
        <v>0</v>
      </c>
      <c r="H933" s="83">
        <f>G933*11%</f>
        <v>0</v>
      </c>
      <c r="I933" s="83" t="e">
        <f>G933/B933</f>
        <v>#DIV/0!</v>
      </c>
      <c r="J933" s="103" t="e">
        <f>H933/B933</f>
        <v>#DIV/0!</v>
      </c>
    </row>
    <row r="934" spans="1:10" ht="12.75" customHeight="1" x14ac:dyDescent="0.25">
      <c r="A934" s="101"/>
      <c r="D934" s="81"/>
      <c r="E934" s="81">
        <f>(E933*Invoice!I3202)+((E933-(E933*Invoice!I3202))*Invoice!J3202)</f>
        <v>0</v>
      </c>
      <c r="F934" s="81"/>
      <c r="G934" s="90">
        <f>E934/1.11</f>
        <v>0</v>
      </c>
      <c r="H934" s="91">
        <f>G934*11%</f>
        <v>0</v>
      </c>
      <c r="I934" s="91" t="e">
        <f>G934/B933</f>
        <v>#DIV/0!</v>
      </c>
      <c r="J934" s="104" t="e">
        <f>H934/B933</f>
        <v>#DIV/0!</v>
      </c>
    </row>
    <row r="935" spans="1:10" ht="12.75" customHeight="1" x14ac:dyDescent="0.25">
      <c r="A935" s="101"/>
      <c r="D935" s="81" t="s">
        <v>23</v>
      </c>
      <c r="E935" s="81">
        <f>E933-E934</f>
        <v>0</v>
      </c>
      <c r="F935" s="81"/>
      <c r="G935" s="82">
        <f>G933-G934</f>
        <v>0</v>
      </c>
      <c r="H935" s="82">
        <f>H933-H934</f>
        <v>0</v>
      </c>
      <c r="I935" s="82" t="e">
        <f>I933-I934</f>
        <v>#DIV/0!</v>
      </c>
      <c r="J935" s="105" t="e">
        <f>J933-J934</f>
        <v>#DIV/0!</v>
      </c>
    </row>
    <row r="936" spans="1:10" ht="12.75" customHeight="1" x14ac:dyDescent="0.25">
      <c r="A936" s="101"/>
      <c r="D936" s="81"/>
      <c r="E936" s="81"/>
      <c r="F936" s="81"/>
      <c r="G936" s="82"/>
      <c r="H936" s="83">
        <f>G935+H935</f>
        <v>0</v>
      </c>
      <c r="I936" s="83"/>
      <c r="J936" s="103"/>
    </row>
    <row r="937" spans="1:10" ht="12.75" customHeight="1" x14ac:dyDescent="0.25">
      <c r="A937" s="101"/>
      <c r="B937" s="79"/>
      <c r="D937" s="81"/>
      <c r="E937" s="81"/>
      <c r="F937" s="81"/>
      <c r="G937" s="82"/>
      <c r="H937" s="83"/>
      <c r="I937" s="83"/>
      <c r="J937" s="103"/>
    </row>
    <row r="938" spans="1:10" ht="12.75" customHeight="1" x14ac:dyDescent="0.25">
      <c r="A938" s="101">
        <v>2</v>
      </c>
      <c r="B938" s="84" t="s">
        <v>20</v>
      </c>
      <c r="C938" s="84" t="s">
        <v>21</v>
      </c>
      <c r="D938" s="85" t="s">
        <v>22</v>
      </c>
      <c r="E938" s="85" t="s">
        <v>23</v>
      </c>
      <c r="F938" s="85"/>
      <c r="G938" s="86" t="s">
        <v>24</v>
      </c>
      <c r="H938" s="87" t="s">
        <v>25</v>
      </c>
      <c r="I938" s="87" t="s">
        <v>26</v>
      </c>
      <c r="J938" s="102"/>
    </row>
    <row r="939" spans="1:10" ht="12.75" customHeight="1" x14ac:dyDescent="0.25">
      <c r="A939" s="101"/>
      <c r="B939" s="80">
        <f>Invoice!B3203</f>
        <v>0</v>
      </c>
      <c r="C939" s="88">
        <f>Invoice!E3203</f>
        <v>0</v>
      </c>
      <c r="D939" s="89">
        <f>Invoice!H3203</f>
        <v>0</v>
      </c>
      <c r="E939" s="81">
        <f t="shared" ref="E939:E1023" si="90">D939*B939</f>
        <v>0</v>
      </c>
      <c r="F939" s="81"/>
      <c r="G939" s="82">
        <f t="shared" ref="G939:G1023" si="91">E939/1.11</f>
        <v>0</v>
      </c>
      <c r="H939" s="83">
        <f t="shared" ref="H939:H1023" si="92">G939*11%</f>
        <v>0</v>
      </c>
      <c r="I939" s="83" t="e">
        <f t="shared" ref="I939:I1023" si="93">G939/B939</f>
        <v>#DIV/0!</v>
      </c>
      <c r="J939" s="103" t="e">
        <f t="shared" ref="J939:J1023" si="94">H939/B939</f>
        <v>#DIV/0!</v>
      </c>
    </row>
    <row r="940" spans="1:10" ht="12.75" customHeight="1" x14ac:dyDescent="0.25">
      <c r="A940" s="101"/>
      <c r="D940" s="81"/>
      <c r="E940" s="81">
        <f>(E939*Invoice!I3203)+((E939-(E939*Invoice!I3203))*Invoice!J3203)</f>
        <v>0</v>
      </c>
      <c r="F940" s="81"/>
      <c r="G940" s="90">
        <f>E940/1.11</f>
        <v>0</v>
      </c>
      <c r="H940" s="91">
        <f>G940*11%</f>
        <v>0</v>
      </c>
      <c r="I940" s="91" t="e">
        <f>G940/B939</f>
        <v>#DIV/0!</v>
      </c>
      <c r="J940" s="104" t="e">
        <f>H940/B939</f>
        <v>#DIV/0!</v>
      </c>
    </row>
    <row r="941" spans="1:10" ht="12.75" customHeight="1" x14ac:dyDescent="0.25">
      <c r="A941" s="101"/>
      <c r="D941" s="81" t="s">
        <v>23</v>
      </c>
      <c r="E941" s="81">
        <f>E939-E940</f>
        <v>0</v>
      </c>
      <c r="F941" s="81"/>
      <c r="G941" s="82">
        <f>G939-G940</f>
        <v>0</v>
      </c>
      <c r="H941" s="82">
        <f>H939-H940</f>
        <v>0</v>
      </c>
      <c r="I941" s="82" t="e">
        <f>I939-I940</f>
        <v>#DIV/0!</v>
      </c>
      <c r="J941" s="105" t="e">
        <f>J939-J940</f>
        <v>#DIV/0!</v>
      </c>
    </row>
    <row r="942" spans="1:10" ht="12.75" customHeight="1" x14ac:dyDescent="0.25">
      <c r="A942" s="101"/>
      <c r="D942" s="81"/>
      <c r="E942" s="81"/>
      <c r="F942" s="81"/>
      <c r="G942" s="82"/>
      <c r="H942" s="83">
        <f>G941+H941</f>
        <v>0</v>
      </c>
      <c r="I942" s="83"/>
      <c r="J942" s="103"/>
    </row>
    <row r="943" spans="1:10" ht="12.75" customHeight="1" x14ac:dyDescent="0.25">
      <c r="A943" s="101"/>
      <c r="B943" s="79"/>
      <c r="D943" s="81"/>
      <c r="E943" s="81"/>
      <c r="F943" s="81"/>
      <c r="G943" s="82"/>
      <c r="H943" s="83"/>
      <c r="I943" s="83"/>
      <c r="J943" s="103"/>
    </row>
    <row r="944" spans="1:10" ht="12.75" customHeight="1" x14ac:dyDescent="0.25">
      <c r="A944" s="101">
        <v>3</v>
      </c>
      <c r="B944" s="84" t="s">
        <v>20</v>
      </c>
      <c r="C944" s="84" t="s">
        <v>21</v>
      </c>
      <c r="D944" s="85" t="s">
        <v>22</v>
      </c>
      <c r="E944" s="85" t="s">
        <v>23</v>
      </c>
      <c r="F944" s="85"/>
      <c r="G944" s="86" t="s">
        <v>24</v>
      </c>
      <c r="H944" s="87" t="s">
        <v>25</v>
      </c>
      <c r="I944" s="87" t="s">
        <v>26</v>
      </c>
      <c r="J944" s="102"/>
    </row>
    <row r="945" spans="1:10" ht="12.75" customHeight="1" x14ac:dyDescent="0.25">
      <c r="A945" s="101"/>
      <c r="B945" s="80">
        <f>Invoice!B3204</f>
        <v>0</v>
      </c>
      <c r="C945" s="88">
        <f>Invoice!E3204</f>
        <v>0</v>
      </c>
      <c r="D945" s="89">
        <f>Invoice!H3204</f>
        <v>0</v>
      </c>
      <c r="E945" s="81">
        <f t="shared" si="90"/>
        <v>0</v>
      </c>
      <c r="F945" s="81"/>
      <c r="G945" s="82">
        <f t="shared" si="91"/>
        <v>0</v>
      </c>
      <c r="H945" s="83">
        <f t="shared" si="92"/>
        <v>0</v>
      </c>
      <c r="I945" s="83" t="e">
        <f t="shared" si="93"/>
        <v>#DIV/0!</v>
      </c>
      <c r="J945" s="103" t="e">
        <f t="shared" si="94"/>
        <v>#DIV/0!</v>
      </c>
    </row>
    <row r="946" spans="1:10" ht="12.75" customHeight="1" x14ac:dyDescent="0.25">
      <c r="A946" s="101"/>
      <c r="D946" s="81"/>
      <c r="E946" s="81">
        <f>(E945*Invoice!I3204)+((E945-(E945*Invoice!I3204))*Invoice!J3204)</f>
        <v>0</v>
      </c>
      <c r="F946" s="81"/>
      <c r="G946" s="90">
        <f>E946/1.11</f>
        <v>0</v>
      </c>
      <c r="H946" s="91">
        <f>G946*11%</f>
        <v>0</v>
      </c>
      <c r="I946" s="91" t="e">
        <f>G946/B945</f>
        <v>#DIV/0!</v>
      </c>
      <c r="J946" s="104" t="e">
        <f>H946/B945</f>
        <v>#DIV/0!</v>
      </c>
    </row>
    <row r="947" spans="1:10" ht="12.75" customHeight="1" x14ac:dyDescent="0.25">
      <c r="A947" s="101"/>
      <c r="D947" s="81" t="s">
        <v>23</v>
      </c>
      <c r="E947" s="81">
        <f>E945-E946</f>
        <v>0</v>
      </c>
      <c r="F947" s="81"/>
      <c r="G947" s="82">
        <f>G945-G946</f>
        <v>0</v>
      </c>
      <c r="H947" s="82">
        <f>H945-H946</f>
        <v>0</v>
      </c>
      <c r="I947" s="82" t="e">
        <f>I945-I946</f>
        <v>#DIV/0!</v>
      </c>
      <c r="J947" s="105" t="e">
        <f>J945-J946</f>
        <v>#DIV/0!</v>
      </c>
    </row>
    <row r="948" spans="1:10" ht="12.75" customHeight="1" x14ac:dyDescent="0.25">
      <c r="A948" s="101"/>
      <c r="D948" s="81"/>
      <c r="E948" s="81"/>
      <c r="F948" s="81"/>
      <c r="G948" s="82"/>
      <c r="H948" s="83">
        <f>G947+H947</f>
        <v>0</v>
      </c>
      <c r="I948" s="83"/>
      <c r="J948" s="103"/>
    </row>
    <row r="949" spans="1:10" ht="12.75" customHeight="1" x14ac:dyDescent="0.25">
      <c r="A949" s="101"/>
      <c r="B949" s="79"/>
      <c r="D949" s="81"/>
      <c r="E949" s="81"/>
      <c r="F949" s="81"/>
      <c r="G949" s="82"/>
      <c r="H949" s="83"/>
      <c r="I949" s="83"/>
      <c r="J949" s="103"/>
    </row>
    <row r="950" spans="1:10" ht="12.75" customHeight="1" x14ac:dyDescent="0.25">
      <c r="A950" s="101">
        <v>4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2"/>
    </row>
    <row r="951" spans="1:10" ht="12.75" customHeight="1" x14ac:dyDescent="0.25">
      <c r="A951" s="101"/>
      <c r="B951" s="80">
        <f>Invoice!B3205</f>
        <v>0</v>
      </c>
      <c r="C951" s="88">
        <f>Invoice!E3205</f>
        <v>0</v>
      </c>
      <c r="D951" s="89">
        <f>Invoice!H3205</f>
        <v>0</v>
      </c>
      <c r="E951" s="81">
        <f t="shared" si="90"/>
        <v>0</v>
      </c>
      <c r="F951" s="81"/>
      <c r="G951" s="82">
        <f t="shared" si="91"/>
        <v>0</v>
      </c>
      <c r="H951" s="83">
        <f t="shared" si="92"/>
        <v>0</v>
      </c>
      <c r="I951" s="83" t="e">
        <f t="shared" si="93"/>
        <v>#DIV/0!</v>
      </c>
      <c r="J951" s="103" t="e">
        <f t="shared" si="94"/>
        <v>#DIV/0!</v>
      </c>
    </row>
    <row r="952" spans="1:10" ht="12.75" customHeight="1" x14ac:dyDescent="0.25">
      <c r="A952" s="101"/>
      <c r="D952" s="81"/>
      <c r="E952" s="81">
        <f>(E951*Invoice!I3205)+((E951-(E951*Invoice!I3205))*Invoice!J3205)</f>
        <v>0</v>
      </c>
      <c r="F952" s="81"/>
      <c r="G952" s="90">
        <f>E952/1.11</f>
        <v>0</v>
      </c>
      <c r="H952" s="91">
        <f>G952*11%</f>
        <v>0</v>
      </c>
      <c r="I952" s="91" t="e">
        <f>G952/B951</f>
        <v>#DIV/0!</v>
      </c>
      <c r="J952" s="104" t="e">
        <f>H952/B951</f>
        <v>#DIV/0!</v>
      </c>
    </row>
    <row r="953" spans="1:10" ht="12.75" customHeight="1" x14ac:dyDescent="0.25">
      <c r="A953" s="101"/>
      <c r="D953" s="81" t="s">
        <v>23</v>
      </c>
      <c r="E953" s="81">
        <f>E951-E952</f>
        <v>0</v>
      </c>
      <c r="F953" s="81"/>
      <c r="G953" s="82">
        <f>G951-G952</f>
        <v>0</v>
      </c>
      <c r="H953" s="82">
        <f>H951-H952</f>
        <v>0</v>
      </c>
      <c r="I953" s="82" t="e">
        <f>I951-I952</f>
        <v>#DIV/0!</v>
      </c>
      <c r="J953" s="105" t="e">
        <f>J951-J952</f>
        <v>#DIV/0!</v>
      </c>
    </row>
    <row r="954" spans="1:10" ht="12.75" customHeight="1" x14ac:dyDescent="0.25">
      <c r="A954" s="101"/>
      <c r="D954" s="81"/>
      <c r="E954" s="81"/>
      <c r="F954" s="81"/>
      <c r="G954" s="82"/>
      <c r="H954" s="83">
        <f>G953+H953</f>
        <v>0</v>
      </c>
      <c r="I954" s="83"/>
      <c r="J954" s="103"/>
    </row>
    <row r="955" spans="1:10" ht="12.75" customHeight="1" x14ac:dyDescent="0.25">
      <c r="A955" s="101"/>
      <c r="B955" s="79"/>
      <c r="D955" s="81"/>
      <c r="E955" s="81"/>
      <c r="F955" s="81"/>
      <c r="G955" s="82"/>
      <c r="H955" s="83"/>
      <c r="I955" s="83"/>
      <c r="J955" s="103"/>
    </row>
    <row r="956" spans="1:10" ht="12.75" customHeight="1" x14ac:dyDescent="0.25">
      <c r="A956" s="101">
        <v>5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2"/>
    </row>
    <row r="957" spans="1:10" ht="12.75" customHeight="1" x14ac:dyDescent="0.25">
      <c r="A957" s="101"/>
      <c r="B957" s="80">
        <f>Invoice!B3206</f>
        <v>0</v>
      </c>
      <c r="C957" s="88">
        <f>Invoice!E3206</f>
        <v>0</v>
      </c>
      <c r="D957" s="89">
        <f>Invoice!H3206</f>
        <v>0</v>
      </c>
      <c r="E957" s="81">
        <f t="shared" si="90"/>
        <v>0</v>
      </c>
      <c r="F957" s="81"/>
      <c r="G957" s="82">
        <f t="shared" si="91"/>
        <v>0</v>
      </c>
      <c r="H957" s="83">
        <f t="shared" si="92"/>
        <v>0</v>
      </c>
      <c r="I957" s="83" t="e">
        <f t="shared" si="93"/>
        <v>#DIV/0!</v>
      </c>
      <c r="J957" s="103" t="e">
        <f t="shared" si="94"/>
        <v>#DIV/0!</v>
      </c>
    </row>
    <row r="958" spans="1:10" ht="12.75" customHeight="1" x14ac:dyDescent="0.25">
      <c r="A958" s="101"/>
      <c r="D958" s="81"/>
      <c r="E958" s="81">
        <f>(E957*Invoice!I3206)+((E957-(E957*Invoice!I3206))*Invoice!J3206)</f>
        <v>0</v>
      </c>
      <c r="F958" s="81"/>
      <c r="G958" s="90">
        <f>E958/1.11</f>
        <v>0</v>
      </c>
      <c r="H958" s="91">
        <f>G958*11%</f>
        <v>0</v>
      </c>
      <c r="I958" s="91" t="e">
        <f>G958/B957</f>
        <v>#DIV/0!</v>
      </c>
      <c r="J958" s="104" t="e">
        <f>H958/B957</f>
        <v>#DIV/0!</v>
      </c>
    </row>
    <row r="959" spans="1:10" ht="12.75" customHeight="1" x14ac:dyDescent="0.25">
      <c r="A959" s="101"/>
      <c r="D959" s="81" t="s">
        <v>23</v>
      </c>
      <c r="E959" s="81">
        <f>E957-E958</f>
        <v>0</v>
      </c>
      <c r="F959" s="81"/>
      <c r="G959" s="82">
        <f>G957-G958</f>
        <v>0</v>
      </c>
      <c r="H959" s="82">
        <f>H957-H958</f>
        <v>0</v>
      </c>
      <c r="I959" s="82" t="e">
        <f>I957-I958</f>
        <v>#DIV/0!</v>
      </c>
      <c r="J959" s="105" t="e">
        <f>J957-J958</f>
        <v>#DIV/0!</v>
      </c>
    </row>
    <row r="960" spans="1:10" ht="12.75" customHeight="1" x14ac:dyDescent="0.25">
      <c r="A960" s="101"/>
      <c r="D960" s="81"/>
      <c r="E960" s="81"/>
      <c r="F960" s="81"/>
      <c r="G960" s="82"/>
      <c r="H960" s="83">
        <f>G959+H959</f>
        <v>0</v>
      </c>
      <c r="I960" s="83"/>
      <c r="J960" s="103"/>
    </row>
    <row r="961" spans="1:10" ht="12.75" customHeight="1" x14ac:dyDescent="0.25">
      <c r="A961" s="101"/>
      <c r="B961" s="79"/>
      <c r="D961" s="81"/>
      <c r="E961" s="81"/>
      <c r="F961" s="81"/>
      <c r="G961" s="82"/>
      <c r="H961" s="83"/>
      <c r="I961" s="83"/>
      <c r="J961" s="103"/>
    </row>
    <row r="962" spans="1:10" ht="12.75" customHeight="1" x14ac:dyDescent="0.25">
      <c r="A962" s="101">
        <v>6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2"/>
    </row>
    <row r="963" spans="1:10" ht="12.75" customHeight="1" x14ac:dyDescent="0.25">
      <c r="A963" s="101"/>
      <c r="B963" s="80">
        <f>Invoice!B3207</f>
        <v>0</v>
      </c>
      <c r="C963" s="88">
        <f>Invoice!E3207</f>
        <v>0</v>
      </c>
      <c r="D963" s="89">
        <f>Invoice!H3207</f>
        <v>0</v>
      </c>
      <c r="E963" s="81">
        <f t="shared" si="90"/>
        <v>0</v>
      </c>
      <c r="F963" s="81"/>
      <c r="G963" s="82">
        <f t="shared" si="91"/>
        <v>0</v>
      </c>
      <c r="H963" s="83">
        <f t="shared" si="92"/>
        <v>0</v>
      </c>
      <c r="I963" s="83" t="e">
        <f t="shared" si="93"/>
        <v>#DIV/0!</v>
      </c>
      <c r="J963" s="103" t="e">
        <f t="shared" si="94"/>
        <v>#DIV/0!</v>
      </c>
    </row>
    <row r="964" spans="1:10" ht="12.75" customHeight="1" x14ac:dyDescent="0.25">
      <c r="A964" s="101"/>
      <c r="D964" s="81"/>
      <c r="E964" s="81">
        <f>(E963*Invoice!I3207)+((E963-(E963*Invoice!I3207))*Invoice!J3207)</f>
        <v>0</v>
      </c>
      <c r="F964" s="81"/>
      <c r="G964" s="90">
        <f>E964/1.11</f>
        <v>0</v>
      </c>
      <c r="H964" s="91">
        <f>G964*11%</f>
        <v>0</v>
      </c>
      <c r="I964" s="91" t="e">
        <f>G964/B963</f>
        <v>#DIV/0!</v>
      </c>
      <c r="J964" s="104" t="e">
        <f>H964/B963</f>
        <v>#DIV/0!</v>
      </c>
    </row>
    <row r="965" spans="1:10" ht="12.75" customHeight="1" x14ac:dyDescent="0.25">
      <c r="A965" s="101"/>
      <c r="D965" s="81" t="s">
        <v>23</v>
      </c>
      <c r="E965" s="81">
        <f>E963-E964</f>
        <v>0</v>
      </c>
      <c r="F965" s="81"/>
      <c r="G965" s="82">
        <f>G963-G964</f>
        <v>0</v>
      </c>
      <c r="H965" s="82">
        <f>H963-H964</f>
        <v>0</v>
      </c>
      <c r="I965" s="82" t="e">
        <f>I963-I964</f>
        <v>#DIV/0!</v>
      </c>
      <c r="J965" s="105" t="e">
        <f>J963-J964</f>
        <v>#DIV/0!</v>
      </c>
    </row>
    <row r="966" spans="1:10" ht="12.75" customHeight="1" x14ac:dyDescent="0.25">
      <c r="A966" s="101"/>
      <c r="D966" s="81"/>
      <c r="E966" s="81"/>
      <c r="F966" s="81"/>
      <c r="G966" s="82"/>
      <c r="H966" s="83">
        <f>G965+H965</f>
        <v>0</v>
      </c>
      <c r="I966" s="83"/>
      <c r="J966" s="103"/>
    </row>
    <row r="967" spans="1:10" ht="12.75" customHeight="1" x14ac:dyDescent="0.25">
      <c r="A967" s="101"/>
      <c r="B967" s="79"/>
      <c r="D967" s="81"/>
      <c r="E967" s="81"/>
      <c r="F967" s="81"/>
      <c r="G967" s="82"/>
      <c r="H967" s="83"/>
      <c r="I967" s="83"/>
      <c r="J967" s="103"/>
    </row>
    <row r="968" spans="1:10" ht="12.75" customHeight="1" x14ac:dyDescent="0.25">
      <c r="A968" s="101">
        <v>7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Invoice!B3208</f>
        <v>0</v>
      </c>
      <c r="C969" s="88">
        <f>Invoice!E3208</f>
        <v>0</v>
      </c>
      <c r="D969" s="89">
        <f>Invoice!H3208</f>
        <v>0</v>
      </c>
      <c r="E969" s="81">
        <f t="shared" si="90"/>
        <v>0</v>
      </c>
      <c r="F969" s="81"/>
      <c r="G969" s="82">
        <f t="shared" si="91"/>
        <v>0</v>
      </c>
      <c r="H969" s="83">
        <f t="shared" si="92"/>
        <v>0</v>
      </c>
      <c r="I969" s="83" t="e">
        <f t="shared" si="93"/>
        <v>#DIV/0!</v>
      </c>
      <c r="J969" s="103" t="e">
        <f t="shared" si="94"/>
        <v>#DIV/0!</v>
      </c>
    </row>
    <row r="970" spans="1:10" ht="12.75" customHeight="1" x14ac:dyDescent="0.25">
      <c r="A970" s="101"/>
      <c r="D970" s="81"/>
      <c r="E970" s="81">
        <f>(E969*Invoice!I3208)+((E969-(E969*Invoice!I3208))*Invoice!J3208)</f>
        <v>0</v>
      </c>
      <c r="F970" s="81"/>
      <c r="G970" s="90">
        <f>E970/1.11</f>
        <v>0</v>
      </c>
      <c r="H970" s="91">
        <f>G970*11%</f>
        <v>0</v>
      </c>
      <c r="I970" s="91" t="e">
        <f>G970/B969</f>
        <v>#DIV/0!</v>
      </c>
      <c r="J970" s="104" t="e">
        <f>H970/B969</f>
        <v>#DIV/0!</v>
      </c>
    </row>
    <row r="971" spans="1:10" ht="12.75" customHeight="1" x14ac:dyDescent="0.25">
      <c r="A971" s="101"/>
      <c r="D971" s="81" t="s">
        <v>23</v>
      </c>
      <c r="E971" s="81">
        <f>E969-E970</f>
        <v>0</v>
      </c>
      <c r="F971" s="81"/>
      <c r="G971" s="82">
        <f>G969-G970</f>
        <v>0</v>
      </c>
      <c r="H971" s="82">
        <f>H969-H970</f>
        <v>0</v>
      </c>
      <c r="I971" s="82" t="e">
        <f>I969-I970</f>
        <v>#DIV/0!</v>
      </c>
      <c r="J971" s="105" t="e">
        <f>J969-J970</f>
        <v>#DIV/0!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0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1">
        <v>8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2"/>
    </row>
    <row r="975" spans="1:10" ht="12.75" customHeight="1" x14ac:dyDescent="0.25">
      <c r="A975" s="101"/>
      <c r="B975" s="80">
        <f>Invoice!B3209</f>
        <v>0</v>
      </c>
      <c r="C975" s="88">
        <f>Invoice!E3209</f>
        <v>0</v>
      </c>
      <c r="D975" s="89">
        <f>Invoice!H3209</f>
        <v>0</v>
      </c>
      <c r="E975" s="81">
        <f t="shared" si="90"/>
        <v>0</v>
      </c>
      <c r="F975" s="81"/>
      <c r="G975" s="82">
        <f t="shared" si="91"/>
        <v>0</v>
      </c>
      <c r="H975" s="83">
        <f t="shared" si="92"/>
        <v>0</v>
      </c>
      <c r="I975" s="83" t="e">
        <f t="shared" si="93"/>
        <v>#DIV/0!</v>
      </c>
      <c r="J975" s="103" t="e">
        <f t="shared" si="94"/>
        <v>#DIV/0!</v>
      </c>
    </row>
    <row r="976" spans="1:10" ht="12.75" customHeight="1" x14ac:dyDescent="0.25">
      <c r="A976" s="101"/>
      <c r="D976" s="81"/>
      <c r="E976" s="81">
        <f>(E975*Invoice!I3209)+((E975-(E975*Invoice!I3209))*Invoice!J3209)</f>
        <v>0</v>
      </c>
      <c r="F976" s="81"/>
      <c r="G976" s="90">
        <f>E976/1.11</f>
        <v>0</v>
      </c>
      <c r="H976" s="91">
        <f>G976*11%</f>
        <v>0</v>
      </c>
      <c r="I976" s="91" t="e">
        <f>G976/B975</f>
        <v>#DIV/0!</v>
      </c>
      <c r="J976" s="104" t="e">
        <f>H976/B975</f>
        <v>#DIV/0!</v>
      </c>
    </row>
    <row r="977" spans="1:10" ht="12.75" customHeight="1" x14ac:dyDescent="0.25">
      <c r="A977" s="101"/>
      <c r="D977" s="81" t="s">
        <v>23</v>
      </c>
      <c r="E977" s="81">
        <f>E975-E976</f>
        <v>0</v>
      </c>
      <c r="F977" s="81"/>
      <c r="G977" s="82">
        <f>G975-G976</f>
        <v>0</v>
      </c>
      <c r="H977" s="82">
        <f>H975-H976</f>
        <v>0</v>
      </c>
      <c r="I977" s="82" t="e">
        <f>I975-I976</f>
        <v>#DIV/0!</v>
      </c>
      <c r="J977" s="105" t="e">
        <f>J975-J976</f>
        <v>#DIV/0!</v>
      </c>
    </row>
    <row r="978" spans="1:10" ht="12.75" customHeight="1" x14ac:dyDescent="0.25">
      <c r="A978" s="101"/>
      <c r="D978" s="81"/>
      <c r="E978" s="81"/>
      <c r="F978" s="81"/>
      <c r="G978" s="82"/>
      <c r="H978" s="83">
        <f>G977+H977</f>
        <v>0</v>
      </c>
      <c r="I978" s="83"/>
      <c r="J978" s="103"/>
    </row>
    <row r="979" spans="1:10" ht="12.75" customHeight="1" x14ac:dyDescent="0.25">
      <c r="A979" s="101"/>
      <c r="B979" s="79"/>
      <c r="D979" s="81"/>
      <c r="E979" s="81"/>
      <c r="F979" s="81"/>
      <c r="G979" s="82"/>
      <c r="H979" s="83"/>
      <c r="I979" s="83"/>
      <c r="J979" s="103"/>
    </row>
    <row r="980" spans="1:10" ht="12.75" customHeight="1" x14ac:dyDescent="0.25">
      <c r="A980" s="101">
        <v>9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2"/>
    </row>
    <row r="981" spans="1:10" ht="12.75" customHeight="1" x14ac:dyDescent="0.25">
      <c r="A981" s="101"/>
      <c r="B981" s="80">
        <f>Invoice!B3210</f>
        <v>0</v>
      </c>
      <c r="C981" s="88">
        <f>Invoice!E3210</f>
        <v>0</v>
      </c>
      <c r="D981" s="89">
        <f>Invoice!H3210</f>
        <v>0</v>
      </c>
      <c r="E981" s="81">
        <f t="shared" si="90"/>
        <v>0</v>
      </c>
      <c r="F981" s="81"/>
      <c r="G981" s="82">
        <f t="shared" si="91"/>
        <v>0</v>
      </c>
      <c r="H981" s="83">
        <f t="shared" si="92"/>
        <v>0</v>
      </c>
      <c r="I981" s="83" t="e">
        <f t="shared" si="93"/>
        <v>#DIV/0!</v>
      </c>
      <c r="J981" s="103" t="e">
        <f t="shared" si="94"/>
        <v>#DIV/0!</v>
      </c>
    </row>
    <row r="982" spans="1:10" ht="12.75" customHeight="1" x14ac:dyDescent="0.25">
      <c r="A982" s="101"/>
      <c r="D982" s="81"/>
      <c r="E982" s="81">
        <f>(E981*Invoice!I3210)+((E981-(E981*Invoice!I3210))*Invoice!J3210)</f>
        <v>0</v>
      </c>
      <c r="F982" s="81"/>
      <c r="G982" s="90">
        <f>E982/1.11</f>
        <v>0</v>
      </c>
      <c r="H982" s="91">
        <f>G982*11%</f>
        <v>0</v>
      </c>
      <c r="I982" s="91" t="e">
        <f>G982/B981</f>
        <v>#DIV/0!</v>
      </c>
      <c r="J982" s="104" t="e">
        <f>H982/B981</f>
        <v>#DIV/0!</v>
      </c>
    </row>
    <row r="983" spans="1:10" ht="12.75" customHeight="1" x14ac:dyDescent="0.25">
      <c r="A983" s="101"/>
      <c r="D983" s="81" t="s">
        <v>23</v>
      </c>
      <c r="E983" s="81">
        <f>E981-E982</f>
        <v>0</v>
      </c>
      <c r="F983" s="81"/>
      <c r="G983" s="82">
        <f>G981-G982</f>
        <v>0</v>
      </c>
      <c r="H983" s="82">
        <f>H981-H982</f>
        <v>0</v>
      </c>
      <c r="I983" s="82" t="e">
        <f>I981-I982</f>
        <v>#DIV/0!</v>
      </c>
      <c r="J983" s="105" t="e">
        <f>J981-J982</f>
        <v>#DIV/0!</v>
      </c>
    </row>
    <row r="984" spans="1:10" ht="12.75" customHeight="1" x14ac:dyDescent="0.25">
      <c r="A984" s="101"/>
      <c r="D984" s="81"/>
      <c r="E984" s="81"/>
      <c r="F984" s="81"/>
      <c r="G984" s="82"/>
      <c r="H984" s="83">
        <f>G983+H983</f>
        <v>0</v>
      </c>
      <c r="I984" s="83"/>
      <c r="J984" s="103"/>
    </row>
    <row r="985" spans="1:10" ht="12.75" customHeight="1" x14ac:dyDescent="0.25">
      <c r="A985" s="101"/>
      <c r="B985" s="79"/>
      <c r="D985" s="81"/>
      <c r="E985" s="81"/>
      <c r="F985" s="81"/>
      <c r="G985" s="82"/>
      <c r="H985" s="83"/>
      <c r="I985" s="83"/>
      <c r="J985" s="103"/>
    </row>
    <row r="986" spans="1:10" ht="12.75" customHeight="1" x14ac:dyDescent="0.25">
      <c r="A986" s="101">
        <v>10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Invoice!B3211</f>
        <v>0</v>
      </c>
      <c r="C987" s="88">
        <f>Invoice!E3211</f>
        <v>0</v>
      </c>
      <c r="D987" s="89">
        <f>Invoice!H3211</f>
        <v>0</v>
      </c>
      <c r="E987" s="81">
        <f t="shared" si="90"/>
        <v>0</v>
      </c>
      <c r="F987" s="81"/>
      <c r="G987" s="82">
        <f t="shared" si="91"/>
        <v>0</v>
      </c>
      <c r="H987" s="83">
        <f t="shared" si="92"/>
        <v>0</v>
      </c>
      <c r="I987" s="83" t="e">
        <f t="shared" si="93"/>
        <v>#DIV/0!</v>
      </c>
      <c r="J987" s="103" t="e">
        <f t="shared" si="94"/>
        <v>#DIV/0!</v>
      </c>
    </row>
    <row r="988" spans="1:10" ht="12.75" customHeight="1" x14ac:dyDescent="0.25">
      <c r="A988" s="101"/>
      <c r="D988" s="81"/>
      <c r="E988" s="81">
        <f>(E987*Invoice!I3211)+((E987-(E987*Invoice!I3211))*Invoice!J3211)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B991" s="79"/>
      <c r="D991" s="81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1">
        <v>11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Invoice!B3212</f>
        <v>0</v>
      </c>
      <c r="C993" s="88">
        <f>Invoice!E3212</f>
        <v>0</v>
      </c>
      <c r="D993" s="89">
        <f>Invoice!H3212</f>
        <v>0</v>
      </c>
      <c r="E993" s="81">
        <f t="shared" si="90"/>
        <v>0</v>
      </c>
      <c r="F993" s="81"/>
      <c r="G993" s="82">
        <f t="shared" si="91"/>
        <v>0</v>
      </c>
      <c r="H993" s="83">
        <f t="shared" si="92"/>
        <v>0</v>
      </c>
      <c r="I993" s="83" t="e">
        <f t="shared" si="93"/>
        <v>#DIV/0!</v>
      </c>
      <c r="J993" s="103" t="e">
        <f t="shared" si="94"/>
        <v>#DIV/0!</v>
      </c>
    </row>
    <row r="994" spans="1:10" ht="12.75" customHeight="1" x14ac:dyDescent="0.25">
      <c r="A994" s="101"/>
      <c r="D994" s="81"/>
      <c r="E994" s="81">
        <f>(E993*Invoice!I3212)+((E993-(E993*Invoice!I3212))*Invoice!J3212)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12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Invoice!B3213</f>
        <v>0</v>
      </c>
      <c r="C999" s="88">
        <f>Invoice!E3213</f>
        <v>0</v>
      </c>
      <c r="D999" s="89">
        <f>Invoice!H3213</f>
        <v>0</v>
      </c>
      <c r="E999" s="81">
        <f t="shared" si="90"/>
        <v>0</v>
      </c>
      <c r="F999" s="81"/>
      <c r="G999" s="82">
        <f t="shared" si="91"/>
        <v>0</v>
      </c>
      <c r="H999" s="83">
        <f t="shared" si="92"/>
        <v>0</v>
      </c>
      <c r="I999" s="83" t="e">
        <f t="shared" si="93"/>
        <v>#DIV/0!</v>
      </c>
      <c r="J999" s="103" t="e">
        <f t="shared" si="94"/>
        <v>#DIV/0!</v>
      </c>
    </row>
    <row r="1000" spans="1:10" ht="12.75" customHeight="1" x14ac:dyDescent="0.25">
      <c r="A1000" s="101"/>
      <c r="D1000" s="81"/>
      <c r="E1000" s="81">
        <f>(E999*Invoice!I3213)+((E999-(E999*Invoice!I3213))*Invoice!J3213)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13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Invoice!B3214</f>
        <v>0</v>
      </c>
      <c r="C1005" s="88">
        <f>Invoice!E3214</f>
        <v>0</v>
      </c>
      <c r="D1005" s="89">
        <f>Invoice!H3214</f>
        <v>0</v>
      </c>
      <c r="E1005" s="81">
        <f t="shared" si="90"/>
        <v>0</v>
      </c>
      <c r="F1005" s="81"/>
      <c r="G1005" s="82">
        <f t="shared" si="91"/>
        <v>0</v>
      </c>
      <c r="H1005" s="83">
        <f t="shared" si="92"/>
        <v>0</v>
      </c>
      <c r="I1005" s="83" t="e">
        <f t="shared" si="93"/>
        <v>#DIV/0!</v>
      </c>
      <c r="J1005" s="103" t="e">
        <f t="shared" si="94"/>
        <v>#DIV/0!</v>
      </c>
    </row>
    <row r="1006" spans="1:10" ht="12.75" customHeight="1" x14ac:dyDescent="0.25">
      <c r="A1006" s="101"/>
      <c r="D1006" s="81"/>
      <c r="E1006" s="81">
        <f>(E1005*Invoice!I3214)+((E1005-(E1005*Invoice!I3214))*Invoice!J3214)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14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Invoice!B3215</f>
        <v>0</v>
      </c>
      <c r="C1011" s="88">
        <f>Invoice!E3215</f>
        <v>0</v>
      </c>
      <c r="D1011" s="89">
        <f>Invoice!H3215</f>
        <v>0</v>
      </c>
      <c r="E1011" s="81">
        <f t="shared" si="90"/>
        <v>0</v>
      </c>
      <c r="F1011" s="81"/>
      <c r="G1011" s="82">
        <f t="shared" si="91"/>
        <v>0</v>
      </c>
      <c r="H1011" s="83">
        <f t="shared" si="92"/>
        <v>0</v>
      </c>
      <c r="I1011" s="83" t="e">
        <f t="shared" si="93"/>
        <v>#DIV/0!</v>
      </c>
      <c r="J1011" s="103" t="e">
        <f t="shared" si="94"/>
        <v>#DIV/0!</v>
      </c>
    </row>
    <row r="1012" spans="1:10" ht="12.75" customHeight="1" x14ac:dyDescent="0.25">
      <c r="A1012" s="101"/>
      <c r="D1012" s="81"/>
      <c r="E1012" s="81">
        <f>(E1011*Invoice!I3215)+((E1011-(E1011*Invoice!I3215))*Invoice!J3215)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15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Invoice!B3216</f>
        <v>0</v>
      </c>
      <c r="C1017" s="88">
        <f>Invoice!E3216</f>
        <v>0</v>
      </c>
      <c r="D1017" s="89">
        <f>Invoice!H3216</f>
        <v>0</v>
      </c>
      <c r="E1017" s="81">
        <f t="shared" si="90"/>
        <v>0</v>
      </c>
      <c r="F1017" s="81"/>
      <c r="G1017" s="82">
        <f t="shared" si="91"/>
        <v>0</v>
      </c>
      <c r="H1017" s="83">
        <f t="shared" si="92"/>
        <v>0</v>
      </c>
      <c r="I1017" s="83" t="e">
        <f t="shared" si="93"/>
        <v>#DIV/0!</v>
      </c>
      <c r="J1017" s="103" t="e">
        <f t="shared" si="94"/>
        <v>#DIV/0!</v>
      </c>
    </row>
    <row r="1018" spans="1:10" ht="12.75" customHeight="1" x14ac:dyDescent="0.25">
      <c r="A1018" s="101"/>
      <c r="D1018" s="81"/>
      <c r="E1018" s="81">
        <f>(E1017*Invoice!I3216)+((E1017-(E1017*Invoice!I3216))*Invoice!J3216)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16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Invoice!B3217</f>
        <v>0</v>
      </c>
      <c r="C1023" s="88">
        <f>Invoice!E3217</f>
        <v>0</v>
      </c>
      <c r="D1023" s="89">
        <f>Invoice!H3217</f>
        <v>0</v>
      </c>
      <c r="E1023" s="81">
        <f t="shared" si="90"/>
        <v>0</v>
      </c>
      <c r="F1023" s="81"/>
      <c r="G1023" s="82">
        <f t="shared" si="91"/>
        <v>0</v>
      </c>
      <c r="H1023" s="83">
        <f t="shared" si="92"/>
        <v>0</v>
      </c>
      <c r="I1023" s="83" t="e">
        <f t="shared" si="93"/>
        <v>#DIV/0!</v>
      </c>
      <c r="J1023" s="103" t="e">
        <f t="shared" si="94"/>
        <v>#DIV/0!</v>
      </c>
    </row>
    <row r="1024" spans="1:10" ht="12.75" customHeight="1" x14ac:dyDescent="0.25">
      <c r="A1024" s="101"/>
      <c r="D1024" s="81"/>
      <c r="E1024" s="81">
        <f>(E1023*Invoice!I3217)+((E1023-(E1023*Invoice!I3217))*Invoice!J3217)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C1027" s="88"/>
      <c r="D1027" s="89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6"/>
      <c r="B1028" s="107"/>
      <c r="C1028" s="107"/>
      <c r="D1028" s="107"/>
      <c r="E1028" s="107"/>
      <c r="F1028" s="107"/>
      <c r="G1028" s="108">
        <f>G935+G941+G947+G953+G959+G965+G971+G977+G983+G989+G995+G1001+G1007+G1013+G1019+G1025</f>
        <v>0</v>
      </c>
      <c r="H1028" s="108">
        <f>H935+H941+H947+H953+H959+H965+H971+H977+H983+H989+H995+H1001+H1007+H1013+H1019+H1025</f>
        <v>0</v>
      </c>
      <c r="I1028" s="107"/>
      <c r="J1028" s="109">
        <f>H936+H942+H948+H954+H960+H966+H972+H978+H984+H990+H996+H1002+H1008+H1014+H1020+H1026</f>
        <v>0</v>
      </c>
    </row>
    <row r="1030" spans="1:10" ht="12.75" customHeight="1" x14ac:dyDescent="0.25">
      <c r="A1030" s="94" t="s">
        <v>1</v>
      </c>
      <c r="B1030" s="95">
        <f>Invoice!E3308</f>
        <v>23090030</v>
      </c>
      <c r="C1030" s="96"/>
      <c r="D1030" s="97"/>
      <c r="E1030" s="97"/>
      <c r="F1030" s="97"/>
      <c r="G1030" s="98"/>
      <c r="H1030" s="99"/>
      <c r="I1030" s="99"/>
      <c r="J1030" s="100"/>
    </row>
    <row r="1031" spans="1:10" ht="12.75" customHeight="1" x14ac:dyDescent="0.25">
      <c r="A1031" s="101">
        <v>1</v>
      </c>
      <c r="B1031" s="84" t="s">
        <v>20</v>
      </c>
      <c r="C1031" s="84" t="s">
        <v>21</v>
      </c>
      <c r="D1031" s="85" t="s">
        <v>22</v>
      </c>
      <c r="E1031" s="85" t="s">
        <v>23</v>
      </c>
      <c r="F1031" s="85"/>
      <c r="G1031" s="86" t="s">
        <v>24</v>
      </c>
      <c r="H1031" s="87" t="s">
        <v>25</v>
      </c>
      <c r="I1031" s="87" t="s">
        <v>26</v>
      </c>
      <c r="J1031" s="102"/>
    </row>
    <row r="1032" spans="1:10" ht="12.75" customHeight="1" x14ac:dyDescent="0.25">
      <c r="A1032" s="101"/>
      <c r="B1032" s="80">
        <f>Invoice!B3316</f>
        <v>0</v>
      </c>
      <c r="C1032" s="88">
        <f>Invoice!E3316</f>
        <v>0</v>
      </c>
      <c r="D1032" s="89">
        <f>Invoice!H3316</f>
        <v>0</v>
      </c>
      <c r="E1032" s="81">
        <f>D1032*B1032</f>
        <v>0</v>
      </c>
      <c r="F1032" s="81"/>
      <c r="G1032" s="82">
        <f>E1032/1.11</f>
        <v>0</v>
      </c>
      <c r="H1032" s="83">
        <f>G1032*11%</f>
        <v>0</v>
      </c>
      <c r="I1032" s="83" t="e">
        <f>G1032/B1032</f>
        <v>#DIV/0!</v>
      </c>
      <c r="J1032" s="103" t="e">
        <f>H1032/B1032</f>
        <v>#DIV/0!</v>
      </c>
    </row>
    <row r="1033" spans="1:10" ht="12.75" customHeight="1" x14ac:dyDescent="0.25">
      <c r="A1033" s="101"/>
      <c r="D1033" s="81"/>
      <c r="E1033" s="81">
        <f>(E1032*Invoice!I3316)+((E1032-(E1032*Invoice!I3316))*Invoice!J3316)</f>
        <v>0</v>
      </c>
      <c r="F1033" s="81"/>
      <c r="G1033" s="90">
        <f>E1033/1.11</f>
        <v>0</v>
      </c>
      <c r="H1033" s="91">
        <f>G1033*11%</f>
        <v>0</v>
      </c>
      <c r="I1033" s="91" t="e">
        <f>G1033/B1032</f>
        <v>#DIV/0!</v>
      </c>
      <c r="J1033" s="104" t="e">
        <f>H1033/B1032</f>
        <v>#DIV/0!</v>
      </c>
    </row>
    <row r="1034" spans="1:10" ht="12.75" customHeight="1" x14ac:dyDescent="0.25">
      <c r="A1034" s="101"/>
      <c r="D1034" s="81" t="s">
        <v>23</v>
      </c>
      <c r="E1034" s="81">
        <f>E1032-E1033</f>
        <v>0</v>
      </c>
      <c r="F1034" s="81"/>
      <c r="G1034" s="82">
        <f>G1032-G1033</f>
        <v>0</v>
      </c>
      <c r="H1034" s="82">
        <f>H1032-H1033</f>
        <v>0</v>
      </c>
      <c r="I1034" s="82" t="e">
        <f>I1032-I1033</f>
        <v>#DIV/0!</v>
      </c>
      <c r="J1034" s="105" t="e">
        <f>J1032-J1033</f>
        <v>#DIV/0!</v>
      </c>
    </row>
    <row r="1035" spans="1:10" ht="12.75" customHeight="1" x14ac:dyDescent="0.25">
      <c r="A1035" s="101"/>
      <c r="D1035" s="81"/>
      <c r="E1035" s="81"/>
      <c r="F1035" s="81"/>
      <c r="G1035" s="82"/>
      <c r="H1035" s="83">
        <f>G1034+H1034</f>
        <v>0</v>
      </c>
      <c r="I1035" s="83"/>
      <c r="J1035" s="103"/>
    </row>
    <row r="1036" spans="1:10" ht="12.75" customHeight="1" x14ac:dyDescent="0.25">
      <c r="A1036" s="101"/>
      <c r="B1036" s="79"/>
      <c r="D1036" s="81"/>
      <c r="E1036" s="81"/>
      <c r="F1036" s="81"/>
      <c r="G1036" s="82"/>
      <c r="H1036" s="83"/>
      <c r="I1036" s="83"/>
      <c r="J1036" s="103"/>
    </row>
    <row r="1037" spans="1:10" ht="12.75" customHeight="1" x14ac:dyDescent="0.25">
      <c r="A1037" s="101">
        <v>2</v>
      </c>
      <c r="B1037" s="84" t="s">
        <v>20</v>
      </c>
      <c r="C1037" s="84" t="s">
        <v>21</v>
      </c>
      <c r="D1037" s="85" t="s">
        <v>22</v>
      </c>
      <c r="E1037" s="85" t="s">
        <v>23</v>
      </c>
      <c r="F1037" s="85"/>
      <c r="G1037" s="86" t="s">
        <v>24</v>
      </c>
      <c r="H1037" s="87" t="s">
        <v>25</v>
      </c>
      <c r="I1037" s="87" t="s">
        <v>26</v>
      </c>
      <c r="J1037" s="102"/>
    </row>
    <row r="1038" spans="1:10" ht="12.75" customHeight="1" x14ac:dyDescent="0.25">
      <c r="A1038" s="101"/>
      <c r="B1038" s="80">
        <f>Invoice!B3317</f>
        <v>0</v>
      </c>
      <c r="C1038" s="88">
        <f>Invoice!E3317</f>
        <v>0</v>
      </c>
      <c r="D1038" s="89">
        <f>Invoice!H3317</f>
        <v>0</v>
      </c>
      <c r="E1038" s="81">
        <f t="shared" ref="E1038:E1122" si="95">D1038*B1038</f>
        <v>0</v>
      </c>
      <c r="F1038" s="81"/>
      <c r="G1038" s="82">
        <f t="shared" ref="G1038:G1122" si="96">E1038/1.11</f>
        <v>0</v>
      </c>
      <c r="H1038" s="83">
        <f t="shared" ref="H1038:H1122" si="97">G1038*11%</f>
        <v>0</v>
      </c>
      <c r="I1038" s="83" t="e">
        <f t="shared" ref="I1038:I1122" si="98">G1038/B1038</f>
        <v>#DIV/0!</v>
      </c>
      <c r="J1038" s="103" t="e">
        <f t="shared" ref="J1038:J1122" si="99">H1038/B1038</f>
        <v>#DIV/0!</v>
      </c>
    </row>
    <row r="1039" spans="1:10" ht="12.75" customHeight="1" x14ac:dyDescent="0.25">
      <c r="A1039" s="101"/>
      <c r="D1039" s="81"/>
      <c r="E1039" s="81">
        <f>(E1038*Invoice!I3317)+((E1038-(E1038*Invoice!I3317))*Invoice!J3317)</f>
        <v>0</v>
      </c>
      <c r="F1039" s="81"/>
      <c r="G1039" s="90">
        <f>E1039/1.11</f>
        <v>0</v>
      </c>
      <c r="H1039" s="91">
        <f>G1039*11%</f>
        <v>0</v>
      </c>
      <c r="I1039" s="91" t="e">
        <f>G1039/B1038</f>
        <v>#DIV/0!</v>
      </c>
      <c r="J1039" s="104" t="e">
        <f>H1039/B1038</f>
        <v>#DIV/0!</v>
      </c>
    </row>
    <row r="1040" spans="1:10" ht="12.75" customHeight="1" x14ac:dyDescent="0.25">
      <c r="A1040" s="101"/>
      <c r="D1040" s="81" t="s">
        <v>23</v>
      </c>
      <c r="E1040" s="81">
        <f>E1038-E1039</f>
        <v>0</v>
      </c>
      <c r="F1040" s="81"/>
      <c r="G1040" s="82">
        <f>G1038-G1039</f>
        <v>0</v>
      </c>
      <c r="H1040" s="82">
        <f>H1038-H1039</f>
        <v>0</v>
      </c>
      <c r="I1040" s="82" t="e">
        <f>I1038-I1039</f>
        <v>#DIV/0!</v>
      </c>
      <c r="J1040" s="105" t="e">
        <f>J1038-J1039</f>
        <v>#DIV/0!</v>
      </c>
    </row>
    <row r="1041" spans="1:10" ht="12.75" customHeight="1" x14ac:dyDescent="0.25">
      <c r="A1041" s="101"/>
      <c r="D1041" s="81"/>
      <c r="E1041" s="81"/>
      <c r="F1041" s="81"/>
      <c r="G1041" s="82"/>
      <c r="H1041" s="83">
        <f>G1040+H1040</f>
        <v>0</v>
      </c>
      <c r="I1041" s="83"/>
      <c r="J1041" s="103"/>
    </row>
    <row r="1042" spans="1:10" ht="12.75" customHeight="1" x14ac:dyDescent="0.25">
      <c r="A1042" s="101"/>
      <c r="B1042" s="79"/>
      <c r="D1042" s="81"/>
      <c r="E1042" s="81"/>
      <c r="F1042" s="81"/>
      <c r="G1042" s="82"/>
      <c r="H1042" s="83"/>
      <c r="I1042" s="83"/>
      <c r="J1042" s="103"/>
    </row>
    <row r="1043" spans="1:10" ht="12.75" customHeight="1" x14ac:dyDescent="0.25">
      <c r="A1043" s="101">
        <v>3</v>
      </c>
      <c r="B1043" s="84" t="s">
        <v>20</v>
      </c>
      <c r="C1043" s="84" t="s">
        <v>21</v>
      </c>
      <c r="D1043" s="85" t="s">
        <v>22</v>
      </c>
      <c r="E1043" s="85" t="s">
        <v>23</v>
      </c>
      <c r="F1043" s="85"/>
      <c r="G1043" s="86" t="s">
        <v>24</v>
      </c>
      <c r="H1043" s="87" t="s">
        <v>25</v>
      </c>
      <c r="I1043" s="87" t="s">
        <v>26</v>
      </c>
      <c r="J1043" s="102"/>
    </row>
    <row r="1044" spans="1:10" ht="12.75" customHeight="1" x14ac:dyDescent="0.25">
      <c r="A1044" s="101"/>
      <c r="B1044" s="80">
        <f>Invoice!B3318</f>
        <v>0</v>
      </c>
      <c r="C1044" s="88">
        <f>Invoice!E3318</f>
        <v>0</v>
      </c>
      <c r="D1044" s="89">
        <f>Invoice!H3318</f>
        <v>0</v>
      </c>
      <c r="E1044" s="81">
        <f t="shared" si="95"/>
        <v>0</v>
      </c>
      <c r="F1044" s="81"/>
      <c r="G1044" s="82">
        <f t="shared" si="96"/>
        <v>0</v>
      </c>
      <c r="H1044" s="83">
        <f t="shared" si="97"/>
        <v>0</v>
      </c>
      <c r="I1044" s="83" t="e">
        <f t="shared" si="98"/>
        <v>#DIV/0!</v>
      </c>
      <c r="J1044" s="103" t="e">
        <f t="shared" si="99"/>
        <v>#DIV/0!</v>
      </c>
    </row>
    <row r="1045" spans="1:10" ht="12.75" customHeight="1" x14ac:dyDescent="0.25">
      <c r="A1045" s="101"/>
      <c r="D1045" s="81"/>
      <c r="E1045" s="81">
        <f>(E1044*Invoice!I3318)+((E1044-(E1044*Invoice!I3318))*Invoice!J3318)</f>
        <v>0</v>
      </c>
      <c r="F1045" s="81"/>
      <c r="G1045" s="90">
        <f>E1045/1.11</f>
        <v>0</v>
      </c>
      <c r="H1045" s="91">
        <f>G1045*11%</f>
        <v>0</v>
      </c>
      <c r="I1045" s="91" t="e">
        <f>G1045/B1044</f>
        <v>#DIV/0!</v>
      </c>
      <c r="J1045" s="104" t="e">
        <f>H1045/B1044</f>
        <v>#DIV/0!</v>
      </c>
    </row>
    <row r="1046" spans="1:10" ht="12.75" customHeight="1" x14ac:dyDescent="0.25">
      <c r="A1046" s="101"/>
      <c r="D1046" s="81" t="s">
        <v>23</v>
      </c>
      <c r="E1046" s="81">
        <f>E1044-E1045</f>
        <v>0</v>
      </c>
      <c r="F1046" s="81"/>
      <c r="G1046" s="82">
        <f>G1044-G1045</f>
        <v>0</v>
      </c>
      <c r="H1046" s="82">
        <f>H1044-H1045</f>
        <v>0</v>
      </c>
      <c r="I1046" s="82" t="e">
        <f>I1044-I1045</f>
        <v>#DIV/0!</v>
      </c>
      <c r="J1046" s="105" t="e">
        <f>J1044-J1045</f>
        <v>#DIV/0!</v>
      </c>
    </row>
    <row r="1047" spans="1:10" ht="12.75" customHeight="1" x14ac:dyDescent="0.25">
      <c r="A1047" s="101"/>
      <c r="D1047" s="81"/>
      <c r="E1047" s="81"/>
      <c r="F1047" s="81"/>
      <c r="G1047" s="82"/>
      <c r="H1047" s="83">
        <f>G1046+H1046</f>
        <v>0</v>
      </c>
      <c r="I1047" s="83"/>
      <c r="J1047" s="103"/>
    </row>
    <row r="1048" spans="1:10" ht="12.75" customHeight="1" x14ac:dyDescent="0.25">
      <c r="A1048" s="101"/>
      <c r="B1048" s="79"/>
      <c r="D1048" s="81"/>
      <c r="E1048" s="81"/>
      <c r="F1048" s="81"/>
      <c r="G1048" s="82"/>
      <c r="H1048" s="83"/>
      <c r="I1048" s="83"/>
      <c r="J1048" s="103"/>
    </row>
    <row r="1049" spans="1:10" ht="12.75" customHeight="1" x14ac:dyDescent="0.25">
      <c r="A1049" s="101">
        <v>4</v>
      </c>
      <c r="B1049" s="84" t="s">
        <v>20</v>
      </c>
      <c r="C1049" s="84" t="s">
        <v>21</v>
      </c>
      <c r="D1049" s="85" t="s">
        <v>22</v>
      </c>
      <c r="E1049" s="85" t="s">
        <v>23</v>
      </c>
      <c r="F1049" s="85"/>
      <c r="G1049" s="86" t="s">
        <v>24</v>
      </c>
      <c r="H1049" s="87" t="s">
        <v>25</v>
      </c>
      <c r="I1049" s="87" t="s">
        <v>26</v>
      </c>
      <c r="J1049" s="102"/>
    </row>
    <row r="1050" spans="1:10" ht="12.75" customHeight="1" x14ac:dyDescent="0.25">
      <c r="A1050" s="101"/>
      <c r="B1050" s="80">
        <f>Invoice!B3319</f>
        <v>0</v>
      </c>
      <c r="C1050" s="88">
        <f>Invoice!E3319</f>
        <v>0</v>
      </c>
      <c r="D1050" s="89">
        <f>Invoice!H3319</f>
        <v>0</v>
      </c>
      <c r="E1050" s="81">
        <f t="shared" si="95"/>
        <v>0</v>
      </c>
      <c r="F1050" s="81"/>
      <c r="G1050" s="82">
        <f t="shared" si="96"/>
        <v>0</v>
      </c>
      <c r="H1050" s="83">
        <f t="shared" si="97"/>
        <v>0</v>
      </c>
      <c r="I1050" s="83" t="e">
        <f t="shared" si="98"/>
        <v>#DIV/0!</v>
      </c>
      <c r="J1050" s="103" t="e">
        <f t="shared" si="99"/>
        <v>#DIV/0!</v>
      </c>
    </row>
    <row r="1051" spans="1:10" ht="12.75" customHeight="1" x14ac:dyDescent="0.25">
      <c r="A1051" s="101"/>
      <c r="D1051" s="81"/>
      <c r="E1051" s="81">
        <f>(E1050*Invoice!I3319)+((E1050-(E1050*Invoice!I3319))*Invoice!J3319)</f>
        <v>0</v>
      </c>
      <c r="F1051" s="81"/>
      <c r="G1051" s="90">
        <f>E1051/1.11</f>
        <v>0</v>
      </c>
      <c r="H1051" s="91">
        <f>G1051*11%</f>
        <v>0</v>
      </c>
      <c r="I1051" s="91" t="e">
        <f>G1051/B1050</f>
        <v>#DIV/0!</v>
      </c>
      <c r="J1051" s="104" t="e">
        <f>H1051/B1050</f>
        <v>#DIV/0!</v>
      </c>
    </row>
    <row r="1052" spans="1:10" ht="12.75" customHeight="1" x14ac:dyDescent="0.25">
      <c r="A1052" s="101"/>
      <c r="D1052" s="81" t="s">
        <v>23</v>
      </c>
      <c r="E1052" s="81">
        <f>E1050-E1051</f>
        <v>0</v>
      </c>
      <c r="F1052" s="81"/>
      <c r="G1052" s="82">
        <f>G1050-G1051</f>
        <v>0</v>
      </c>
      <c r="H1052" s="82">
        <f>H1050-H1051</f>
        <v>0</v>
      </c>
      <c r="I1052" s="82" t="e">
        <f>I1050-I1051</f>
        <v>#DIV/0!</v>
      </c>
      <c r="J1052" s="105" t="e">
        <f>J1050-J1051</f>
        <v>#DIV/0!</v>
      </c>
    </row>
    <row r="1053" spans="1:10" ht="12.75" customHeight="1" x14ac:dyDescent="0.25">
      <c r="A1053" s="101"/>
      <c r="D1053" s="81"/>
      <c r="E1053" s="81"/>
      <c r="F1053" s="81"/>
      <c r="G1053" s="82"/>
      <c r="H1053" s="83">
        <f>G1052+H1052</f>
        <v>0</v>
      </c>
      <c r="I1053" s="83"/>
      <c r="J1053" s="103"/>
    </row>
    <row r="1054" spans="1:10" ht="12.75" customHeight="1" x14ac:dyDescent="0.25">
      <c r="A1054" s="101"/>
      <c r="B1054" s="79"/>
      <c r="D1054" s="81"/>
      <c r="E1054" s="81"/>
      <c r="F1054" s="81"/>
      <c r="G1054" s="82"/>
      <c r="H1054" s="83"/>
      <c r="I1054" s="83"/>
      <c r="J1054" s="103"/>
    </row>
    <row r="1055" spans="1:10" ht="12.75" customHeight="1" x14ac:dyDescent="0.25">
      <c r="A1055" s="101">
        <v>5</v>
      </c>
      <c r="B1055" s="84" t="s">
        <v>20</v>
      </c>
      <c r="C1055" s="84" t="s">
        <v>21</v>
      </c>
      <c r="D1055" s="85" t="s">
        <v>22</v>
      </c>
      <c r="E1055" s="85" t="s">
        <v>23</v>
      </c>
      <c r="F1055" s="85"/>
      <c r="G1055" s="86" t="s">
        <v>24</v>
      </c>
      <c r="H1055" s="87" t="s">
        <v>25</v>
      </c>
      <c r="I1055" s="87" t="s">
        <v>26</v>
      </c>
      <c r="J1055" s="102"/>
    </row>
    <row r="1056" spans="1:10" ht="12.75" customHeight="1" x14ac:dyDescent="0.25">
      <c r="A1056" s="101"/>
      <c r="B1056" s="80">
        <f>Invoice!B3320</f>
        <v>0</v>
      </c>
      <c r="C1056" s="88">
        <f>Invoice!E3320</f>
        <v>0</v>
      </c>
      <c r="D1056" s="89">
        <f>Invoice!H3320</f>
        <v>0</v>
      </c>
      <c r="E1056" s="81">
        <f t="shared" si="95"/>
        <v>0</v>
      </c>
      <c r="F1056" s="81"/>
      <c r="G1056" s="82">
        <f t="shared" si="96"/>
        <v>0</v>
      </c>
      <c r="H1056" s="83">
        <f t="shared" si="97"/>
        <v>0</v>
      </c>
      <c r="I1056" s="83" t="e">
        <f t="shared" si="98"/>
        <v>#DIV/0!</v>
      </c>
      <c r="J1056" s="103" t="e">
        <f t="shared" si="99"/>
        <v>#DIV/0!</v>
      </c>
    </row>
    <row r="1057" spans="1:10" ht="12.75" customHeight="1" x14ac:dyDescent="0.25">
      <c r="A1057" s="101"/>
      <c r="D1057" s="81"/>
      <c r="E1057" s="81">
        <f>(E1056*Invoice!I3320)+((E1056-(E1056*Invoice!I3320))*Invoice!J3320)</f>
        <v>0</v>
      </c>
      <c r="F1057" s="81"/>
      <c r="G1057" s="90">
        <f>E1057/1.11</f>
        <v>0</v>
      </c>
      <c r="H1057" s="91">
        <f>G1057*11%</f>
        <v>0</v>
      </c>
      <c r="I1057" s="91" t="e">
        <f>G1057/B1056</f>
        <v>#DIV/0!</v>
      </c>
      <c r="J1057" s="104" t="e">
        <f>H1057/B1056</f>
        <v>#DIV/0!</v>
      </c>
    </row>
    <row r="1058" spans="1:10" ht="12.75" customHeight="1" x14ac:dyDescent="0.25">
      <c r="A1058" s="101"/>
      <c r="D1058" s="81" t="s">
        <v>23</v>
      </c>
      <c r="E1058" s="81">
        <f>E1056-E1057</f>
        <v>0</v>
      </c>
      <c r="F1058" s="81"/>
      <c r="G1058" s="82">
        <f>G1056-G1057</f>
        <v>0</v>
      </c>
      <c r="H1058" s="82">
        <f>H1056-H1057</f>
        <v>0</v>
      </c>
      <c r="I1058" s="82" t="e">
        <f>I1056-I1057</f>
        <v>#DIV/0!</v>
      </c>
      <c r="J1058" s="105" t="e">
        <f>J1056-J1057</f>
        <v>#DIV/0!</v>
      </c>
    </row>
    <row r="1059" spans="1:10" ht="12.75" customHeight="1" x14ac:dyDescent="0.25">
      <c r="A1059" s="101"/>
      <c r="D1059" s="81"/>
      <c r="E1059" s="81"/>
      <c r="F1059" s="81"/>
      <c r="G1059" s="82"/>
      <c r="H1059" s="83">
        <f>G1058+H1058</f>
        <v>0</v>
      </c>
      <c r="I1059" s="83"/>
      <c r="J1059" s="103"/>
    </row>
    <row r="1060" spans="1:10" ht="12.75" customHeight="1" x14ac:dyDescent="0.25">
      <c r="A1060" s="101"/>
      <c r="B1060" s="79"/>
      <c r="D1060" s="81"/>
      <c r="E1060" s="81"/>
      <c r="F1060" s="81"/>
      <c r="G1060" s="82"/>
      <c r="H1060" s="83"/>
      <c r="I1060" s="83"/>
      <c r="J1060" s="103"/>
    </row>
    <row r="1061" spans="1:10" ht="12.75" customHeight="1" x14ac:dyDescent="0.25">
      <c r="A1061" s="101">
        <v>6</v>
      </c>
      <c r="B1061" s="84" t="s">
        <v>20</v>
      </c>
      <c r="C1061" s="84" t="s">
        <v>21</v>
      </c>
      <c r="D1061" s="85" t="s">
        <v>22</v>
      </c>
      <c r="E1061" s="85" t="s">
        <v>23</v>
      </c>
      <c r="F1061" s="85"/>
      <c r="G1061" s="86" t="s">
        <v>24</v>
      </c>
      <c r="H1061" s="87" t="s">
        <v>25</v>
      </c>
      <c r="I1061" s="87" t="s">
        <v>26</v>
      </c>
      <c r="J1061" s="102"/>
    </row>
    <row r="1062" spans="1:10" ht="12.75" customHeight="1" x14ac:dyDescent="0.25">
      <c r="A1062" s="101"/>
      <c r="B1062" s="80">
        <f>Invoice!B3321</f>
        <v>0</v>
      </c>
      <c r="C1062" s="88">
        <f>Invoice!E3321</f>
        <v>0</v>
      </c>
      <c r="D1062" s="89">
        <f>Invoice!H3321</f>
        <v>0</v>
      </c>
      <c r="E1062" s="81">
        <f t="shared" si="95"/>
        <v>0</v>
      </c>
      <c r="F1062" s="81"/>
      <c r="G1062" s="82">
        <f t="shared" si="96"/>
        <v>0</v>
      </c>
      <c r="H1062" s="83">
        <f t="shared" si="97"/>
        <v>0</v>
      </c>
      <c r="I1062" s="83" t="e">
        <f t="shared" si="98"/>
        <v>#DIV/0!</v>
      </c>
      <c r="J1062" s="103" t="e">
        <f t="shared" si="99"/>
        <v>#DIV/0!</v>
      </c>
    </row>
    <row r="1063" spans="1:10" ht="12.75" customHeight="1" x14ac:dyDescent="0.25">
      <c r="A1063" s="101"/>
      <c r="D1063" s="81"/>
      <c r="E1063" s="81">
        <f>(E1062*Invoice!I3321)+((E1062-(E1062*Invoice!I3321))*Invoice!J3321)</f>
        <v>0</v>
      </c>
      <c r="F1063" s="81"/>
      <c r="G1063" s="90">
        <f>E1063/1.11</f>
        <v>0</v>
      </c>
      <c r="H1063" s="91">
        <f>G1063*11%</f>
        <v>0</v>
      </c>
      <c r="I1063" s="91" t="e">
        <f>G1063/B1062</f>
        <v>#DIV/0!</v>
      </c>
      <c r="J1063" s="104" t="e">
        <f>H1063/B1062</f>
        <v>#DIV/0!</v>
      </c>
    </row>
    <row r="1064" spans="1:10" ht="12.75" customHeight="1" x14ac:dyDescent="0.25">
      <c r="A1064" s="101"/>
      <c r="D1064" s="81" t="s">
        <v>23</v>
      </c>
      <c r="E1064" s="81">
        <f>E1062-E1063</f>
        <v>0</v>
      </c>
      <c r="F1064" s="81"/>
      <c r="G1064" s="82">
        <f>G1062-G1063</f>
        <v>0</v>
      </c>
      <c r="H1064" s="82">
        <f>H1062-H1063</f>
        <v>0</v>
      </c>
      <c r="I1064" s="82" t="e">
        <f>I1062-I1063</f>
        <v>#DIV/0!</v>
      </c>
      <c r="J1064" s="105" t="e">
        <f>J1062-J1063</f>
        <v>#DIV/0!</v>
      </c>
    </row>
    <row r="1065" spans="1:10" ht="12.75" customHeight="1" x14ac:dyDescent="0.25">
      <c r="A1065" s="101"/>
      <c r="D1065" s="81"/>
      <c r="E1065" s="81"/>
      <c r="F1065" s="81"/>
      <c r="G1065" s="82"/>
      <c r="H1065" s="83">
        <f>G1064+H1064</f>
        <v>0</v>
      </c>
      <c r="I1065" s="83"/>
      <c r="J1065" s="103"/>
    </row>
    <row r="1066" spans="1:10" ht="12.75" customHeight="1" x14ac:dyDescent="0.25">
      <c r="A1066" s="101"/>
      <c r="B1066" s="79"/>
      <c r="D1066" s="81"/>
      <c r="E1066" s="81"/>
      <c r="F1066" s="81"/>
      <c r="G1066" s="82"/>
      <c r="H1066" s="83"/>
      <c r="I1066" s="83"/>
      <c r="J1066" s="103"/>
    </row>
    <row r="1067" spans="1:10" ht="12.75" customHeight="1" x14ac:dyDescent="0.25">
      <c r="A1067" s="101">
        <v>7</v>
      </c>
      <c r="B1067" s="84" t="s">
        <v>20</v>
      </c>
      <c r="C1067" s="84" t="s">
        <v>21</v>
      </c>
      <c r="D1067" s="85" t="s">
        <v>22</v>
      </c>
      <c r="E1067" s="85" t="s">
        <v>23</v>
      </c>
      <c r="F1067" s="85"/>
      <c r="G1067" s="86" t="s">
        <v>24</v>
      </c>
      <c r="H1067" s="87" t="s">
        <v>25</v>
      </c>
      <c r="I1067" s="87" t="s">
        <v>26</v>
      </c>
      <c r="J1067" s="102"/>
    </row>
    <row r="1068" spans="1:10" ht="12.75" customHeight="1" x14ac:dyDescent="0.25">
      <c r="A1068" s="101"/>
      <c r="B1068" s="80">
        <f>Invoice!B3322</f>
        <v>0</v>
      </c>
      <c r="C1068" s="88">
        <f>Invoice!E3322</f>
        <v>0</v>
      </c>
      <c r="D1068" s="89">
        <f>Invoice!H3322</f>
        <v>0</v>
      </c>
      <c r="E1068" s="81">
        <f t="shared" si="95"/>
        <v>0</v>
      </c>
      <c r="F1068" s="81"/>
      <c r="G1068" s="82">
        <f t="shared" si="96"/>
        <v>0</v>
      </c>
      <c r="H1068" s="83">
        <f t="shared" si="97"/>
        <v>0</v>
      </c>
      <c r="I1068" s="83" t="e">
        <f t="shared" si="98"/>
        <v>#DIV/0!</v>
      </c>
      <c r="J1068" s="103" t="e">
        <f t="shared" si="99"/>
        <v>#DIV/0!</v>
      </c>
    </row>
    <row r="1069" spans="1:10" ht="12.75" customHeight="1" x14ac:dyDescent="0.25">
      <c r="A1069" s="101"/>
      <c r="D1069" s="81"/>
      <c r="E1069" s="81">
        <f>(E1068*Invoice!I3322)+((E1068-(E1068*Invoice!I3322))*Invoice!J3322)</f>
        <v>0</v>
      </c>
      <c r="F1069" s="81"/>
      <c r="G1069" s="90">
        <f>E1069/1.11</f>
        <v>0</v>
      </c>
      <c r="H1069" s="91">
        <f>G1069*11%</f>
        <v>0</v>
      </c>
      <c r="I1069" s="91" t="e">
        <f>G1069/B1068</f>
        <v>#DIV/0!</v>
      </c>
      <c r="J1069" s="104" t="e">
        <f>H1069/B1068</f>
        <v>#DIV/0!</v>
      </c>
    </row>
    <row r="1070" spans="1:10" ht="12.75" customHeight="1" x14ac:dyDescent="0.25">
      <c r="A1070" s="101"/>
      <c r="D1070" s="81" t="s">
        <v>23</v>
      </c>
      <c r="E1070" s="81">
        <f>E1068-E1069</f>
        <v>0</v>
      </c>
      <c r="F1070" s="81"/>
      <c r="G1070" s="82">
        <f>G1068-G1069</f>
        <v>0</v>
      </c>
      <c r="H1070" s="82">
        <f>H1068-H1069</f>
        <v>0</v>
      </c>
      <c r="I1070" s="82" t="e">
        <f>I1068-I1069</f>
        <v>#DIV/0!</v>
      </c>
      <c r="J1070" s="105" t="e">
        <f>J1068-J1069</f>
        <v>#DIV/0!</v>
      </c>
    </row>
    <row r="1071" spans="1:10" ht="12.75" customHeight="1" x14ac:dyDescent="0.25">
      <c r="A1071" s="101"/>
      <c r="D1071" s="81"/>
      <c r="E1071" s="81"/>
      <c r="F1071" s="81"/>
      <c r="G1071" s="82"/>
      <c r="H1071" s="83">
        <f>G1070+H1070</f>
        <v>0</v>
      </c>
      <c r="I1071" s="83"/>
      <c r="J1071" s="103"/>
    </row>
    <row r="1072" spans="1:10" ht="12.75" customHeight="1" x14ac:dyDescent="0.25">
      <c r="A1072" s="101"/>
      <c r="B1072" s="79"/>
      <c r="D1072" s="81"/>
      <c r="E1072" s="81"/>
      <c r="F1072" s="81"/>
      <c r="G1072" s="82"/>
      <c r="H1072" s="83"/>
      <c r="I1072" s="83"/>
      <c r="J1072" s="103"/>
    </row>
    <row r="1073" spans="1:10" ht="12.75" customHeight="1" x14ac:dyDescent="0.25">
      <c r="A1073" s="101">
        <v>8</v>
      </c>
      <c r="B1073" s="84" t="s">
        <v>20</v>
      </c>
      <c r="C1073" s="84" t="s">
        <v>21</v>
      </c>
      <c r="D1073" s="85" t="s">
        <v>22</v>
      </c>
      <c r="E1073" s="85" t="s">
        <v>23</v>
      </c>
      <c r="F1073" s="85"/>
      <c r="G1073" s="86" t="s">
        <v>24</v>
      </c>
      <c r="H1073" s="87" t="s">
        <v>25</v>
      </c>
      <c r="I1073" s="87" t="s">
        <v>26</v>
      </c>
      <c r="J1073" s="102"/>
    </row>
    <row r="1074" spans="1:10" ht="12.75" customHeight="1" x14ac:dyDescent="0.25">
      <c r="A1074" s="101"/>
      <c r="B1074" s="80">
        <f>Invoice!B3323</f>
        <v>0</v>
      </c>
      <c r="C1074" s="88">
        <f>Invoice!E3323</f>
        <v>0</v>
      </c>
      <c r="D1074" s="89">
        <f>Invoice!H3323</f>
        <v>0</v>
      </c>
      <c r="E1074" s="81">
        <f t="shared" si="95"/>
        <v>0</v>
      </c>
      <c r="F1074" s="81"/>
      <c r="G1074" s="82">
        <f t="shared" si="96"/>
        <v>0</v>
      </c>
      <c r="H1074" s="83">
        <f t="shared" si="97"/>
        <v>0</v>
      </c>
      <c r="I1074" s="83" t="e">
        <f t="shared" si="98"/>
        <v>#DIV/0!</v>
      </c>
      <c r="J1074" s="103" t="e">
        <f t="shared" si="99"/>
        <v>#DIV/0!</v>
      </c>
    </row>
    <row r="1075" spans="1:10" ht="12.75" customHeight="1" x14ac:dyDescent="0.25">
      <c r="A1075" s="101"/>
      <c r="D1075" s="81"/>
      <c r="E1075" s="81">
        <f>(E1074*Invoice!I3323)+((E1074-(E1074*Invoice!I3323))*Invoice!J3323)</f>
        <v>0</v>
      </c>
      <c r="F1075" s="81"/>
      <c r="G1075" s="90">
        <f>E1075/1.11</f>
        <v>0</v>
      </c>
      <c r="H1075" s="91">
        <f>G1075*11%</f>
        <v>0</v>
      </c>
      <c r="I1075" s="91" t="e">
        <f>G1075/B1074</f>
        <v>#DIV/0!</v>
      </c>
      <c r="J1075" s="104" t="e">
        <f>H1075/B1074</f>
        <v>#DIV/0!</v>
      </c>
    </row>
    <row r="1076" spans="1:10" ht="12.75" customHeight="1" x14ac:dyDescent="0.25">
      <c r="A1076" s="101"/>
      <c r="D1076" s="81" t="s">
        <v>23</v>
      </c>
      <c r="E1076" s="81">
        <f>E1074-E1075</f>
        <v>0</v>
      </c>
      <c r="F1076" s="81"/>
      <c r="G1076" s="82">
        <f>G1074-G1075</f>
        <v>0</v>
      </c>
      <c r="H1076" s="82">
        <f>H1074-H1075</f>
        <v>0</v>
      </c>
      <c r="I1076" s="82" t="e">
        <f>I1074-I1075</f>
        <v>#DIV/0!</v>
      </c>
      <c r="J1076" s="105" t="e">
        <f>J1074-J1075</f>
        <v>#DIV/0!</v>
      </c>
    </row>
    <row r="1077" spans="1:10" ht="12.75" customHeight="1" x14ac:dyDescent="0.25">
      <c r="A1077" s="101"/>
      <c r="D1077" s="81"/>
      <c r="E1077" s="81"/>
      <c r="F1077" s="81"/>
      <c r="G1077" s="82"/>
      <c r="H1077" s="83">
        <f>G1076+H1076</f>
        <v>0</v>
      </c>
      <c r="I1077" s="83"/>
      <c r="J1077" s="103"/>
    </row>
    <row r="1078" spans="1:10" ht="12.75" customHeight="1" x14ac:dyDescent="0.25">
      <c r="A1078" s="101"/>
      <c r="B1078" s="79"/>
      <c r="D1078" s="81"/>
      <c r="E1078" s="81"/>
      <c r="F1078" s="81"/>
      <c r="G1078" s="82"/>
      <c r="H1078" s="83"/>
      <c r="I1078" s="83"/>
      <c r="J1078" s="103"/>
    </row>
    <row r="1079" spans="1:10" ht="12.75" customHeight="1" x14ac:dyDescent="0.25">
      <c r="A1079" s="101">
        <v>9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Invoice!B3324</f>
        <v>0</v>
      </c>
      <c r="C1080" s="88">
        <f>Invoice!E3324</f>
        <v>0</v>
      </c>
      <c r="D1080" s="89">
        <f>Invoice!H3324</f>
        <v>0</v>
      </c>
      <c r="E1080" s="81">
        <f t="shared" si="95"/>
        <v>0</v>
      </c>
      <c r="F1080" s="81"/>
      <c r="G1080" s="82">
        <f t="shared" si="96"/>
        <v>0</v>
      </c>
      <c r="H1080" s="83">
        <f t="shared" si="97"/>
        <v>0</v>
      </c>
      <c r="I1080" s="83" t="e">
        <f t="shared" si="98"/>
        <v>#DIV/0!</v>
      </c>
      <c r="J1080" s="103" t="e">
        <f t="shared" si="99"/>
        <v>#DIV/0!</v>
      </c>
    </row>
    <row r="1081" spans="1:10" ht="12.75" customHeight="1" x14ac:dyDescent="0.25">
      <c r="A1081" s="101"/>
      <c r="D1081" s="81"/>
      <c r="E1081" s="81">
        <f>(E1080*Invoice!I3324)+((E1080-(E1080*Invoice!I3324))*Invoice!J3324)</f>
        <v>0</v>
      </c>
      <c r="F1081" s="81"/>
      <c r="G1081" s="90">
        <f>E1081/1.11</f>
        <v>0</v>
      </c>
      <c r="H1081" s="91">
        <f>G1081*11%</f>
        <v>0</v>
      </c>
      <c r="I1081" s="91" t="e">
        <f>G1081/B1080</f>
        <v>#DIV/0!</v>
      </c>
      <c r="J1081" s="104" t="e">
        <f>H1081/B1080</f>
        <v>#DIV/0!</v>
      </c>
    </row>
    <row r="1082" spans="1:10" ht="12.75" customHeight="1" x14ac:dyDescent="0.25">
      <c r="A1082" s="101"/>
      <c r="D1082" s="81" t="s">
        <v>23</v>
      </c>
      <c r="E1082" s="81">
        <f>E1080-E1081</f>
        <v>0</v>
      </c>
      <c r="F1082" s="81"/>
      <c r="G1082" s="82">
        <f>G1080-G1081</f>
        <v>0</v>
      </c>
      <c r="H1082" s="82">
        <f>H1080-H1081</f>
        <v>0</v>
      </c>
      <c r="I1082" s="82" t="e">
        <f>I1080-I1081</f>
        <v>#DIV/0!</v>
      </c>
      <c r="J1082" s="105" t="e">
        <f>J1080-J1081</f>
        <v>#DIV/0!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10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Invoice!B3325</f>
        <v>0</v>
      </c>
      <c r="C1086" s="88">
        <f>Invoice!E3325</f>
        <v>0</v>
      </c>
      <c r="D1086" s="89">
        <f>Invoice!H3325</f>
        <v>0</v>
      </c>
      <c r="E1086" s="81">
        <f t="shared" si="95"/>
        <v>0</v>
      </c>
      <c r="F1086" s="81"/>
      <c r="G1086" s="82">
        <f t="shared" si="96"/>
        <v>0</v>
      </c>
      <c r="H1086" s="83">
        <f t="shared" si="97"/>
        <v>0</v>
      </c>
      <c r="I1086" s="83" t="e">
        <f t="shared" si="98"/>
        <v>#DIV/0!</v>
      </c>
      <c r="J1086" s="103" t="e">
        <f t="shared" si="99"/>
        <v>#DIV/0!</v>
      </c>
    </row>
    <row r="1087" spans="1:10" ht="12.75" customHeight="1" x14ac:dyDescent="0.25">
      <c r="A1087" s="101"/>
      <c r="D1087" s="81"/>
      <c r="E1087" s="81">
        <f>(E1086*Invoice!I3325)+((E1086-(E1086*Invoice!I3325))*Invoice!J3325)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11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Invoice!B3326</f>
        <v>0</v>
      </c>
      <c r="C1092" s="88">
        <f>Invoice!E3326</f>
        <v>0</v>
      </c>
      <c r="D1092" s="89">
        <f>Invoice!H3326</f>
        <v>0</v>
      </c>
      <c r="E1092" s="81">
        <f t="shared" si="95"/>
        <v>0</v>
      </c>
      <c r="F1092" s="81"/>
      <c r="G1092" s="82">
        <f t="shared" si="96"/>
        <v>0</v>
      </c>
      <c r="H1092" s="83">
        <f t="shared" si="97"/>
        <v>0</v>
      </c>
      <c r="I1092" s="83" t="e">
        <f t="shared" si="98"/>
        <v>#DIV/0!</v>
      </c>
      <c r="J1092" s="103" t="e">
        <f t="shared" si="99"/>
        <v>#DIV/0!</v>
      </c>
    </row>
    <row r="1093" spans="1:10" ht="12.75" customHeight="1" x14ac:dyDescent="0.25">
      <c r="A1093" s="101"/>
      <c r="D1093" s="81"/>
      <c r="E1093" s="81">
        <f>(E1092*Invoice!I3326)+((E1092-(E1092*Invoice!I3326))*Invoice!J3326)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12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Invoice!B3327</f>
        <v>0</v>
      </c>
      <c r="C1098" s="88">
        <f>Invoice!E3327</f>
        <v>0</v>
      </c>
      <c r="D1098" s="89">
        <f>Invoice!H3327</f>
        <v>0</v>
      </c>
      <c r="E1098" s="81">
        <f t="shared" si="95"/>
        <v>0</v>
      </c>
      <c r="F1098" s="81"/>
      <c r="G1098" s="82">
        <f t="shared" si="96"/>
        <v>0</v>
      </c>
      <c r="H1098" s="83">
        <f t="shared" si="97"/>
        <v>0</v>
      </c>
      <c r="I1098" s="83" t="e">
        <f t="shared" si="98"/>
        <v>#DIV/0!</v>
      </c>
      <c r="J1098" s="103" t="e">
        <f t="shared" si="99"/>
        <v>#DIV/0!</v>
      </c>
    </row>
    <row r="1099" spans="1:10" ht="12.75" customHeight="1" x14ac:dyDescent="0.25">
      <c r="A1099" s="101"/>
      <c r="D1099" s="81"/>
      <c r="E1099" s="81">
        <f>(E1098*Invoice!I3327)+((E1098-(E1098*Invoice!I3327))*Invoice!J3327)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13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Invoice!B3328</f>
        <v>0</v>
      </c>
      <c r="C1104" s="88">
        <f>Invoice!E3328</f>
        <v>0</v>
      </c>
      <c r="D1104" s="89">
        <f>Invoice!H3328</f>
        <v>0</v>
      </c>
      <c r="E1104" s="81">
        <f t="shared" si="95"/>
        <v>0</v>
      </c>
      <c r="F1104" s="81"/>
      <c r="G1104" s="82">
        <f t="shared" si="96"/>
        <v>0</v>
      </c>
      <c r="H1104" s="83">
        <f t="shared" si="97"/>
        <v>0</v>
      </c>
      <c r="I1104" s="83" t="e">
        <f t="shared" si="98"/>
        <v>#DIV/0!</v>
      </c>
      <c r="J1104" s="103" t="e">
        <f t="shared" si="99"/>
        <v>#DIV/0!</v>
      </c>
    </row>
    <row r="1105" spans="1:10" ht="12.75" customHeight="1" x14ac:dyDescent="0.25">
      <c r="A1105" s="101"/>
      <c r="D1105" s="81"/>
      <c r="E1105" s="81">
        <f>(E1104*Invoice!I3328)+((E1104-(E1104*Invoice!I3328))*Invoice!J3328)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14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Invoice!B3329</f>
        <v>0</v>
      </c>
      <c r="C1110" s="88">
        <f>Invoice!E3329</f>
        <v>0</v>
      </c>
      <c r="D1110" s="89">
        <f>Invoice!H3329</f>
        <v>0</v>
      </c>
      <c r="E1110" s="81">
        <f t="shared" si="95"/>
        <v>0</v>
      </c>
      <c r="F1110" s="81"/>
      <c r="G1110" s="82">
        <f t="shared" si="96"/>
        <v>0</v>
      </c>
      <c r="H1110" s="83">
        <f t="shared" si="97"/>
        <v>0</v>
      </c>
      <c r="I1110" s="83" t="e">
        <f t="shared" si="98"/>
        <v>#DIV/0!</v>
      </c>
      <c r="J1110" s="103" t="e">
        <f t="shared" si="99"/>
        <v>#DIV/0!</v>
      </c>
    </row>
    <row r="1111" spans="1:10" ht="12.75" customHeight="1" x14ac:dyDescent="0.25">
      <c r="A1111" s="101"/>
      <c r="D1111" s="81"/>
      <c r="E1111" s="81">
        <f>(E1110*Invoice!I3329)+((E1110-(E1110*Invoice!I3329))*Invoice!J3329)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15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Invoice!B3330</f>
        <v>0</v>
      </c>
      <c r="C1116" s="88">
        <f>Invoice!E3330</f>
        <v>0</v>
      </c>
      <c r="D1116" s="89">
        <f>Invoice!H3330</f>
        <v>0</v>
      </c>
      <c r="E1116" s="81">
        <f t="shared" si="95"/>
        <v>0</v>
      </c>
      <c r="F1116" s="81"/>
      <c r="G1116" s="82">
        <f t="shared" si="96"/>
        <v>0</v>
      </c>
      <c r="H1116" s="83">
        <f t="shared" si="97"/>
        <v>0</v>
      </c>
      <c r="I1116" s="83" t="e">
        <f t="shared" si="98"/>
        <v>#DIV/0!</v>
      </c>
      <c r="J1116" s="103" t="e">
        <f t="shared" si="99"/>
        <v>#DIV/0!</v>
      </c>
    </row>
    <row r="1117" spans="1:10" ht="12.75" customHeight="1" x14ac:dyDescent="0.25">
      <c r="A1117" s="101"/>
      <c r="D1117" s="81"/>
      <c r="E1117" s="81">
        <f>(E1116*Invoice!I3330)+((E1116-(E1116*Invoice!I3330))*Invoice!J3330)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16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Invoice!B3331</f>
        <v>0</v>
      </c>
      <c r="C1122" s="88">
        <f>Invoice!E3331</f>
        <v>0</v>
      </c>
      <c r="D1122" s="89">
        <f>Invoice!H3331</f>
        <v>0</v>
      </c>
      <c r="E1122" s="81">
        <f t="shared" si="95"/>
        <v>0</v>
      </c>
      <c r="F1122" s="81"/>
      <c r="G1122" s="82">
        <f t="shared" si="96"/>
        <v>0</v>
      </c>
      <c r="H1122" s="83">
        <f t="shared" si="97"/>
        <v>0</v>
      </c>
      <c r="I1122" s="83" t="e">
        <f t="shared" si="98"/>
        <v>#DIV/0!</v>
      </c>
      <c r="J1122" s="103" t="e">
        <f t="shared" si="99"/>
        <v>#DIV/0!</v>
      </c>
    </row>
    <row r="1123" spans="1:10" ht="12.75" customHeight="1" x14ac:dyDescent="0.25">
      <c r="A1123" s="101"/>
      <c r="D1123" s="81"/>
      <c r="E1123" s="81">
        <f>(E1122*Invoice!I3331)+((E1122-(E1122*Invoice!I3331))*Invoice!J3331)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C1126" s="88"/>
      <c r="D1126" s="89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6"/>
      <c r="B1127" s="107"/>
      <c r="C1127" s="107"/>
      <c r="D1127" s="107"/>
      <c r="E1127" s="107"/>
      <c r="F1127" s="107"/>
      <c r="G1127" s="108">
        <f>G1034+G1040+G1046+G1052+G1058+G1064+G1070+G1076+G1082+G1088+G1094+G1100+G1106+G1112+G1118+G1124</f>
        <v>0</v>
      </c>
      <c r="H1127" s="108">
        <f>H1034+H1040+H1046+H1052+H1058+H1064+H1070+H1076+H1082+H1088+H1094+H1100+H1106+H1112+H1118+H1124</f>
        <v>0</v>
      </c>
      <c r="I1127" s="107"/>
      <c r="J1127" s="109">
        <f>H1035+H1041+H1047+H1053+H1059+H1065+H1071+H1077+H1083+H1089+H1095+H1101+H1107+H1113+H1119+H1125</f>
        <v>0</v>
      </c>
    </row>
    <row r="1129" spans="1:10" ht="12.75" customHeight="1" x14ac:dyDescent="0.25">
      <c r="A1129" s="94" t="s">
        <v>1</v>
      </c>
      <c r="B1129" s="95">
        <f>Invoice!E3422</f>
        <v>23090031</v>
      </c>
      <c r="C1129" s="96"/>
      <c r="D1129" s="97"/>
      <c r="E1129" s="97"/>
      <c r="F1129" s="97"/>
      <c r="G1129" s="98"/>
      <c r="H1129" s="99"/>
      <c r="I1129" s="99"/>
      <c r="J1129" s="100"/>
    </row>
    <row r="1130" spans="1:10" ht="12.75" customHeight="1" x14ac:dyDescent="0.25">
      <c r="A1130" s="101">
        <v>1</v>
      </c>
      <c r="B1130" s="84" t="s">
        <v>20</v>
      </c>
      <c r="C1130" s="84" t="s">
        <v>21</v>
      </c>
      <c r="D1130" s="85" t="s">
        <v>22</v>
      </c>
      <c r="E1130" s="85" t="s">
        <v>23</v>
      </c>
      <c r="F1130" s="85"/>
      <c r="G1130" s="86" t="s">
        <v>24</v>
      </c>
      <c r="H1130" s="87" t="s">
        <v>25</v>
      </c>
      <c r="I1130" s="87" t="s">
        <v>26</v>
      </c>
      <c r="J1130" s="102"/>
    </row>
    <row r="1131" spans="1:10" ht="12.75" customHeight="1" x14ac:dyDescent="0.25">
      <c r="A1131" s="101"/>
      <c r="B1131" s="80">
        <f>Invoice!B3430</f>
        <v>0</v>
      </c>
      <c r="C1131" s="88">
        <f>Invoice!E3430</f>
        <v>0</v>
      </c>
      <c r="D1131" s="89">
        <f>Invoice!H3430</f>
        <v>0</v>
      </c>
      <c r="E1131" s="81">
        <f>D1131*B1131</f>
        <v>0</v>
      </c>
      <c r="F1131" s="81"/>
      <c r="G1131" s="82">
        <f>E1131/1.11</f>
        <v>0</v>
      </c>
      <c r="H1131" s="83">
        <f>G1131*11%</f>
        <v>0</v>
      </c>
      <c r="I1131" s="83" t="e">
        <f>G1131/B1131</f>
        <v>#DIV/0!</v>
      </c>
      <c r="J1131" s="103" t="e">
        <f>H1131/B1131</f>
        <v>#DIV/0!</v>
      </c>
    </row>
    <row r="1132" spans="1:10" ht="12.75" customHeight="1" x14ac:dyDescent="0.25">
      <c r="A1132" s="101"/>
      <c r="D1132" s="81"/>
      <c r="E1132" s="81">
        <f>(E1131*Invoice!I3430)+((E1131-(E1131*Invoice!I3430))*Invoice!J3430)</f>
        <v>0</v>
      </c>
      <c r="F1132" s="81"/>
      <c r="G1132" s="90">
        <f>E1132/1.11</f>
        <v>0</v>
      </c>
      <c r="H1132" s="91">
        <f>G1132*11%</f>
        <v>0</v>
      </c>
      <c r="I1132" s="91" t="e">
        <f>G1132/B1131</f>
        <v>#DIV/0!</v>
      </c>
      <c r="J1132" s="104" t="e">
        <f>H1132/B1131</f>
        <v>#DIV/0!</v>
      </c>
    </row>
    <row r="1133" spans="1:10" ht="12.75" customHeight="1" x14ac:dyDescent="0.25">
      <c r="A1133" s="101"/>
      <c r="D1133" s="81" t="s">
        <v>23</v>
      </c>
      <c r="E1133" s="81">
        <f>E1131-E1132</f>
        <v>0</v>
      </c>
      <c r="F1133" s="81"/>
      <c r="G1133" s="82">
        <f>G1131-G1132</f>
        <v>0</v>
      </c>
      <c r="H1133" s="82">
        <f>H1131-H1132</f>
        <v>0</v>
      </c>
      <c r="I1133" s="82" t="e">
        <f>I1131-I1132</f>
        <v>#DIV/0!</v>
      </c>
      <c r="J1133" s="105" t="e">
        <f>J1131-J1132</f>
        <v>#DIV/0!</v>
      </c>
    </row>
    <row r="1134" spans="1:10" ht="12.75" customHeight="1" x14ac:dyDescent="0.25">
      <c r="A1134" s="101"/>
      <c r="D1134" s="81"/>
      <c r="E1134" s="81"/>
      <c r="F1134" s="81"/>
      <c r="G1134" s="82"/>
      <c r="H1134" s="83">
        <f>G1133+H1133</f>
        <v>0</v>
      </c>
      <c r="I1134" s="83"/>
      <c r="J1134" s="103"/>
    </row>
    <row r="1135" spans="1:10" ht="12.75" customHeight="1" x14ac:dyDescent="0.25">
      <c r="A1135" s="101"/>
      <c r="B1135" s="79"/>
      <c r="D1135" s="81"/>
      <c r="E1135" s="81"/>
      <c r="F1135" s="81"/>
      <c r="G1135" s="82"/>
      <c r="H1135" s="83"/>
      <c r="I1135" s="83"/>
      <c r="J1135" s="103"/>
    </row>
    <row r="1136" spans="1:10" ht="12.75" customHeight="1" x14ac:dyDescent="0.25">
      <c r="A1136" s="101">
        <v>2</v>
      </c>
      <c r="B1136" s="84" t="s">
        <v>20</v>
      </c>
      <c r="C1136" s="84" t="s">
        <v>21</v>
      </c>
      <c r="D1136" s="85" t="s">
        <v>22</v>
      </c>
      <c r="E1136" s="85" t="s">
        <v>23</v>
      </c>
      <c r="F1136" s="85"/>
      <c r="G1136" s="86" t="s">
        <v>24</v>
      </c>
      <c r="H1136" s="87" t="s">
        <v>25</v>
      </c>
      <c r="I1136" s="87" t="s">
        <v>26</v>
      </c>
      <c r="J1136" s="102"/>
    </row>
    <row r="1137" spans="1:10" ht="12.75" customHeight="1" x14ac:dyDescent="0.25">
      <c r="A1137" s="101"/>
      <c r="B1137" s="80">
        <f>Invoice!B3431</f>
        <v>0</v>
      </c>
      <c r="C1137" s="88">
        <f>Invoice!E3431</f>
        <v>0</v>
      </c>
      <c r="D1137" s="89">
        <f>Invoice!H3431</f>
        <v>0</v>
      </c>
      <c r="E1137" s="81">
        <f t="shared" ref="E1137:E1221" si="100">D1137*B1137</f>
        <v>0</v>
      </c>
      <c r="F1137" s="81"/>
      <c r="G1137" s="82">
        <f t="shared" ref="G1137:G1221" si="101">E1137/1.11</f>
        <v>0</v>
      </c>
      <c r="H1137" s="83">
        <f t="shared" ref="H1137:H1221" si="102">G1137*11%</f>
        <v>0</v>
      </c>
      <c r="I1137" s="83" t="e">
        <f t="shared" ref="I1137:I1221" si="103">G1137/B1137</f>
        <v>#DIV/0!</v>
      </c>
      <c r="J1137" s="103" t="e">
        <f t="shared" ref="J1137:J1221" si="104">H1137/B1137</f>
        <v>#DIV/0!</v>
      </c>
    </row>
    <row r="1138" spans="1:10" ht="12.75" customHeight="1" x14ac:dyDescent="0.25">
      <c r="A1138" s="101"/>
      <c r="D1138" s="81"/>
      <c r="E1138" s="81">
        <f>(E1137*Invoice!I3431)+((E1137-(E1137*Invoice!I3431))*Invoice!J3431)</f>
        <v>0</v>
      </c>
      <c r="F1138" s="81"/>
      <c r="G1138" s="90">
        <f>E1138/1.11</f>
        <v>0</v>
      </c>
      <c r="H1138" s="91">
        <f>G1138*11%</f>
        <v>0</v>
      </c>
      <c r="I1138" s="91" t="e">
        <f>G1138/B1137</f>
        <v>#DIV/0!</v>
      </c>
      <c r="J1138" s="104" t="e">
        <f>H1138/B1137</f>
        <v>#DIV/0!</v>
      </c>
    </row>
    <row r="1139" spans="1:10" ht="12.75" customHeight="1" x14ac:dyDescent="0.25">
      <c r="A1139" s="101"/>
      <c r="D1139" s="81" t="s">
        <v>23</v>
      </c>
      <c r="E1139" s="81">
        <f>E1137-E1138</f>
        <v>0</v>
      </c>
      <c r="F1139" s="81"/>
      <c r="G1139" s="82">
        <f>G1137-G1138</f>
        <v>0</v>
      </c>
      <c r="H1139" s="82">
        <f>H1137-H1138</f>
        <v>0</v>
      </c>
      <c r="I1139" s="82" t="e">
        <f>I1137-I1138</f>
        <v>#DIV/0!</v>
      </c>
      <c r="J1139" s="105" t="e">
        <f>J1137-J1138</f>
        <v>#DIV/0!</v>
      </c>
    </row>
    <row r="1140" spans="1:10" ht="12.75" customHeight="1" x14ac:dyDescent="0.25">
      <c r="A1140" s="101"/>
      <c r="D1140" s="81"/>
      <c r="E1140" s="81"/>
      <c r="F1140" s="81"/>
      <c r="G1140" s="82"/>
      <c r="H1140" s="83">
        <f>G1139+H1139</f>
        <v>0</v>
      </c>
      <c r="I1140" s="83"/>
      <c r="J1140" s="103"/>
    </row>
    <row r="1141" spans="1:10" ht="12.75" customHeight="1" x14ac:dyDescent="0.25">
      <c r="A1141" s="101"/>
      <c r="B1141" s="79"/>
      <c r="D1141" s="81"/>
      <c r="E1141" s="81"/>
      <c r="F1141" s="81"/>
      <c r="G1141" s="82"/>
      <c r="H1141" s="83"/>
      <c r="I1141" s="83"/>
      <c r="J1141" s="103"/>
    </row>
    <row r="1142" spans="1:10" ht="12.75" customHeight="1" x14ac:dyDescent="0.25">
      <c r="A1142" s="101">
        <v>3</v>
      </c>
      <c r="B1142" s="84" t="s">
        <v>20</v>
      </c>
      <c r="C1142" s="84" t="s">
        <v>21</v>
      </c>
      <c r="D1142" s="85" t="s">
        <v>22</v>
      </c>
      <c r="E1142" s="85" t="s">
        <v>23</v>
      </c>
      <c r="F1142" s="85"/>
      <c r="G1142" s="86" t="s">
        <v>24</v>
      </c>
      <c r="H1142" s="87" t="s">
        <v>25</v>
      </c>
      <c r="I1142" s="87" t="s">
        <v>26</v>
      </c>
      <c r="J1142" s="102"/>
    </row>
    <row r="1143" spans="1:10" ht="12.75" customHeight="1" x14ac:dyDescent="0.25">
      <c r="A1143" s="101"/>
      <c r="B1143" s="80">
        <f>Invoice!B3432</f>
        <v>0</v>
      </c>
      <c r="C1143" s="88">
        <f>Invoice!E3432</f>
        <v>0</v>
      </c>
      <c r="D1143" s="89">
        <f>Invoice!H3432</f>
        <v>0</v>
      </c>
      <c r="E1143" s="81">
        <f t="shared" si="100"/>
        <v>0</v>
      </c>
      <c r="F1143" s="81"/>
      <c r="G1143" s="82">
        <f t="shared" si="101"/>
        <v>0</v>
      </c>
      <c r="H1143" s="83">
        <f t="shared" si="102"/>
        <v>0</v>
      </c>
      <c r="I1143" s="83" t="e">
        <f t="shared" si="103"/>
        <v>#DIV/0!</v>
      </c>
      <c r="J1143" s="103" t="e">
        <f t="shared" si="104"/>
        <v>#DIV/0!</v>
      </c>
    </row>
    <row r="1144" spans="1:10" ht="12.75" customHeight="1" x14ac:dyDescent="0.25">
      <c r="A1144" s="101"/>
      <c r="D1144" s="81"/>
      <c r="E1144" s="81">
        <f>(E1143*Invoice!I3432)+((E1143-(E1143*Invoice!I3432))*Invoice!J3432)</f>
        <v>0</v>
      </c>
      <c r="F1144" s="81"/>
      <c r="G1144" s="90">
        <f>E1144/1.11</f>
        <v>0</v>
      </c>
      <c r="H1144" s="91">
        <f>G1144*11%</f>
        <v>0</v>
      </c>
      <c r="I1144" s="91" t="e">
        <f>G1144/B1143</f>
        <v>#DIV/0!</v>
      </c>
      <c r="J1144" s="104" t="e">
        <f>H1144/B1143</f>
        <v>#DIV/0!</v>
      </c>
    </row>
    <row r="1145" spans="1:10" ht="12.75" customHeight="1" x14ac:dyDescent="0.25">
      <c r="A1145" s="101"/>
      <c r="D1145" s="81" t="s">
        <v>23</v>
      </c>
      <c r="E1145" s="81">
        <f>E1143-E1144</f>
        <v>0</v>
      </c>
      <c r="F1145" s="81"/>
      <c r="G1145" s="82">
        <f>G1143-G1144</f>
        <v>0</v>
      </c>
      <c r="H1145" s="82">
        <f>H1143-H1144</f>
        <v>0</v>
      </c>
      <c r="I1145" s="82" t="e">
        <f>I1143-I1144</f>
        <v>#DIV/0!</v>
      </c>
      <c r="J1145" s="105" t="e">
        <f>J1143-J1144</f>
        <v>#DIV/0!</v>
      </c>
    </row>
    <row r="1146" spans="1:10" ht="12.75" customHeight="1" x14ac:dyDescent="0.25">
      <c r="A1146" s="101"/>
      <c r="D1146" s="81"/>
      <c r="E1146" s="81"/>
      <c r="F1146" s="81"/>
      <c r="G1146" s="82"/>
      <c r="H1146" s="83">
        <f>G1145+H1145</f>
        <v>0</v>
      </c>
      <c r="I1146" s="83"/>
      <c r="J1146" s="103"/>
    </row>
    <row r="1147" spans="1:10" ht="12.75" customHeight="1" x14ac:dyDescent="0.25">
      <c r="A1147" s="101"/>
      <c r="B1147" s="79"/>
      <c r="D1147" s="81"/>
      <c r="E1147" s="81"/>
      <c r="F1147" s="81"/>
      <c r="G1147" s="82"/>
      <c r="H1147" s="83"/>
      <c r="I1147" s="83"/>
      <c r="J1147" s="103"/>
    </row>
    <row r="1148" spans="1:10" ht="12.75" customHeight="1" x14ac:dyDescent="0.25">
      <c r="A1148" s="101">
        <v>4</v>
      </c>
      <c r="B1148" s="84" t="s">
        <v>20</v>
      </c>
      <c r="C1148" s="84" t="s">
        <v>21</v>
      </c>
      <c r="D1148" s="85" t="s">
        <v>22</v>
      </c>
      <c r="E1148" s="85" t="s">
        <v>23</v>
      </c>
      <c r="F1148" s="85"/>
      <c r="G1148" s="86" t="s">
        <v>24</v>
      </c>
      <c r="H1148" s="87" t="s">
        <v>25</v>
      </c>
      <c r="I1148" s="87" t="s">
        <v>26</v>
      </c>
      <c r="J1148" s="102"/>
    </row>
    <row r="1149" spans="1:10" ht="12.75" customHeight="1" x14ac:dyDescent="0.25">
      <c r="A1149" s="101"/>
      <c r="B1149" s="80">
        <f>Invoice!B3433</f>
        <v>0</v>
      </c>
      <c r="C1149" s="88">
        <f>Invoice!E3433</f>
        <v>0</v>
      </c>
      <c r="D1149" s="89">
        <f>Invoice!H3433</f>
        <v>0</v>
      </c>
      <c r="E1149" s="81">
        <f t="shared" si="100"/>
        <v>0</v>
      </c>
      <c r="F1149" s="81"/>
      <c r="G1149" s="82">
        <f t="shared" si="101"/>
        <v>0</v>
      </c>
      <c r="H1149" s="83">
        <f t="shared" si="102"/>
        <v>0</v>
      </c>
      <c r="I1149" s="83" t="e">
        <f t="shared" si="103"/>
        <v>#DIV/0!</v>
      </c>
      <c r="J1149" s="103" t="e">
        <f t="shared" si="104"/>
        <v>#DIV/0!</v>
      </c>
    </row>
    <row r="1150" spans="1:10" ht="12.75" customHeight="1" x14ac:dyDescent="0.25">
      <c r="A1150" s="101"/>
      <c r="D1150" s="81"/>
      <c r="E1150" s="81">
        <f>(E1149*Invoice!I3433)+((E1149-(E1149*Invoice!I3433))*Invoice!J3433)</f>
        <v>0</v>
      </c>
      <c r="F1150" s="81"/>
      <c r="G1150" s="90">
        <f>E1150/1.11</f>
        <v>0</v>
      </c>
      <c r="H1150" s="91">
        <f>G1150*11%</f>
        <v>0</v>
      </c>
      <c r="I1150" s="91" t="e">
        <f>G1150/B1149</f>
        <v>#DIV/0!</v>
      </c>
      <c r="J1150" s="104" t="e">
        <f>H1150/B1149</f>
        <v>#DIV/0!</v>
      </c>
    </row>
    <row r="1151" spans="1:10" ht="12.75" customHeight="1" x14ac:dyDescent="0.25">
      <c r="A1151" s="101"/>
      <c r="D1151" s="81" t="s">
        <v>23</v>
      </c>
      <c r="E1151" s="81">
        <f>E1149-E1150</f>
        <v>0</v>
      </c>
      <c r="F1151" s="81"/>
      <c r="G1151" s="82">
        <f>G1149-G1150</f>
        <v>0</v>
      </c>
      <c r="H1151" s="82">
        <f>H1149-H1150</f>
        <v>0</v>
      </c>
      <c r="I1151" s="82" t="e">
        <f>I1149-I1150</f>
        <v>#DIV/0!</v>
      </c>
      <c r="J1151" s="105" t="e">
        <f>J1149-J1150</f>
        <v>#DIV/0!</v>
      </c>
    </row>
    <row r="1152" spans="1:10" ht="12.75" customHeight="1" x14ac:dyDescent="0.25">
      <c r="A1152" s="101"/>
      <c r="D1152" s="81"/>
      <c r="E1152" s="81"/>
      <c r="F1152" s="81"/>
      <c r="G1152" s="82"/>
      <c r="H1152" s="83">
        <f>G1151+H1151</f>
        <v>0</v>
      </c>
      <c r="I1152" s="83"/>
      <c r="J1152" s="103"/>
    </row>
    <row r="1153" spans="1:10" ht="12.75" customHeight="1" x14ac:dyDescent="0.25">
      <c r="A1153" s="101"/>
      <c r="B1153" s="79"/>
      <c r="D1153" s="81"/>
      <c r="E1153" s="81"/>
      <c r="F1153" s="81"/>
      <c r="G1153" s="82"/>
      <c r="H1153" s="83"/>
      <c r="I1153" s="83"/>
      <c r="J1153" s="103"/>
    </row>
    <row r="1154" spans="1:10" ht="12.75" customHeight="1" x14ac:dyDescent="0.25">
      <c r="A1154" s="101">
        <v>5</v>
      </c>
      <c r="B1154" s="84" t="s">
        <v>20</v>
      </c>
      <c r="C1154" s="84" t="s">
        <v>21</v>
      </c>
      <c r="D1154" s="85" t="s">
        <v>22</v>
      </c>
      <c r="E1154" s="85" t="s">
        <v>23</v>
      </c>
      <c r="F1154" s="85"/>
      <c r="G1154" s="86" t="s">
        <v>24</v>
      </c>
      <c r="H1154" s="87" t="s">
        <v>25</v>
      </c>
      <c r="I1154" s="87" t="s">
        <v>26</v>
      </c>
      <c r="J1154" s="102"/>
    </row>
    <row r="1155" spans="1:10" ht="12.75" customHeight="1" x14ac:dyDescent="0.25">
      <c r="A1155" s="101"/>
      <c r="B1155" s="80">
        <f>Invoice!B3434</f>
        <v>0</v>
      </c>
      <c r="C1155" s="88">
        <f>Invoice!E3434</f>
        <v>0</v>
      </c>
      <c r="D1155" s="89">
        <f>Invoice!H3434</f>
        <v>0</v>
      </c>
      <c r="E1155" s="81">
        <f t="shared" si="100"/>
        <v>0</v>
      </c>
      <c r="F1155" s="81"/>
      <c r="G1155" s="82">
        <f t="shared" si="101"/>
        <v>0</v>
      </c>
      <c r="H1155" s="83">
        <f t="shared" si="102"/>
        <v>0</v>
      </c>
      <c r="I1155" s="83" t="e">
        <f t="shared" si="103"/>
        <v>#DIV/0!</v>
      </c>
      <c r="J1155" s="103" t="e">
        <f t="shared" si="104"/>
        <v>#DIV/0!</v>
      </c>
    </row>
    <row r="1156" spans="1:10" ht="12.75" customHeight="1" x14ac:dyDescent="0.25">
      <c r="A1156" s="101"/>
      <c r="D1156" s="81"/>
      <c r="E1156" s="81">
        <f>(E1155*Invoice!I3434)+((E1155-(E1155*Invoice!I3434))*Invoice!J3434)</f>
        <v>0</v>
      </c>
      <c r="F1156" s="81"/>
      <c r="G1156" s="90">
        <f>E1156/1.11</f>
        <v>0</v>
      </c>
      <c r="H1156" s="91">
        <f>G1156*11%</f>
        <v>0</v>
      </c>
      <c r="I1156" s="91" t="e">
        <f>G1156/B1155</f>
        <v>#DIV/0!</v>
      </c>
      <c r="J1156" s="104" t="e">
        <f>H1156/B1155</f>
        <v>#DIV/0!</v>
      </c>
    </row>
    <row r="1157" spans="1:10" ht="12.75" customHeight="1" x14ac:dyDescent="0.25">
      <c r="A1157" s="101"/>
      <c r="D1157" s="81" t="s">
        <v>23</v>
      </c>
      <c r="E1157" s="81">
        <f>E1155-E1156</f>
        <v>0</v>
      </c>
      <c r="F1157" s="81"/>
      <c r="G1157" s="82">
        <f>G1155-G1156</f>
        <v>0</v>
      </c>
      <c r="H1157" s="82">
        <f>H1155-H1156</f>
        <v>0</v>
      </c>
      <c r="I1157" s="82" t="e">
        <f>I1155-I1156</f>
        <v>#DIV/0!</v>
      </c>
      <c r="J1157" s="105" t="e">
        <f>J1155-J1156</f>
        <v>#DIV/0!</v>
      </c>
    </row>
    <row r="1158" spans="1:10" ht="12.75" customHeight="1" x14ac:dyDescent="0.25">
      <c r="A1158" s="101"/>
      <c r="D1158" s="81"/>
      <c r="E1158" s="81"/>
      <c r="F1158" s="81"/>
      <c r="G1158" s="82"/>
      <c r="H1158" s="83">
        <f>G1157+H1157</f>
        <v>0</v>
      </c>
      <c r="I1158" s="83"/>
      <c r="J1158" s="103"/>
    </row>
    <row r="1159" spans="1:10" ht="12.75" customHeight="1" x14ac:dyDescent="0.25">
      <c r="A1159" s="101"/>
      <c r="B1159" s="79"/>
      <c r="D1159" s="81"/>
      <c r="E1159" s="81"/>
      <c r="F1159" s="81"/>
      <c r="G1159" s="82"/>
      <c r="H1159" s="83"/>
      <c r="I1159" s="83"/>
      <c r="J1159" s="103"/>
    </row>
    <row r="1160" spans="1:10" ht="12.75" customHeight="1" x14ac:dyDescent="0.25">
      <c r="A1160" s="101">
        <v>6</v>
      </c>
      <c r="B1160" s="84" t="s">
        <v>20</v>
      </c>
      <c r="C1160" s="84" t="s">
        <v>21</v>
      </c>
      <c r="D1160" s="85" t="s">
        <v>22</v>
      </c>
      <c r="E1160" s="85" t="s">
        <v>23</v>
      </c>
      <c r="F1160" s="85"/>
      <c r="G1160" s="86" t="s">
        <v>24</v>
      </c>
      <c r="H1160" s="87" t="s">
        <v>25</v>
      </c>
      <c r="I1160" s="87" t="s">
        <v>26</v>
      </c>
      <c r="J1160" s="102"/>
    </row>
    <row r="1161" spans="1:10" ht="12.75" customHeight="1" x14ac:dyDescent="0.25">
      <c r="A1161" s="101"/>
      <c r="B1161" s="80">
        <f>Invoice!B3435</f>
        <v>0</v>
      </c>
      <c r="C1161" s="88">
        <f>Invoice!E3435</f>
        <v>0</v>
      </c>
      <c r="D1161" s="89">
        <f>Invoice!H3435</f>
        <v>0</v>
      </c>
      <c r="E1161" s="81">
        <f t="shared" si="100"/>
        <v>0</v>
      </c>
      <c r="F1161" s="81"/>
      <c r="G1161" s="82">
        <f t="shared" si="101"/>
        <v>0</v>
      </c>
      <c r="H1161" s="83">
        <f t="shared" si="102"/>
        <v>0</v>
      </c>
      <c r="I1161" s="83" t="e">
        <f t="shared" si="103"/>
        <v>#DIV/0!</v>
      </c>
      <c r="J1161" s="103" t="e">
        <f t="shared" si="104"/>
        <v>#DIV/0!</v>
      </c>
    </row>
    <row r="1162" spans="1:10" ht="12.75" customHeight="1" x14ac:dyDescent="0.25">
      <c r="A1162" s="101"/>
      <c r="D1162" s="81"/>
      <c r="E1162" s="81">
        <f>(E1161*Invoice!I3435)+((E1161-(E1161*Invoice!I3435))*Invoice!J3435)</f>
        <v>0</v>
      </c>
      <c r="F1162" s="81"/>
      <c r="G1162" s="90">
        <f>E1162/1.11</f>
        <v>0</v>
      </c>
      <c r="H1162" s="91">
        <f>G1162*11%</f>
        <v>0</v>
      </c>
      <c r="I1162" s="91" t="e">
        <f>G1162/B1161</f>
        <v>#DIV/0!</v>
      </c>
      <c r="J1162" s="104" t="e">
        <f>H1162/B1161</f>
        <v>#DIV/0!</v>
      </c>
    </row>
    <row r="1163" spans="1:10" ht="12.75" customHeight="1" x14ac:dyDescent="0.25">
      <c r="A1163" s="101"/>
      <c r="D1163" s="81" t="s">
        <v>23</v>
      </c>
      <c r="E1163" s="81">
        <f>E1161-E1162</f>
        <v>0</v>
      </c>
      <c r="F1163" s="81"/>
      <c r="G1163" s="82">
        <f>G1161-G1162</f>
        <v>0</v>
      </c>
      <c r="H1163" s="82">
        <f>H1161-H1162</f>
        <v>0</v>
      </c>
      <c r="I1163" s="82" t="e">
        <f>I1161-I1162</f>
        <v>#DIV/0!</v>
      </c>
      <c r="J1163" s="105" t="e">
        <f>J1161-J1162</f>
        <v>#DIV/0!</v>
      </c>
    </row>
    <row r="1164" spans="1:10" ht="12.75" customHeight="1" x14ac:dyDescent="0.25">
      <c r="A1164" s="101"/>
      <c r="D1164" s="81"/>
      <c r="E1164" s="81"/>
      <c r="F1164" s="81"/>
      <c r="G1164" s="82"/>
      <c r="H1164" s="83">
        <f>G1163+H1163</f>
        <v>0</v>
      </c>
      <c r="I1164" s="83"/>
      <c r="J1164" s="103"/>
    </row>
    <row r="1165" spans="1:10" ht="12.75" customHeight="1" x14ac:dyDescent="0.25">
      <c r="A1165" s="101"/>
      <c r="B1165" s="79"/>
      <c r="D1165" s="81"/>
      <c r="E1165" s="81"/>
      <c r="F1165" s="81"/>
      <c r="G1165" s="82"/>
      <c r="H1165" s="83"/>
      <c r="I1165" s="83"/>
      <c r="J1165" s="103"/>
    </row>
    <row r="1166" spans="1:10" ht="12.75" customHeight="1" x14ac:dyDescent="0.25">
      <c r="A1166" s="101">
        <v>7</v>
      </c>
      <c r="B1166" s="84" t="s">
        <v>20</v>
      </c>
      <c r="C1166" s="84" t="s">
        <v>21</v>
      </c>
      <c r="D1166" s="85" t="s">
        <v>22</v>
      </c>
      <c r="E1166" s="85" t="s">
        <v>23</v>
      </c>
      <c r="F1166" s="85"/>
      <c r="G1166" s="86" t="s">
        <v>24</v>
      </c>
      <c r="H1166" s="87" t="s">
        <v>25</v>
      </c>
      <c r="I1166" s="87" t="s">
        <v>26</v>
      </c>
      <c r="J1166" s="102"/>
    </row>
    <row r="1167" spans="1:10" ht="12.75" customHeight="1" x14ac:dyDescent="0.25">
      <c r="A1167" s="101"/>
      <c r="B1167" s="80">
        <f>Invoice!B3436</f>
        <v>0</v>
      </c>
      <c r="C1167" s="88">
        <f>Invoice!E3436</f>
        <v>0</v>
      </c>
      <c r="D1167" s="89">
        <f>Invoice!H3436</f>
        <v>0</v>
      </c>
      <c r="E1167" s="81">
        <f t="shared" si="100"/>
        <v>0</v>
      </c>
      <c r="F1167" s="81"/>
      <c r="G1167" s="82">
        <f t="shared" si="101"/>
        <v>0</v>
      </c>
      <c r="H1167" s="83">
        <f t="shared" si="102"/>
        <v>0</v>
      </c>
      <c r="I1167" s="83" t="e">
        <f t="shared" si="103"/>
        <v>#DIV/0!</v>
      </c>
      <c r="J1167" s="103" t="e">
        <f t="shared" si="104"/>
        <v>#DIV/0!</v>
      </c>
    </row>
    <row r="1168" spans="1:10" ht="12.75" customHeight="1" x14ac:dyDescent="0.25">
      <c r="A1168" s="101"/>
      <c r="D1168" s="81"/>
      <c r="E1168" s="81">
        <f>(E1167*Invoice!I3436)+((E1167-(E1167*Invoice!I3436))*Invoice!J3436)</f>
        <v>0</v>
      </c>
      <c r="F1168" s="81"/>
      <c r="G1168" s="90">
        <f>E1168/1.11</f>
        <v>0</v>
      </c>
      <c r="H1168" s="91">
        <f>G1168*11%</f>
        <v>0</v>
      </c>
      <c r="I1168" s="91" t="e">
        <f>G1168/B1167</f>
        <v>#DIV/0!</v>
      </c>
      <c r="J1168" s="104" t="e">
        <f>H1168/B1167</f>
        <v>#DIV/0!</v>
      </c>
    </row>
    <row r="1169" spans="1:10" ht="12.75" customHeight="1" x14ac:dyDescent="0.25">
      <c r="A1169" s="101"/>
      <c r="D1169" s="81" t="s">
        <v>23</v>
      </c>
      <c r="E1169" s="81">
        <f>E1167-E1168</f>
        <v>0</v>
      </c>
      <c r="F1169" s="81"/>
      <c r="G1169" s="82">
        <f>G1167-G1168</f>
        <v>0</v>
      </c>
      <c r="H1169" s="82">
        <f>H1167-H1168</f>
        <v>0</v>
      </c>
      <c r="I1169" s="82" t="e">
        <f>I1167-I1168</f>
        <v>#DIV/0!</v>
      </c>
      <c r="J1169" s="105" t="e">
        <f>J1167-J1168</f>
        <v>#DIV/0!</v>
      </c>
    </row>
    <row r="1170" spans="1:10" ht="12.75" customHeight="1" x14ac:dyDescent="0.25">
      <c r="A1170" s="101"/>
      <c r="D1170" s="81"/>
      <c r="E1170" s="81"/>
      <c r="F1170" s="81"/>
      <c r="G1170" s="82"/>
      <c r="H1170" s="83">
        <f>G1169+H1169</f>
        <v>0</v>
      </c>
      <c r="I1170" s="83"/>
      <c r="J1170" s="103"/>
    </row>
    <row r="1171" spans="1:10" ht="12.75" customHeight="1" x14ac:dyDescent="0.25">
      <c r="A1171" s="101"/>
      <c r="B1171" s="79"/>
      <c r="D1171" s="81"/>
      <c r="E1171" s="81"/>
      <c r="F1171" s="81"/>
      <c r="G1171" s="82"/>
      <c r="H1171" s="83"/>
      <c r="I1171" s="83"/>
      <c r="J1171" s="103"/>
    </row>
    <row r="1172" spans="1:10" ht="12.75" customHeight="1" x14ac:dyDescent="0.25">
      <c r="A1172" s="101">
        <v>8</v>
      </c>
      <c r="B1172" s="84" t="s">
        <v>20</v>
      </c>
      <c r="C1172" s="84" t="s">
        <v>21</v>
      </c>
      <c r="D1172" s="85" t="s">
        <v>22</v>
      </c>
      <c r="E1172" s="85" t="s">
        <v>23</v>
      </c>
      <c r="F1172" s="85"/>
      <c r="G1172" s="86" t="s">
        <v>24</v>
      </c>
      <c r="H1172" s="87" t="s">
        <v>25</v>
      </c>
      <c r="I1172" s="87" t="s">
        <v>26</v>
      </c>
      <c r="J1172" s="102"/>
    </row>
    <row r="1173" spans="1:10" ht="12.75" customHeight="1" x14ac:dyDescent="0.25">
      <c r="A1173" s="101"/>
      <c r="B1173" s="80">
        <f>Invoice!B3437</f>
        <v>0</v>
      </c>
      <c r="C1173" s="88">
        <f>Invoice!E3437</f>
        <v>0</v>
      </c>
      <c r="D1173" s="89">
        <f>Invoice!H3437</f>
        <v>0</v>
      </c>
      <c r="E1173" s="81">
        <f t="shared" si="100"/>
        <v>0</v>
      </c>
      <c r="F1173" s="81"/>
      <c r="G1173" s="82">
        <f t="shared" si="101"/>
        <v>0</v>
      </c>
      <c r="H1173" s="83">
        <f t="shared" si="102"/>
        <v>0</v>
      </c>
      <c r="I1173" s="83" t="e">
        <f t="shared" si="103"/>
        <v>#DIV/0!</v>
      </c>
      <c r="J1173" s="103" t="e">
        <f t="shared" si="104"/>
        <v>#DIV/0!</v>
      </c>
    </row>
    <row r="1174" spans="1:10" ht="12.75" customHeight="1" x14ac:dyDescent="0.25">
      <c r="A1174" s="101"/>
      <c r="D1174" s="81"/>
      <c r="E1174" s="81">
        <f>(E1173*Invoice!I3437)+((E1173-(E1173*Invoice!I3437))*Invoice!J3437)</f>
        <v>0</v>
      </c>
      <c r="F1174" s="81"/>
      <c r="G1174" s="90">
        <f>E1174/1.11</f>
        <v>0</v>
      </c>
      <c r="H1174" s="91">
        <f>G1174*11%</f>
        <v>0</v>
      </c>
      <c r="I1174" s="91" t="e">
        <f>G1174/B1173</f>
        <v>#DIV/0!</v>
      </c>
      <c r="J1174" s="104" t="e">
        <f>H1174/B1173</f>
        <v>#DIV/0!</v>
      </c>
    </row>
    <row r="1175" spans="1:10" ht="12.75" customHeight="1" x14ac:dyDescent="0.25">
      <c r="A1175" s="101"/>
      <c r="D1175" s="81" t="s">
        <v>23</v>
      </c>
      <c r="E1175" s="81">
        <f>E1173-E1174</f>
        <v>0</v>
      </c>
      <c r="F1175" s="81"/>
      <c r="G1175" s="82">
        <f>G1173-G1174</f>
        <v>0</v>
      </c>
      <c r="H1175" s="82">
        <f>H1173-H1174</f>
        <v>0</v>
      </c>
      <c r="I1175" s="82" t="e">
        <f>I1173-I1174</f>
        <v>#DIV/0!</v>
      </c>
      <c r="J1175" s="105" t="e">
        <f>J1173-J1174</f>
        <v>#DIV/0!</v>
      </c>
    </row>
    <row r="1176" spans="1:10" ht="12.75" customHeight="1" x14ac:dyDescent="0.25">
      <c r="A1176" s="101"/>
      <c r="D1176" s="81"/>
      <c r="E1176" s="81"/>
      <c r="F1176" s="81"/>
      <c r="G1176" s="82"/>
      <c r="H1176" s="83">
        <f>G1175+H1175</f>
        <v>0</v>
      </c>
      <c r="I1176" s="83"/>
      <c r="J1176" s="103"/>
    </row>
    <row r="1177" spans="1:10" ht="12.75" customHeight="1" x14ac:dyDescent="0.25">
      <c r="A1177" s="101"/>
      <c r="B1177" s="79"/>
      <c r="D1177" s="81"/>
      <c r="E1177" s="81"/>
      <c r="F1177" s="81"/>
      <c r="G1177" s="82"/>
      <c r="H1177" s="83"/>
      <c r="I1177" s="83"/>
      <c r="J1177" s="103"/>
    </row>
    <row r="1178" spans="1:10" ht="12.75" customHeight="1" x14ac:dyDescent="0.25">
      <c r="A1178" s="101">
        <v>9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Invoice!B3438</f>
        <v>0</v>
      </c>
      <c r="C1179" s="88">
        <f>Invoice!E3438</f>
        <v>0</v>
      </c>
      <c r="D1179" s="89">
        <f>Invoice!H3438</f>
        <v>0</v>
      </c>
      <c r="E1179" s="81">
        <f t="shared" si="100"/>
        <v>0</v>
      </c>
      <c r="F1179" s="81"/>
      <c r="G1179" s="82">
        <f t="shared" si="101"/>
        <v>0</v>
      </c>
      <c r="H1179" s="83">
        <f t="shared" si="102"/>
        <v>0</v>
      </c>
      <c r="I1179" s="83" t="e">
        <f t="shared" si="103"/>
        <v>#DIV/0!</v>
      </c>
      <c r="J1179" s="103" t="e">
        <f t="shared" si="104"/>
        <v>#DIV/0!</v>
      </c>
    </row>
    <row r="1180" spans="1:10" ht="12.75" customHeight="1" x14ac:dyDescent="0.25">
      <c r="A1180" s="101"/>
      <c r="D1180" s="81"/>
      <c r="E1180" s="81">
        <f>(E1179*Invoice!I3438)+((E1179-(E1179*Invoice!I3438))*Invoice!J3438)</f>
        <v>0</v>
      </c>
      <c r="F1180" s="81"/>
      <c r="G1180" s="90">
        <f>E1180/1.11</f>
        <v>0</v>
      </c>
      <c r="H1180" s="91">
        <f>G1180*11%</f>
        <v>0</v>
      </c>
      <c r="I1180" s="91" t="e">
        <f>G1180/B1179</f>
        <v>#DIV/0!</v>
      </c>
      <c r="J1180" s="104" t="e">
        <f>H1180/B1179</f>
        <v>#DIV/0!</v>
      </c>
    </row>
    <row r="1181" spans="1:10" ht="12.75" customHeight="1" x14ac:dyDescent="0.25">
      <c r="A1181" s="101"/>
      <c r="D1181" s="81" t="s">
        <v>23</v>
      </c>
      <c r="E1181" s="81">
        <f>E1179-E1180</f>
        <v>0</v>
      </c>
      <c r="F1181" s="81"/>
      <c r="G1181" s="82">
        <f>G1179-G1180</f>
        <v>0</v>
      </c>
      <c r="H1181" s="82">
        <f>H1179-H1180</f>
        <v>0</v>
      </c>
      <c r="I1181" s="82" t="e">
        <f>I1179-I1180</f>
        <v>#DIV/0!</v>
      </c>
      <c r="J1181" s="105" t="e">
        <f>J1179-J1180</f>
        <v>#DIV/0!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0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10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Invoice!B3439</f>
        <v>0</v>
      </c>
      <c r="C1185" s="88">
        <f>Invoice!E3439</f>
        <v>0</v>
      </c>
      <c r="D1185" s="89">
        <f>Invoice!H3439</f>
        <v>0</v>
      </c>
      <c r="E1185" s="81">
        <f t="shared" si="100"/>
        <v>0</v>
      </c>
      <c r="F1185" s="81"/>
      <c r="G1185" s="82">
        <f t="shared" si="101"/>
        <v>0</v>
      </c>
      <c r="H1185" s="83">
        <f t="shared" si="102"/>
        <v>0</v>
      </c>
      <c r="I1185" s="83" t="e">
        <f t="shared" si="103"/>
        <v>#DIV/0!</v>
      </c>
      <c r="J1185" s="103" t="e">
        <f t="shared" si="104"/>
        <v>#DIV/0!</v>
      </c>
    </row>
    <row r="1186" spans="1:10" ht="12.75" customHeight="1" x14ac:dyDescent="0.25">
      <c r="A1186" s="101"/>
      <c r="D1186" s="81"/>
      <c r="E1186" s="81">
        <f>(E1185*Invoice!I3439)+((E1185-(E1185*Invoice!I3439))*Invoice!J3439)</f>
        <v>0</v>
      </c>
      <c r="F1186" s="81"/>
      <c r="G1186" s="90">
        <f>E1186/1.11</f>
        <v>0</v>
      </c>
      <c r="H1186" s="91">
        <f>G1186*11%</f>
        <v>0</v>
      </c>
      <c r="I1186" s="91" t="e">
        <f>G1186/B1185</f>
        <v>#DIV/0!</v>
      </c>
      <c r="J1186" s="104" t="e">
        <f>H1186/B1185</f>
        <v>#DIV/0!</v>
      </c>
    </row>
    <row r="1187" spans="1:10" ht="12.75" customHeight="1" x14ac:dyDescent="0.25">
      <c r="A1187" s="101"/>
      <c r="D1187" s="81" t="s">
        <v>23</v>
      </c>
      <c r="E1187" s="81">
        <f>E1185-E1186</f>
        <v>0</v>
      </c>
      <c r="F1187" s="81"/>
      <c r="G1187" s="82">
        <f>G1185-G1186</f>
        <v>0</v>
      </c>
      <c r="H1187" s="82">
        <f>H1185-H1186</f>
        <v>0</v>
      </c>
      <c r="I1187" s="82" t="e">
        <f>I1185-I1186</f>
        <v>#DIV/0!</v>
      </c>
      <c r="J1187" s="105" t="e">
        <f>J1185-J1186</f>
        <v>#DIV/0!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0</v>
      </c>
      <c r="I1188" s="83"/>
      <c r="J1188" s="103"/>
    </row>
    <row r="1189" spans="1:10" ht="12.75" customHeight="1" x14ac:dyDescent="0.25">
      <c r="A1189" s="101"/>
      <c r="B1189" s="79"/>
      <c r="D1189" s="81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1">
        <v>11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Invoice!B3440</f>
        <v>0</v>
      </c>
      <c r="C1191" s="88">
        <f>Invoice!E3440</f>
        <v>0</v>
      </c>
      <c r="D1191" s="89">
        <f>Invoice!H3440</f>
        <v>0</v>
      </c>
      <c r="E1191" s="81">
        <f t="shared" si="100"/>
        <v>0</v>
      </c>
      <c r="F1191" s="81"/>
      <c r="G1191" s="82">
        <f t="shared" si="101"/>
        <v>0</v>
      </c>
      <c r="H1191" s="83">
        <f t="shared" si="102"/>
        <v>0</v>
      </c>
      <c r="I1191" s="83" t="e">
        <f t="shared" si="103"/>
        <v>#DIV/0!</v>
      </c>
      <c r="J1191" s="103" t="e">
        <f t="shared" si="104"/>
        <v>#DIV/0!</v>
      </c>
    </row>
    <row r="1192" spans="1:10" ht="12.75" customHeight="1" x14ac:dyDescent="0.25">
      <c r="A1192" s="101"/>
      <c r="D1192" s="81"/>
      <c r="E1192" s="81">
        <f>(E1191*Invoice!I3440)+((E1191-(E1191*Invoice!I3440))*Invoice!J3440)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12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Invoice!B3441</f>
        <v>0</v>
      </c>
      <c r="C1197" s="88">
        <f>Invoice!E3441</f>
        <v>0</v>
      </c>
      <c r="D1197" s="89">
        <f>Invoice!H3441</f>
        <v>0</v>
      </c>
      <c r="E1197" s="81">
        <f t="shared" si="100"/>
        <v>0</v>
      </c>
      <c r="F1197" s="81"/>
      <c r="G1197" s="82">
        <f t="shared" si="101"/>
        <v>0</v>
      </c>
      <c r="H1197" s="83">
        <f t="shared" si="102"/>
        <v>0</v>
      </c>
      <c r="I1197" s="83" t="e">
        <f t="shared" si="103"/>
        <v>#DIV/0!</v>
      </c>
      <c r="J1197" s="103" t="e">
        <f t="shared" si="104"/>
        <v>#DIV/0!</v>
      </c>
    </row>
    <row r="1198" spans="1:10" ht="12.75" customHeight="1" x14ac:dyDescent="0.25">
      <c r="A1198" s="101"/>
      <c r="D1198" s="81"/>
      <c r="E1198" s="81">
        <f>(E1197*Invoice!I3441)+((E1197-(E1197*Invoice!I3441))*Invoice!J3441)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13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Invoice!B3442</f>
        <v>0</v>
      </c>
      <c r="C1203" s="88">
        <f>Invoice!E3442</f>
        <v>0</v>
      </c>
      <c r="D1203" s="89">
        <f>Invoice!H3442</f>
        <v>0</v>
      </c>
      <c r="E1203" s="81">
        <f t="shared" si="100"/>
        <v>0</v>
      </c>
      <c r="F1203" s="81"/>
      <c r="G1203" s="82">
        <f t="shared" si="101"/>
        <v>0</v>
      </c>
      <c r="H1203" s="83">
        <f t="shared" si="102"/>
        <v>0</v>
      </c>
      <c r="I1203" s="83" t="e">
        <f t="shared" si="103"/>
        <v>#DIV/0!</v>
      </c>
      <c r="J1203" s="103" t="e">
        <f t="shared" si="104"/>
        <v>#DIV/0!</v>
      </c>
    </row>
    <row r="1204" spans="1:10" ht="12.75" customHeight="1" x14ac:dyDescent="0.25">
      <c r="A1204" s="101"/>
      <c r="D1204" s="81"/>
      <c r="E1204" s="81">
        <f>(E1203*Invoice!I3442)+((E1203-(E1203*Invoice!I3442))*Invoice!J3442)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14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Invoice!B3443</f>
        <v>0</v>
      </c>
      <c r="C1209" s="88">
        <f>Invoice!E3443</f>
        <v>0</v>
      </c>
      <c r="D1209" s="89">
        <f>Invoice!H3443</f>
        <v>0</v>
      </c>
      <c r="E1209" s="81">
        <f t="shared" si="100"/>
        <v>0</v>
      </c>
      <c r="F1209" s="81"/>
      <c r="G1209" s="82">
        <f t="shared" si="101"/>
        <v>0</v>
      </c>
      <c r="H1209" s="83">
        <f t="shared" si="102"/>
        <v>0</v>
      </c>
      <c r="I1209" s="83" t="e">
        <f t="shared" si="103"/>
        <v>#DIV/0!</v>
      </c>
      <c r="J1209" s="103" t="e">
        <f t="shared" si="104"/>
        <v>#DIV/0!</v>
      </c>
    </row>
    <row r="1210" spans="1:10" ht="12.75" customHeight="1" x14ac:dyDescent="0.25">
      <c r="A1210" s="101"/>
      <c r="D1210" s="81"/>
      <c r="E1210" s="81">
        <f>(E1209*Invoice!I3443)+((E1209-(E1209*Invoice!I3443))*Invoice!J3443)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15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Invoice!B3444</f>
        <v>0</v>
      </c>
      <c r="C1215" s="88">
        <f>Invoice!E3444</f>
        <v>0</v>
      </c>
      <c r="D1215" s="89">
        <f>Invoice!H3444</f>
        <v>0</v>
      </c>
      <c r="E1215" s="81">
        <f t="shared" si="100"/>
        <v>0</v>
      </c>
      <c r="F1215" s="81"/>
      <c r="G1215" s="82">
        <f t="shared" si="101"/>
        <v>0</v>
      </c>
      <c r="H1215" s="83">
        <f t="shared" si="102"/>
        <v>0</v>
      </c>
      <c r="I1215" s="83" t="e">
        <f t="shared" si="103"/>
        <v>#DIV/0!</v>
      </c>
      <c r="J1215" s="103" t="e">
        <f t="shared" si="104"/>
        <v>#DIV/0!</v>
      </c>
    </row>
    <row r="1216" spans="1:10" ht="12.75" customHeight="1" x14ac:dyDescent="0.25">
      <c r="A1216" s="101"/>
      <c r="D1216" s="81"/>
      <c r="E1216" s="81">
        <f>(E1215*Invoice!I3444)+((E1215-(E1215*Invoice!I3444))*Invoice!J3444)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16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Invoice!B3445</f>
        <v>0</v>
      </c>
      <c r="C1221" s="88">
        <f>Invoice!E3445</f>
        <v>0</v>
      </c>
      <c r="D1221" s="89">
        <f>Invoice!H3445</f>
        <v>0</v>
      </c>
      <c r="E1221" s="81">
        <f t="shared" si="100"/>
        <v>0</v>
      </c>
      <c r="F1221" s="81"/>
      <c r="G1221" s="82">
        <f t="shared" si="101"/>
        <v>0</v>
      </c>
      <c r="H1221" s="83">
        <f t="shared" si="102"/>
        <v>0</v>
      </c>
      <c r="I1221" s="83" t="e">
        <f t="shared" si="103"/>
        <v>#DIV/0!</v>
      </c>
      <c r="J1221" s="103" t="e">
        <f t="shared" si="104"/>
        <v>#DIV/0!</v>
      </c>
    </row>
    <row r="1222" spans="1:10" ht="12.75" customHeight="1" x14ac:dyDescent="0.25">
      <c r="A1222" s="101"/>
      <c r="D1222" s="81"/>
      <c r="E1222" s="81">
        <f>(E1221*Invoice!I3445)+((E1221-(E1221*Invoice!I3445))*Invoice!J3445)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C1225" s="88"/>
      <c r="D1225" s="89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6"/>
      <c r="B1226" s="107"/>
      <c r="C1226" s="107"/>
      <c r="D1226" s="107"/>
      <c r="E1226" s="107"/>
      <c r="F1226" s="107"/>
      <c r="G1226" s="108">
        <f>G1133+G1139+G1145+G1151+G1157+G1163+G1169+G1175+G1181+G1187+G1193+G1199+G1205+G1211+G1217+G1223</f>
        <v>0</v>
      </c>
      <c r="H1226" s="108">
        <f>H1133+H1139+H1145+H1151+H1157+H1163+H1169+H1175+H1181+H1187+H1193+H1199+H1205+H1211+H1217+H1223</f>
        <v>0</v>
      </c>
      <c r="I1226" s="107"/>
      <c r="J1226" s="109">
        <f>H1134+H1140+H1146+H1152+H1158+H1164+H1170+H1176+H1182+H1188+H1194+H1200+H1206+H1212+H1218+H1224</f>
        <v>0</v>
      </c>
    </row>
    <row r="1228" spans="1:10" ht="12.75" customHeight="1" x14ac:dyDescent="0.25">
      <c r="A1228" s="94" t="s">
        <v>1</v>
      </c>
      <c r="B1228" s="95">
        <f>Invoice!E3536</f>
        <v>23090032</v>
      </c>
      <c r="C1228" s="96"/>
      <c r="D1228" s="97"/>
      <c r="E1228" s="97"/>
      <c r="F1228" s="97"/>
      <c r="G1228" s="98"/>
      <c r="H1228" s="99"/>
      <c r="I1228" s="99"/>
      <c r="J1228" s="100"/>
    </row>
    <row r="1229" spans="1:10" ht="12.75" customHeight="1" x14ac:dyDescent="0.25">
      <c r="A1229" s="101">
        <v>1</v>
      </c>
      <c r="B1229" s="84" t="s">
        <v>20</v>
      </c>
      <c r="C1229" s="84" t="s">
        <v>21</v>
      </c>
      <c r="D1229" s="85" t="s">
        <v>22</v>
      </c>
      <c r="E1229" s="85" t="s">
        <v>23</v>
      </c>
      <c r="F1229" s="85"/>
      <c r="G1229" s="86" t="s">
        <v>24</v>
      </c>
      <c r="H1229" s="87" t="s">
        <v>25</v>
      </c>
      <c r="I1229" s="87" t="s">
        <v>26</v>
      </c>
      <c r="J1229" s="102"/>
    </row>
    <row r="1230" spans="1:10" ht="12.75" customHeight="1" x14ac:dyDescent="0.25">
      <c r="A1230" s="101"/>
      <c r="B1230" s="80">
        <f>Invoice!B3544</f>
        <v>0</v>
      </c>
      <c r="C1230" s="88">
        <f>Invoice!E3544</f>
        <v>0</v>
      </c>
      <c r="D1230" s="89">
        <f>Invoice!H3544</f>
        <v>0</v>
      </c>
      <c r="E1230" s="81">
        <f>D1230*B1230</f>
        <v>0</v>
      </c>
      <c r="F1230" s="81"/>
      <c r="G1230" s="82">
        <f>E1230/1.11</f>
        <v>0</v>
      </c>
      <c r="H1230" s="83">
        <f>G1230*11%</f>
        <v>0</v>
      </c>
      <c r="I1230" s="83" t="e">
        <f>G1230/B1230</f>
        <v>#DIV/0!</v>
      </c>
      <c r="J1230" s="103" t="e">
        <f>H1230/B1230</f>
        <v>#DIV/0!</v>
      </c>
    </row>
    <row r="1231" spans="1:10" ht="12.75" customHeight="1" x14ac:dyDescent="0.25">
      <c r="A1231" s="101"/>
      <c r="D1231" s="81"/>
      <c r="E1231" s="81">
        <f>(E1230*Invoice!I3544)+((E1230-(E1230*Invoice!I3544))*Invoice!J3544)</f>
        <v>0</v>
      </c>
      <c r="F1231" s="81"/>
      <c r="G1231" s="90">
        <f>E1231/1.11</f>
        <v>0</v>
      </c>
      <c r="H1231" s="91">
        <f>G1231*11%</f>
        <v>0</v>
      </c>
      <c r="I1231" s="91" t="e">
        <f>G1231/B1230</f>
        <v>#DIV/0!</v>
      </c>
      <c r="J1231" s="104" t="e">
        <f>H1231/B1230</f>
        <v>#DIV/0!</v>
      </c>
    </row>
    <row r="1232" spans="1:10" ht="12.75" customHeight="1" x14ac:dyDescent="0.25">
      <c r="A1232" s="101"/>
      <c r="D1232" s="81" t="s">
        <v>23</v>
      </c>
      <c r="E1232" s="81">
        <f>E1230-E1231</f>
        <v>0</v>
      </c>
      <c r="F1232" s="81"/>
      <c r="G1232" s="82">
        <f>G1230-G1231</f>
        <v>0</v>
      </c>
      <c r="H1232" s="82">
        <f>H1230-H1231</f>
        <v>0</v>
      </c>
      <c r="I1232" s="82" t="e">
        <f>I1230-I1231</f>
        <v>#DIV/0!</v>
      </c>
      <c r="J1232" s="105" t="e">
        <f>J1230-J1231</f>
        <v>#DIV/0!</v>
      </c>
    </row>
    <row r="1233" spans="1:10" ht="12.75" customHeight="1" x14ac:dyDescent="0.25">
      <c r="A1233" s="101"/>
      <c r="D1233" s="81"/>
      <c r="E1233" s="81"/>
      <c r="F1233" s="81"/>
      <c r="G1233" s="82"/>
      <c r="H1233" s="83">
        <f>G1232+H1232</f>
        <v>0</v>
      </c>
      <c r="I1233" s="83"/>
      <c r="J1233" s="103"/>
    </row>
    <row r="1234" spans="1:10" ht="12.75" customHeight="1" x14ac:dyDescent="0.25">
      <c r="A1234" s="101"/>
      <c r="B1234" s="79"/>
      <c r="D1234" s="81"/>
      <c r="E1234" s="81"/>
      <c r="F1234" s="81"/>
      <c r="G1234" s="82"/>
      <c r="H1234" s="83"/>
      <c r="I1234" s="83"/>
      <c r="J1234" s="103"/>
    </row>
    <row r="1235" spans="1:10" ht="12.75" customHeight="1" x14ac:dyDescent="0.25">
      <c r="A1235" s="101">
        <v>2</v>
      </c>
      <c r="B1235" s="84" t="s">
        <v>20</v>
      </c>
      <c r="C1235" s="84" t="s">
        <v>21</v>
      </c>
      <c r="D1235" s="85" t="s">
        <v>22</v>
      </c>
      <c r="E1235" s="85" t="s">
        <v>23</v>
      </c>
      <c r="F1235" s="85"/>
      <c r="G1235" s="86" t="s">
        <v>24</v>
      </c>
      <c r="H1235" s="87" t="s">
        <v>25</v>
      </c>
      <c r="I1235" s="87" t="s">
        <v>26</v>
      </c>
      <c r="J1235" s="102"/>
    </row>
    <row r="1236" spans="1:10" ht="12.75" customHeight="1" x14ac:dyDescent="0.25">
      <c r="A1236" s="101"/>
      <c r="B1236" s="80">
        <f>Invoice!B3545</f>
        <v>0</v>
      </c>
      <c r="C1236" s="88">
        <f>Invoice!E3545</f>
        <v>0</v>
      </c>
      <c r="D1236" s="89">
        <f>Invoice!H3545</f>
        <v>0</v>
      </c>
      <c r="E1236" s="81">
        <f t="shared" ref="E1236:E1320" si="105">D1236*B1236</f>
        <v>0</v>
      </c>
      <c r="F1236" s="81"/>
      <c r="G1236" s="82">
        <f t="shared" ref="G1236:G1320" si="106">E1236/1.11</f>
        <v>0</v>
      </c>
      <c r="H1236" s="83">
        <f t="shared" ref="H1236:H1320" si="107">G1236*11%</f>
        <v>0</v>
      </c>
      <c r="I1236" s="83" t="e">
        <f t="shared" ref="I1236:I1320" si="108">G1236/B1236</f>
        <v>#DIV/0!</v>
      </c>
      <c r="J1236" s="103" t="e">
        <f t="shared" ref="J1236:J1320" si="109">H1236/B1236</f>
        <v>#DIV/0!</v>
      </c>
    </row>
    <row r="1237" spans="1:10" ht="12.75" customHeight="1" x14ac:dyDescent="0.25">
      <c r="A1237" s="101"/>
      <c r="D1237" s="81"/>
      <c r="E1237" s="81">
        <f>(E1236*Invoice!I3545)+((E1236-(E1236*Invoice!I3545))*Invoice!J3545)</f>
        <v>0</v>
      </c>
      <c r="F1237" s="81"/>
      <c r="G1237" s="90">
        <f>E1237/1.11</f>
        <v>0</v>
      </c>
      <c r="H1237" s="91">
        <f>G1237*11%</f>
        <v>0</v>
      </c>
      <c r="I1237" s="91" t="e">
        <f>G1237/B1236</f>
        <v>#DIV/0!</v>
      </c>
      <c r="J1237" s="104" t="e">
        <f>H1237/B1236</f>
        <v>#DIV/0!</v>
      </c>
    </row>
    <row r="1238" spans="1:10" ht="12.75" customHeight="1" x14ac:dyDescent="0.25">
      <c r="A1238" s="101"/>
      <c r="D1238" s="81" t="s">
        <v>23</v>
      </c>
      <c r="E1238" s="81">
        <f>E1236-E1237</f>
        <v>0</v>
      </c>
      <c r="F1238" s="81"/>
      <c r="G1238" s="82">
        <f>G1236-G1237</f>
        <v>0</v>
      </c>
      <c r="H1238" s="82">
        <f>H1236-H1237</f>
        <v>0</v>
      </c>
      <c r="I1238" s="82" t="e">
        <f>I1236-I1237</f>
        <v>#DIV/0!</v>
      </c>
      <c r="J1238" s="105" t="e">
        <f>J1236-J1237</f>
        <v>#DIV/0!</v>
      </c>
    </row>
    <row r="1239" spans="1:10" ht="12.75" customHeight="1" x14ac:dyDescent="0.25">
      <c r="A1239" s="101"/>
      <c r="D1239" s="81"/>
      <c r="E1239" s="81"/>
      <c r="F1239" s="81"/>
      <c r="G1239" s="82"/>
      <c r="H1239" s="83">
        <f>G1238+H1238</f>
        <v>0</v>
      </c>
      <c r="I1239" s="83"/>
      <c r="J1239" s="103"/>
    </row>
    <row r="1240" spans="1:10" ht="12.75" customHeight="1" x14ac:dyDescent="0.25">
      <c r="A1240" s="101"/>
      <c r="B1240" s="79"/>
      <c r="D1240" s="81"/>
      <c r="E1240" s="81"/>
      <c r="F1240" s="81"/>
      <c r="G1240" s="82"/>
      <c r="H1240" s="83"/>
      <c r="I1240" s="83"/>
      <c r="J1240" s="103"/>
    </row>
    <row r="1241" spans="1:10" ht="12.75" customHeight="1" x14ac:dyDescent="0.25">
      <c r="A1241" s="101">
        <v>3</v>
      </c>
      <c r="B1241" s="84" t="s">
        <v>20</v>
      </c>
      <c r="C1241" s="84" t="s">
        <v>21</v>
      </c>
      <c r="D1241" s="85" t="s">
        <v>22</v>
      </c>
      <c r="E1241" s="85" t="s">
        <v>23</v>
      </c>
      <c r="F1241" s="85"/>
      <c r="G1241" s="86" t="s">
        <v>24</v>
      </c>
      <c r="H1241" s="87" t="s">
        <v>25</v>
      </c>
      <c r="I1241" s="87" t="s">
        <v>26</v>
      </c>
      <c r="J1241" s="102"/>
    </row>
    <row r="1242" spans="1:10" ht="12.75" customHeight="1" x14ac:dyDescent="0.25">
      <c r="A1242" s="101"/>
      <c r="B1242" s="80">
        <f>Invoice!B3546</f>
        <v>0</v>
      </c>
      <c r="C1242" s="88">
        <f>Invoice!E3546</f>
        <v>0</v>
      </c>
      <c r="D1242" s="89">
        <f>Invoice!H3546</f>
        <v>0</v>
      </c>
      <c r="E1242" s="81">
        <f t="shared" si="105"/>
        <v>0</v>
      </c>
      <c r="F1242" s="81"/>
      <c r="G1242" s="82">
        <f t="shared" si="106"/>
        <v>0</v>
      </c>
      <c r="H1242" s="83">
        <f t="shared" si="107"/>
        <v>0</v>
      </c>
      <c r="I1242" s="83" t="e">
        <f t="shared" si="108"/>
        <v>#DIV/0!</v>
      </c>
      <c r="J1242" s="103" t="e">
        <f t="shared" si="109"/>
        <v>#DIV/0!</v>
      </c>
    </row>
    <row r="1243" spans="1:10" ht="12.75" customHeight="1" x14ac:dyDescent="0.25">
      <c r="A1243" s="101"/>
      <c r="D1243" s="81"/>
      <c r="E1243" s="81">
        <f>(E1242*Invoice!I3546)+((E1242-(E1242*Invoice!I3546))*Invoice!J3546)</f>
        <v>0</v>
      </c>
      <c r="F1243" s="81"/>
      <c r="G1243" s="90">
        <f>E1243/1.11</f>
        <v>0</v>
      </c>
      <c r="H1243" s="91">
        <f>G1243*11%</f>
        <v>0</v>
      </c>
      <c r="I1243" s="91" t="e">
        <f>G1243/B1242</f>
        <v>#DIV/0!</v>
      </c>
      <c r="J1243" s="104" t="e">
        <f>H1243/B1242</f>
        <v>#DIV/0!</v>
      </c>
    </row>
    <row r="1244" spans="1:10" ht="12.75" customHeight="1" x14ac:dyDescent="0.25">
      <c r="A1244" s="101"/>
      <c r="D1244" s="81" t="s">
        <v>23</v>
      </c>
      <c r="E1244" s="81">
        <f>E1242-E1243</f>
        <v>0</v>
      </c>
      <c r="F1244" s="81"/>
      <c r="G1244" s="82">
        <f>G1242-G1243</f>
        <v>0</v>
      </c>
      <c r="H1244" s="82">
        <f>H1242-H1243</f>
        <v>0</v>
      </c>
      <c r="I1244" s="82" t="e">
        <f>I1242-I1243</f>
        <v>#DIV/0!</v>
      </c>
      <c r="J1244" s="105" t="e">
        <f>J1242-J1243</f>
        <v>#DIV/0!</v>
      </c>
    </row>
    <row r="1245" spans="1:10" ht="12.75" customHeight="1" x14ac:dyDescent="0.25">
      <c r="A1245" s="101"/>
      <c r="D1245" s="81"/>
      <c r="E1245" s="81"/>
      <c r="F1245" s="81"/>
      <c r="G1245" s="82"/>
      <c r="H1245" s="83">
        <f>G1244+H1244</f>
        <v>0</v>
      </c>
      <c r="I1245" s="83"/>
      <c r="J1245" s="103"/>
    </row>
    <row r="1246" spans="1:10" ht="12.75" customHeight="1" x14ac:dyDescent="0.25">
      <c r="A1246" s="101"/>
      <c r="B1246" s="79"/>
      <c r="D1246" s="81"/>
      <c r="E1246" s="81"/>
      <c r="F1246" s="81"/>
      <c r="G1246" s="82"/>
      <c r="H1246" s="83"/>
      <c r="I1246" s="83"/>
      <c r="J1246" s="103"/>
    </row>
    <row r="1247" spans="1:10" ht="12.75" customHeight="1" x14ac:dyDescent="0.25">
      <c r="A1247" s="101">
        <v>4</v>
      </c>
      <c r="B1247" s="84" t="s">
        <v>20</v>
      </c>
      <c r="C1247" s="84" t="s">
        <v>21</v>
      </c>
      <c r="D1247" s="85" t="s">
        <v>22</v>
      </c>
      <c r="E1247" s="85" t="s">
        <v>23</v>
      </c>
      <c r="F1247" s="85"/>
      <c r="G1247" s="86" t="s">
        <v>24</v>
      </c>
      <c r="H1247" s="87" t="s">
        <v>25</v>
      </c>
      <c r="I1247" s="87" t="s">
        <v>26</v>
      </c>
      <c r="J1247" s="102"/>
    </row>
    <row r="1248" spans="1:10" ht="12.75" customHeight="1" x14ac:dyDescent="0.25">
      <c r="A1248" s="101"/>
      <c r="B1248" s="80">
        <f>Invoice!B3547</f>
        <v>0</v>
      </c>
      <c r="C1248" s="88">
        <f>Invoice!E3547</f>
        <v>0</v>
      </c>
      <c r="D1248" s="89">
        <f>Invoice!H3547</f>
        <v>0</v>
      </c>
      <c r="E1248" s="81">
        <f t="shared" si="105"/>
        <v>0</v>
      </c>
      <c r="F1248" s="81"/>
      <c r="G1248" s="82">
        <f t="shared" si="106"/>
        <v>0</v>
      </c>
      <c r="H1248" s="83">
        <f t="shared" si="107"/>
        <v>0</v>
      </c>
      <c r="I1248" s="83" t="e">
        <f t="shared" si="108"/>
        <v>#DIV/0!</v>
      </c>
      <c r="J1248" s="103" t="e">
        <f t="shared" si="109"/>
        <v>#DIV/0!</v>
      </c>
    </row>
    <row r="1249" spans="1:10" ht="12.75" customHeight="1" x14ac:dyDescent="0.25">
      <c r="A1249" s="101"/>
      <c r="D1249" s="81"/>
      <c r="E1249" s="81">
        <f>(E1248*Invoice!I3547)+((E1248-(E1248*Invoice!I3547))*Invoice!J3547)</f>
        <v>0</v>
      </c>
      <c r="F1249" s="81"/>
      <c r="G1249" s="90">
        <f>E1249/1.11</f>
        <v>0</v>
      </c>
      <c r="H1249" s="91">
        <f>G1249*11%</f>
        <v>0</v>
      </c>
      <c r="I1249" s="91" t="e">
        <f>G1249/B1248</f>
        <v>#DIV/0!</v>
      </c>
      <c r="J1249" s="104" t="e">
        <f>H1249/B1248</f>
        <v>#DIV/0!</v>
      </c>
    </row>
    <row r="1250" spans="1:10" ht="12.75" customHeight="1" x14ac:dyDescent="0.25">
      <c r="A1250" s="101"/>
      <c r="D1250" s="81" t="s">
        <v>23</v>
      </c>
      <c r="E1250" s="81">
        <f>E1248-E1249</f>
        <v>0</v>
      </c>
      <c r="F1250" s="81"/>
      <c r="G1250" s="82">
        <f>G1248-G1249</f>
        <v>0</v>
      </c>
      <c r="H1250" s="82">
        <f>H1248-H1249</f>
        <v>0</v>
      </c>
      <c r="I1250" s="82" t="e">
        <f>I1248-I1249</f>
        <v>#DIV/0!</v>
      </c>
      <c r="J1250" s="105" t="e">
        <f>J1248-J1249</f>
        <v>#DIV/0!</v>
      </c>
    </row>
    <row r="1251" spans="1:10" ht="12.75" customHeight="1" x14ac:dyDescent="0.25">
      <c r="A1251" s="101"/>
      <c r="D1251" s="81"/>
      <c r="E1251" s="81"/>
      <c r="F1251" s="81"/>
      <c r="G1251" s="82"/>
      <c r="H1251" s="83">
        <f>G1250+H1250</f>
        <v>0</v>
      </c>
      <c r="I1251" s="83"/>
      <c r="J1251" s="103"/>
    </row>
    <row r="1252" spans="1:10" ht="12.75" customHeight="1" x14ac:dyDescent="0.25">
      <c r="A1252" s="101"/>
      <c r="B1252" s="79"/>
      <c r="D1252" s="81"/>
      <c r="E1252" s="81"/>
      <c r="F1252" s="81"/>
      <c r="G1252" s="82"/>
      <c r="H1252" s="83"/>
      <c r="I1252" s="83"/>
      <c r="J1252" s="103"/>
    </row>
    <row r="1253" spans="1:10" ht="12.75" customHeight="1" x14ac:dyDescent="0.25">
      <c r="A1253" s="101">
        <v>5</v>
      </c>
      <c r="B1253" s="84" t="s">
        <v>20</v>
      </c>
      <c r="C1253" s="84" t="s">
        <v>21</v>
      </c>
      <c r="D1253" s="85" t="s">
        <v>22</v>
      </c>
      <c r="E1253" s="85" t="s">
        <v>23</v>
      </c>
      <c r="F1253" s="85"/>
      <c r="G1253" s="86" t="s">
        <v>24</v>
      </c>
      <c r="H1253" s="87" t="s">
        <v>25</v>
      </c>
      <c r="I1253" s="87" t="s">
        <v>26</v>
      </c>
      <c r="J1253" s="102"/>
    </row>
    <row r="1254" spans="1:10" ht="12.75" customHeight="1" x14ac:dyDescent="0.25">
      <c r="A1254" s="101"/>
      <c r="B1254" s="80">
        <f>Invoice!B3548</f>
        <v>0</v>
      </c>
      <c r="C1254" s="88">
        <f>Invoice!E3548</f>
        <v>0</v>
      </c>
      <c r="D1254" s="89">
        <f>Invoice!H3548</f>
        <v>0</v>
      </c>
      <c r="E1254" s="81">
        <f t="shared" si="105"/>
        <v>0</v>
      </c>
      <c r="F1254" s="81"/>
      <c r="G1254" s="82">
        <f t="shared" si="106"/>
        <v>0</v>
      </c>
      <c r="H1254" s="83">
        <f t="shared" si="107"/>
        <v>0</v>
      </c>
      <c r="I1254" s="83" t="e">
        <f t="shared" si="108"/>
        <v>#DIV/0!</v>
      </c>
      <c r="J1254" s="103" t="e">
        <f t="shared" si="109"/>
        <v>#DIV/0!</v>
      </c>
    </row>
    <row r="1255" spans="1:10" ht="12.75" customHeight="1" x14ac:dyDescent="0.25">
      <c r="A1255" s="101"/>
      <c r="D1255" s="81"/>
      <c r="E1255" s="81">
        <f>(E1254*Invoice!I3548)+((E1254-(E1254*Invoice!I3548))*Invoice!J3548)</f>
        <v>0</v>
      </c>
      <c r="F1255" s="81"/>
      <c r="G1255" s="90">
        <f>E1255/1.11</f>
        <v>0</v>
      </c>
      <c r="H1255" s="91">
        <f>G1255*11%</f>
        <v>0</v>
      </c>
      <c r="I1255" s="91" t="e">
        <f>G1255/B1254</f>
        <v>#DIV/0!</v>
      </c>
      <c r="J1255" s="104" t="e">
        <f>H1255/B1254</f>
        <v>#DIV/0!</v>
      </c>
    </row>
    <row r="1256" spans="1:10" ht="12.75" customHeight="1" x14ac:dyDescent="0.25">
      <c r="A1256" s="101"/>
      <c r="D1256" s="81" t="s">
        <v>23</v>
      </c>
      <c r="E1256" s="81">
        <f>E1254-E1255</f>
        <v>0</v>
      </c>
      <c r="F1256" s="81"/>
      <c r="G1256" s="82">
        <f>G1254-G1255</f>
        <v>0</v>
      </c>
      <c r="H1256" s="82">
        <f>H1254-H1255</f>
        <v>0</v>
      </c>
      <c r="I1256" s="82" t="e">
        <f>I1254-I1255</f>
        <v>#DIV/0!</v>
      </c>
      <c r="J1256" s="105" t="e">
        <f>J1254-J1255</f>
        <v>#DIV/0!</v>
      </c>
    </row>
    <row r="1257" spans="1:10" ht="12.75" customHeight="1" x14ac:dyDescent="0.25">
      <c r="A1257" s="101"/>
      <c r="D1257" s="81"/>
      <c r="E1257" s="81"/>
      <c r="F1257" s="81"/>
      <c r="G1257" s="82"/>
      <c r="H1257" s="83">
        <f>G1256+H1256</f>
        <v>0</v>
      </c>
      <c r="I1257" s="83"/>
      <c r="J1257" s="103"/>
    </row>
    <row r="1258" spans="1:10" ht="12.75" customHeight="1" x14ac:dyDescent="0.25">
      <c r="A1258" s="101"/>
      <c r="B1258" s="79"/>
      <c r="D1258" s="81"/>
      <c r="E1258" s="81"/>
      <c r="F1258" s="81"/>
      <c r="G1258" s="82"/>
      <c r="H1258" s="83"/>
      <c r="I1258" s="83"/>
      <c r="J1258" s="103"/>
    </row>
    <row r="1259" spans="1:10" ht="12.75" customHeight="1" x14ac:dyDescent="0.25">
      <c r="A1259" s="101">
        <v>6</v>
      </c>
      <c r="B1259" s="84" t="s">
        <v>20</v>
      </c>
      <c r="C1259" s="84" t="s">
        <v>21</v>
      </c>
      <c r="D1259" s="85" t="s">
        <v>22</v>
      </c>
      <c r="E1259" s="85" t="s">
        <v>23</v>
      </c>
      <c r="F1259" s="85"/>
      <c r="G1259" s="86" t="s">
        <v>24</v>
      </c>
      <c r="H1259" s="87" t="s">
        <v>25</v>
      </c>
      <c r="I1259" s="87" t="s">
        <v>26</v>
      </c>
      <c r="J1259" s="102"/>
    </row>
    <row r="1260" spans="1:10" ht="12.75" customHeight="1" x14ac:dyDescent="0.25">
      <c r="A1260" s="101"/>
      <c r="B1260" s="80">
        <f>Invoice!B3549</f>
        <v>0</v>
      </c>
      <c r="C1260" s="88">
        <f>Invoice!E3549</f>
        <v>0</v>
      </c>
      <c r="D1260" s="89">
        <f>Invoice!H3549</f>
        <v>0</v>
      </c>
      <c r="E1260" s="81">
        <f t="shared" si="105"/>
        <v>0</v>
      </c>
      <c r="F1260" s="81"/>
      <c r="G1260" s="82">
        <f t="shared" si="106"/>
        <v>0</v>
      </c>
      <c r="H1260" s="83">
        <f t="shared" si="107"/>
        <v>0</v>
      </c>
      <c r="I1260" s="83" t="e">
        <f t="shared" si="108"/>
        <v>#DIV/0!</v>
      </c>
      <c r="J1260" s="103" t="e">
        <f t="shared" si="109"/>
        <v>#DIV/0!</v>
      </c>
    </row>
    <row r="1261" spans="1:10" ht="12.75" customHeight="1" x14ac:dyDescent="0.25">
      <c r="A1261" s="101"/>
      <c r="D1261" s="81"/>
      <c r="E1261" s="81">
        <f>(E1260*Invoice!I3549)+((E1260-(E1260*Invoice!I3549))*Invoice!J3549)</f>
        <v>0</v>
      </c>
      <c r="F1261" s="81"/>
      <c r="G1261" s="90">
        <f>E1261/1.11</f>
        <v>0</v>
      </c>
      <c r="H1261" s="91">
        <f>G1261*11%</f>
        <v>0</v>
      </c>
      <c r="I1261" s="91" t="e">
        <f>G1261/B1260</f>
        <v>#DIV/0!</v>
      </c>
      <c r="J1261" s="104" t="e">
        <f>H1261/B1260</f>
        <v>#DIV/0!</v>
      </c>
    </row>
    <row r="1262" spans="1:10" ht="12.75" customHeight="1" x14ac:dyDescent="0.25">
      <c r="A1262" s="101"/>
      <c r="D1262" s="81" t="s">
        <v>23</v>
      </c>
      <c r="E1262" s="81">
        <f>E1260-E1261</f>
        <v>0</v>
      </c>
      <c r="F1262" s="81"/>
      <c r="G1262" s="82">
        <f>G1260-G1261</f>
        <v>0</v>
      </c>
      <c r="H1262" s="82">
        <f>H1260-H1261</f>
        <v>0</v>
      </c>
      <c r="I1262" s="82" t="e">
        <f>I1260-I1261</f>
        <v>#DIV/0!</v>
      </c>
      <c r="J1262" s="105" t="e">
        <f>J1260-J1261</f>
        <v>#DIV/0!</v>
      </c>
    </row>
    <row r="1263" spans="1:10" ht="12.75" customHeight="1" x14ac:dyDescent="0.25">
      <c r="A1263" s="101"/>
      <c r="D1263" s="81"/>
      <c r="E1263" s="81"/>
      <c r="F1263" s="81"/>
      <c r="G1263" s="82"/>
      <c r="H1263" s="83">
        <f>G1262+H1262</f>
        <v>0</v>
      </c>
      <c r="I1263" s="83"/>
      <c r="J1263" s="103"/>
    </row>
    <row r="1264" spans="1:10" ht="12.75" customHeight="1" x14ac:dyDescent="0.25">
      <c r="A1264" s="101"/>
      <c r="B1264" s="79"/>
      <c r="D1264" s="81"/>
      <c r="E1264" s="81"/>
      <c r="F1264" s="81"/>
      <c r="G1264" s="82"/>
      <c r="H1264" s="83"/>
      <c r="I1264" s="83"/>
      <c r="J1264" s="103"/>
    </row>
    <row r="1265" spans="1:10" ht="12.75" customHeight="1" x14ac:dyDescent="0.25">
      <c r="A1265" s="101">
        <v>7</v>
      </c>
      <c r="B1265" s="84" t="s">
        <v>20</v>
      </c>
      <c r="C1265" s="84" t="s">
        <v>21</v>
      </c>
      <c r="D1265" s="85" t="s">
        <v>22</v>
      </c>
      <c r="E1265" s="85" t="s">
        <v>23</v>
      </c>
      <c r="F1265" s="85"/>
      <c r="G1265" s="86" t="s">
        <v>24</v>
      </c>
      <c r="H1265" s="87" t="s">
        <v>25</v>
      </c>
      <c r="I1265" s="87" t="s">
        <v>26</v>
      </c>
      <c r="J1265" s="102"/>
    </row>
    <row r="1266" spans="1:10" ht="12.75" customHeight="1" x14ac:dyDescent="0.25">
      <c r="A1266" s="101"/>
      <c r="B1266" s="80">
        <f>Invoice!B3550</f>
        <v>0</v>
      </c>
      <c r="C1266" s="88">
        <f>Invoice!E3550</f>
        <v>0</v>
      </c>
      <c r="D1266" s="89">
        <f>Invoice!H3550</f>
        <v>0</v>
      </c>
      <c r="E1266" s="81">
        <f t="shared" si="105"/>
        <v>0</v>
      </c>
      <c r="F1266" s="81"/>
      <c r="G1266" s="82">
        <f t="shared" si="106"/>
        <v>0</v>
      </c>
      <c r="H1266" s="83">
        <f t="shared" si="107"/>
        <v>0</v>
      </c>
      <c r="I1266" s="83" t="e">
        <f t="shared" si="108"/>
        <v>#DIV/0!</v>
      </c>
      <c r="J1266" s="103" t="e">
        <f t="shared" si="109"/>
        <v>#DIV/0!</v>
      </c>
    </row>
    <row r="1267" spans="1:10" ht="12.75" customHeight="1" x14ac:dyDescent="0.25">
      <c r="A1267" s="101"/>
      <c r="D1267" s="81"/>
      <c r="E1267" s="81">
        <f>(E1266*Invoice!I3550)+((E1266-(E1266*Invoice!I3550))*Invoice!J3550)</f>
        <v>0</v>
      </c>
      <c r="F1267" s="81"/>
      <c r="G1267" s="90">
        <f>E1267/1.11</f>
        <v>0</v>
      </c>
      <c r="H1267" s="91">
        <f>G1267*11%</f>
        <v>0</v>
      </c>
      <c r="I1267" s="91" t="e">
        <f>G1267/B1266</f>
        <v>#DIV/0!</v>
      </c>
      <c r="J1267" s="104" t="e">
        <f>H1267/B1266</f>
        <v>#DIV/0!</v>
      </c>
    </row>
    <row r="1268" spans="1:10" ht="12.75" customHeight="1" x14ac:dyDescent="0.25">
      <c r="A1268" s="101"/>
      <c r="D1268" s="81" t="s">
        <v>23</v>
      </c>
      <c r="E1268" s="81">
        <f>E1266-E1267</f>
        <v>0</v>
      </c>
      <c r="F1268" s="81"/>
      <c r="G1268" s="82">
        <f>G1266-G1267</f>
        <v>0</v>
      </c>
      <c r="H1268" s="82">
        <f>H1266-H1267</f>
        <v>0</v>
      </c>
      <c r="I1268" s="82" t="e">
        <f>I1266-I1267</f>
        <v>#DIV/0!</v>
      </c>
      <c r="J1268" s="105" t="e">
        <f>J1266-J1267</f>
        <v>#DIV/0!</v>
      </c>
    </row>
    <row r="1269" spans="1:10" ht="12.75" customHeight="1" x14ac:dyDescent="0.25">
      <c r="A1269" s="101"/>
      <c r="D1269" s="81"/>
      <c r="E1269" s="81"/>
      <c r="F1269" s="81"/>
      <c r="G1269" s="82"/>
      <c r="H1269" s="83">
        <f>G1268+H1268</f>
        <v>0</v>
      </c>
      <c r="I1269" s="83"/>
      <c r="J1269" s="103"/>
    </row>
    <row r="1270" spans="1:10" ht="12.75" customHeight="1" x14ac:dyDescent="0.25">
      <c r="A1270" s="101"/>
      <c r="B1270" s="79"/>
      <c r="D1270" s="81"/>
      <c r="E1270" s="81"/>
      <c r="F1270" s="81"/>
      <c r="G1270" s="82"/>
      <c r="H1270" s="83"/>
      <c r="I1270" s="83"/>
      <c r="J1270" s="103"/>
    </row>
    <row r="1271" spans="1:10" ht="12.75" customHeight="1" x14ac:dyDescent="0.25">
      <c r="A1271" s="101">
        <v>8</v>
      </c>
      <c r="B1271" s="84" t="s">
        <v>20</v>
      </c>
      <c r="C1271" s="84" t="s">
        <v>21</v>
      </c>
      <c r="D1271" s="85" t="s">
        <v>22</v>
      </c>
      <c r="E1271" s="85" t="s">
        <v>23</v>
      </c>
      <c r="F1271" s="85"/>
      <c r="G1271" s="86" t="s">
        <v>24</v>
      </c>
      <c r="H1271" s="87" t="s">
        <v>25</v>
      </c>
      <c r="I1271" s="87" t="s">
        <v>26</v>
      </c>
      <c r="J1271" s="102"/>
    </row>
    <row r="1272" spans="1:10" ht="12.75" customHeight="1" x14ac:dyDescent="0.25">
      <c r="A1272" s="101"/>
      <c r="B1272" s="80">
        <f>Invoice!B3551</f>
        <v>0</v>
      </c>
      <c r="C1272" s="88">
        <f>Invoice!E3551</f>
        <v>0</v>
      </c>
      <c r="D1272" s="89">
        <f>Invoice!H3551</f>
        <v>0</v>
      </c>
      <c r="E1272" s="81">
        <f t="shared" si="105"/>
        <v>0</v>
      </c>
      <c r="F1272" s="81"/>
      <c r="G1272" s="82">
        <f t="shared" si="106"/>
        <v>0</v>
      </c>
      <c r="H1272" s="83">
        <f t="shared" si="107"/>
        <v>0</v>
      </c>
      <c r="I1272" s="83" t="e">
        <f t="shared" si="108"/>
        <v>#DIV/0!</v>
      </c>
      <c r="J1272" s="103" t="e">
        <f t="shared" si="109"/>
        <v>#DIV/0!</v>
      </c>
    </row>
    <row r="1273" spans="1:10" ht="12.75" customHeight="1" x14ac:dyDescent="0.25">
      <c r="A1273" s="101"/>
      <c r="D1273" s="81"/>
      <c r="E1273" s="81">
        <f>(E1272*Invoice!I3551)+((E1272-(E1272*Invoice!I3551))*Invoice!J3551)</f>
        <v>0</v>
      </c>
      <c r="F1273" s="81"/>
      <c r="G1273" s="90">
        <f>E1273/1.11</f>
        <v>0</v>
      </c>
      <c r="H1273" s="91">
        <f>G1273*11%</f>
        <v>0</v>
      </c>
      <c r="I1273" s="91" t="e">
        <f>G1273/B1272</f>
        <v>#DIV/0!</v>
      </c>
      <c r="J1273" s="104" t="e">
        <f>H1273/B1272</f>
        <v>#DIV/0!</v>
      </c>
    </row>
    <row r="1274" spans="1:10" ht="12.75" customHeight="1" x14ac:dyDescent="0.25">
      <c r="A1274" s="101"/>
      <c r="D1274" s="81" t="s">
        <v>23</v>
      </c>
      <c r="E1274" s="81">
        <f>E1272-E1273</f>
        <v>0</v>
      </c>
      <c r="F1274" s="81"/>
      <c r="G1274" s="82">
        <f>G1272-G1273</f>
        <v>0</v>
      </c>
      <c r="H1274" s="82">
        <f>H1272-H1273</f>
        <v>0</v>
      </c>
      <c r="I1274" s="82" t="e">
        <f>I1272-I1273</f>
        <v>#DIV/0!</v>
      </c>
      <c r="J1274" s="105" t="e">
        <f>J1272-J1273</f>
        <v>#DIV/0!</v>
      </c>
    </row>
    <row r="1275" spans="1:10" ht="12.75" customHeight="1" x14ac:dyDescent="0.25">
      <c r="A1275" s="101"/>
      <c r="D1275" s="81"/>
      <c r="E1275" s="81"/>
      <c r="F1275" s="81"/>
      <c r="G1275" s="82"/>
      <c r="H1275" s="83">
        <f>G1274+H1274</f>
        <v>0</v>
      </c>
      <c r="I1275" s="83"/>
      <c r="J1275" s="103"/>
    </row>
    <row r="1276" spans="1:10" ht="12.75" customHeight="1" x14ac:dyDescent="0.25">
      <c r="A1276" s="101"/>
      <c r="B1276" s="79"/>
      <c r="D1276" s="81"/>
      <c r="E1276" s="81"/>
      <c r="F1276" s="81"/>
      <c r="G1276" s="82"/>
      <c r="H1276" s="83"/>
      <c r="I1276" s="83"/>
      <c r="J1276" s="103"/>
    </row>
    <row r="1277" spans="1:10" ht="12.75" customHeight="1" x14ac:dyDescent="0.25">
      <c r="A1277" s="101">
        <v>9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Invoice!B3552</f>
        <v>0</v>
      </c>
      <c r="C1278" s="88">
        <f>Invoice!E3552</f>
        <v>0</v>
      </c>
      <c r="D1278" s="89">
        <f>Invoice!H3552</f>
        <v>0</v>
      </c>
      <c r="E1278" s="81">
        <f t="shared" si="105"/>
        <v>0</v>
      </c>
      <c r="F1278" s="81"/>
      <c r="G1278" s="82">
        <f t="shared" si="106"/>
        <v>0</v>
      </c>
      <c r="H1278" s="83">
        <f t="shared" si="107"/>
        <v>0</v>
      </c>
      <c r="I1278" s="83" t="e">
        <f t="shared" si="108"/>
        <v>#DIV/0!</v>
      </c>
      <c r="J1278" s="103" t="e">
        <f t="shared" si="109"/>
        <v>#DIV/0!</v>
      </c>
    </row>
    <row r="1279" spans="1:10" ht="12.75" customHeight="1" x14ac:dyDescent="0.25">
      <c r="A1279" s="101"/>
      <c r="D1279" s="81"/>
      <c r="E1279" s="81">
        <f>(E1278*Invoice!I3552)+((E1278-(E1278*Invoice!I3552))*Invoice!J3552)</f>
        <v>0</v>
      </c>
      <c r="F1279" s="81"/>
      <c r="G1279" s="90">
        <f>E1279/1.11</f>
        <v>0</v>
      </c>
      <c r="H1279" s="91">
        <f>G1279*11%</f>
        <v>0</v>
      </c>
      <c r="I1279" s="91" t="e">
        <f>G1279/B1278</f>
        <v>#DIV/0!</v>
      </c>
      <c r="J1279" s="104" t="e">
        <f>H1279/B1278</f>
        <v>#DIV/0!</v>
      </c>
    </row>
    <row r="1280" spans="1:10" ht="12.75" customHeight="1" x14ac:dyDescent="0.25">
      <c r="A1280" s="101"/>
      <c r="D1280" s="81" t="s">
        <v>23</v>
      </c>
      <c r="E1280" s="81">
        <f>E1278-E1279</f>
        <v>0</v>
      </c>
      <c r="F1280" s="81"/>
      <c r="G1280" s="82">
        <f>G1278-G1279</f>
        <v>0</v>
      </c>
      <c r="H1280" s="82">
        <f>H1278-H1279</f>
        <v>0</v>
      </c>
      <c r="I1280" s="82" t="e">
        <f>I1278-I1279</f>
        <v>#DIV/0!</v>
      </c>
      <c r="J1280" s="105" t="e">
        <f>J1278-J1279</f>
        <v>#DIV/0!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10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Invoice!B3553</f>
        <v>0</v>
      </c>
      <c r="C1284" s="88">
        <f>Invoice!E3553</f>
        <v>0</v>
      </c>
      <c r="D1284" s="89">
        <f>Invoice!H3553</f>
        <v>0</v>
      </c>
      <c r="E1284" s="81">
        <f t="shared" si="105"/>
        <v>0</v>
      </c>
      <c r="F1284" s="81"/>
      <c r="G1284" s="82">
        <f t="shared" si="106"/>
        <v>0</v>
      </c>
      <c r="H1284" s="83">
        <f t="shared" si="107"/>
        <v>0</v>
      </c>
      <c r="I1284" s="83" t="e">
        <f t="shared" si="108"/>
        <v>#DIV/0!</v>
      </c>
      <c r="J1284" s="103" t="e">
        <f t="shared" si="109"/>
        <v>#DIV/0!</v>
      </c>
    </row>
    <row r="1285" spans="1:10" ht="12.75" customHeight="1" x14ac:dyDescent="0.25">
      <c r="A1285" s="101"/>
      <c r="D1285" s="81"/>
      <c r="E1285" s="81">
        <f>(E1284*Invoice!I3553)+((E1284-(E1284*Invoice!I3553))*Invoice!J3553)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B1288" s="79"/>
      <c r="D1288" s="81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1">
        <v>11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Invoice!B3554</f>
        <v>0</v>
      </c>
      <c r="C1290" s="88">
        <f>Invoice!E3554</f>
        <v>0</v>
      </c>
      <c r="D1290" s="89">
        <f>Invoice!H3554</f>
        <v>0</v>
      </c>
      <c r="E1290" s="81">
        <f t="shared" si="105"/>
        <v>0</v>
      </c>
      <c r="F1290" s="81"/>
      <c r="G1290" s="82">
        <f t="shared" si="106"/>
        <v>0</v>
      </c>
      <c r="H1290" s="83">
        <f t="shared" si="107"/>
        <v>0</v>
      </c>
      <c r="I1290" s="83" t="e">
        <f t="shared" si="108"/>
        <v>#DIV/0!</v>
      </c>
      <c r="J1290" s="103" t="e">
        <f t="shared" si="109"/>
        <v>#DIV/0!</v>
      </c>
    </row>
    <row r="1291" spans="1:10" ht="12.75" customHeight="1" x14ac:dyDescent="0.25">
      <c r="A1291" s="101"/>
      <c r="D1291" s="81"/>
      <c r="E1291" s="81">
        <f>(E1290*Invoice!I3554)+((E1290-(E1290*Invoice!I3554))*Invoice!J3554)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12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Invoice!B3555</f>
        <v>0</v>
      </c>
      <c r="C1296" s="88">
        <f>Invoice!E3555</f>
        <v>0</v>
      </c>
      <c r="D1296" s="89">
        <f>Invoice!H3555</f>
        <v>0</v>
      </c>
      <c r="E1296" s="81">
        <f t="shared" si="105"/>
        <v>0</v>
      </c>
      <c r="F1296" s="81"/>
      <c r="G1296" s="82">
        <f t="shared" si="106"/>
        <v>0</v>
      </c>
      <c r="H1296" s="83">
        <f t="shared" si="107"/>
        <v>0</v>
      </c>
      <c r="I1296" s="83" t="e">
        <f t="shared" si="108"/>
        <v>#DIV/0!</v>
      </c>
      <c r="J1296" s="103" t="e">
        <f t="shared" si="109"/>
        <v>#DIV/0!</v>
      </c>
    </row>
    <row r="1297" spans="1:10" ht="12.75" customHeight="1" x14ac:dyDescent="0.25">
      <c r="A1297" s="101"/>
      <c r="D1297" s="81"/>
      <c r="E1297" s="81">
        <f>(E1296*Invoice!I3555)+((E1296-(E1296*Invoice!I3555))*Invoice!J3555)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13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Invoice!B3556</f>
        <v>0</v>
      </c>
      <c r="C1302" s="88">
        <f>Invoice!E3556</f>
        <v>0</v>
      </c>
      <c r="D1302" s="89">
        <f>Invoice!H3556</f>
        <v>0</v>
      </c>
      <c r="E1302" s="81">
        <f t="shared" si="105"/>
        <v>0</v>
      </c>
      <c r="F1302" s="81"/>
      <c r="G1302" s="82">
        <f t="shared" si="106"/>
        <v>0</v>
      </c>
      <c r="H1302" s="83">
        <f t="shared" si="107"/>
        <v>0</v>
      </c>
      <c r="I1302" s="83" t="e">
        <f t="shared" si="108"/>
        <v>#DIV/0!</v>
      </c>
      <c r="J1302" s="103" t="e">
        <f t="shared" si="109"/>
        <v>#DIV/0!</v>
      </c>
    </row>
    <row r="1303" spans="1:10" ht="12.75" customHeight="1" x14ac:dyDescent="0.25">
      <c r="A1303" s="101"/>
      <c r="D1303" s="81"/>
      <c r="E1303" s="81">
        <f>(E1302*Invoice!I3556)+((E1302-(E1302*Invoice!I3556))*Invoice!J3556)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14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Invoice!B3557</f>
        <v>0</v>
      </c>
      <c r="C1308" s="88">
        <f>Invoice!E3557</f>
        <v>0</v>
      </c>
      <c r="D1308" s="89">
        <f>Invoice!H3557</f>
        <v>0</v>
      </c>
      <c r="E1308" s="81">
        <f t="shared" si="105"/>
        <v>0</v>
      </c>
      <c r="F1308" s="81"/>
      <c r="G1308" s="82">
        <f t="shared" si="106"/>
        <v>0</v>
      </c>
      <c r="H1308" s="83">
        <f t="shared" si="107"/>
        <v>0</v>
      </c>
      <c r="I1308" s="83" t="e">
        <f t="shared" si="108"/>
        <v>#DIV/0!</v>
      </c>
      <c r="J1308" s="103" t="e">
        <f t="shared" si="109"/>
        <v>#DIV/0!</v>
      </c>
    </row>
    <row r="1309" spans="1:10" ht="12.75" customHeight="1" x14ac:dyDescent="0.25">
      <c r="A1309" s="101"/>
      <c r="D1309" s="81"/>
      <c r="E1309" s="81">
        <f>(E1308*Invoice!I3557)+((E1308-(E1308*Invoice!I3557))*Invoice!J3557)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15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Invoice!B3558</f>
        <v>0</v>
      </c>
      <c r="C1314" s="88">
        <f>Invoice!E3558</f>
        <v>0</v>
      </c>
      <c r="D1314" s="89">
        <f>Invoice!H3558</f>
        <v>0</v>
      </c>
      <c r="E1314" s="81">
        <f t="shared" si="105"/>
        <v>0</v>
      </c>
      <c r="F1314" s="81"/>
      <c r="G1314" s="82">
        <f t="shared" si="106"/>
        <v>0</v>
      </c>
      <c r="H1314" s="83">
        <f t="shared" si="107"/>
        <v>0</v>
      </c>
      <c r="I1314" s="83" t="e">
        <f t="shared" si="108"/>
        <v>#DIV/0!</v>
      </c>
      <c r="J1314" s="103" t="e">
        <f t="shared" si="109"/>
        <v>#DIV/0!</v>
      </c>
    </row>
    <row r="1315" spans="1:10" ht="12.75" customHeight="1" x14ac:dyDescent="0.25">
      <c r="A1315" s="101"/>
      <c r="D1315" s="81"/>
      <c r="E1315" s="81">
        <f>(E1314*Invoice!I3558)+((E1314-(E1314*Invoice!I3558))*Invoice!J3558)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16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Invoice!B3559</f>
        <v>0</v>
      </c>
      <c r="C1320" s="88">
        <f>Invoice!E3559</f>
        <v>0</v>
      </c>
      <c r="D1320" s="89">
        <f>Invoice!H3559</f>
        <v>0</v>
      </c>
      <c r="E1320" s="81">
        <f t="shared" si="105"/>
        <v>0</v>
      </c>
      <c r="F1320" s="81"/>
      <c r="G1320" s="82">
        <f t="shared" si="106"/>
        <v>0</v>
      </c>
      <c r="H1320" s="83">
        <f t="shared" si="107"/>
        <v>0</v>
      </c>
      <c r="I1320" s="83" t="e">
        <f t="shared" si="108"/>
        <v>#DIV/0!</v>
      </c>
      <c r="J1320" s="103" t="e">
        <f t="shared" si="109"/>
        <v>#DIV/0!</v>
      </c>
    </row>
    <row r="1321" spans="1:10" ht="12.75" customHeight="1" x14ac:dyDescent="0.25">
      <c r="A1321" s="101"/>
      <c r="D1321" s="81"/>
      <c r="E1321" s="81">
        <f>(E1320*Invoice!I3559)+((E1320-(E1320*Invoice!I3559))*Invoice!J3559)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C1324" s="88"/>
      <c r="D1324" s="89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6"/>
      <c r="B1325" s="107"/>
      <c r="C1325" s="107"/>
      <c r="D1325" s="107"/>
      <c r="E1325" s="107"/>
      <c r="F1325" s="107"/>
      <c r="G1325" s="108">
        <f>G1232+G1238+G1244+G1250+G1256+G1262+G1268+G1274+G1280+G1286+G1292+G1298+G1304+G1310+G1316+G1322</f>
        <v>0</v>
      </c>
      <c r="H1325" s="108">
        <f>H1232+H1238+H1244+H1250+H1256+H1262+H1268+H1274+H1280+H1286+H1292+H1298+H1304+H1310+H1316+H1322</f>
        <v>0</v>
      </c>
      <c r="I1325" s="107"/>
      <c r="J1325" s="109">
        <f>H1233+H1239+H1245+H1251+H1257+H1263+H1269+H1275+H1281+H1287+H1293+H1299+H1305+H1311+H1317+H1323</f>
        <v>0</v>
      </c>
    </row>
    <row r="1327" spans="1:10" ht="12.75" customHeight="1" x14ac:dyDescent="0.25">
      <c r="A1327" s="94" t="s">
        <v>1</v>
      </c>
      <c r="B1327" s="95">
        <f>Invoice!E3650</f>
        <v>23090033</v>
      </c>
      <c r="C1327" s="96"/>
      <c r="D1327" s="97"/>
      <c r="E1327" s="97"/>
      <c r="F1327" s="97"/>
      <c r="G1327" s="98"/>
      <c r="H1327" s="99"/>
      <c r="I1327" s="99"/>
      <c r="J1327" s="100"/>
    </row>
    <row r="1328" spans="1:10" ht="12.75" customHeight="1" x14ac:dyDescent="0.25">
      <c r="A1328" s="101">
        <v>1</v>
      </c>
      <c r="B1328" s="84" t="s">
        <v>20</v>
      </c>
      <c r="C1328" s="84" t="s">
        <v>21</v>
      </c>
      <c r="D1328" s="85" t="s">
        <v>22</v>
      </c>
      <c r="E1328" s="85" t="s">
        <v>23</v>
      </c>
      <c r="F1328" s="85"/>
      <c r="G1328" s="86" t="s">
        <v>24</v>
      </c>
      <c r="H1328" s="87" t="s">
        <v>25</v>
      </c>
      <c r="I1328" s="87" t="s">
        <v>26</v>
      </c>
      <c r="J1328" s="102"/>
    </row>
    <row r="1329" spans="1:10" ht="12.75" customHeight="1" x14ac:dyDescent="0.25">
      <c r="A1329" s="101"/>
      <c r="B1329" s="80">
        <f>Invoice!B3658</f>
        <v>0</v>
      </c>
      <c r="C1329" s="88">
        <f>Invoice!E3658</f>
        <v>0</v>
      </c>
      <c r="D1329" s="89">
        <f>Invoice!H3658</f>
        <v>0</v>
      </c>
      <c r="E1329" s="81">
        <f>D1329*B1329</f>
        <v>0</v>
      </c>
      <c r="F1329" s="81"/>
      <c r="G1329" s="82">
        <f>E1329/1.11</f>
        <v>0</v>
      </c>
      <c r="H1329" s="83">
        <f>G1329*11%</f>
        <v>0</v>
      </c>
      <c r="I1329" s="83" t="e">
        <f>G1329/B1329</f>
        <v>#DIV/0!</v>
      </c>
      <c r="J1329" s="103" t="e">
        <f>H1329/B1329</f>
        <v>#DIV/0!</v>
      </c>
    </row>
    <row r="1330" spans="1:10" ht="12.75" customHeight="1" x14ac:dyDescent="0.25">
      <c r="A1330" s="101"/>
      <c r="D1330" s="81"/>
      <c r="E1330" s="81">
        <f>(E1329*Invoice!I3658)+((E1329-(E1329*Invoice!I3658))*Invoice!J3658)</f>
        <v>0</v>
      </c>
      <c r="F1330" s="81"/>
      <c r="G1330" s="90">
        <f>E1330/1.11</f>
        <v>0</v>
      </c>
      <c r="H1330" s="91">
        <f>G1330*11%</f>
        <v>0</v>
      </c>
      <c r="I1330" s="91" t="e">
        <f>G1330/B1329</f>
        <v>#DIV/0!</v>
      </c>
      <c r="J1330" s="104" t="e">
        <f>H1330/B1329</f>
        <v>#DIV/0!</v>
      </c>
    </row>
    <row r="1331" spans="1:10" ht="12.75" customHeight="1" x14ac:dyDescent="0.25">
      <c r="A1331" s="101"/>
      <c r="D1331" s="81" t="s">
        <v>23</v>
      </c>
      <c r="E1331" s="81">
        <f>E1329-E1330</f>
        <v>0</v>
      </c>
      <c r="F1331" s="81"/>
      <c r="G1331" s="82">
        <f>G1329-G1330</f>
        <v>0</v>
      </c>
      <c r="H1331" s="82">
        <f>H1329-H1330</f>
        <v>0</v>
      </c>
      <c r="I1331" s="82" t="e">
        <f>I1329-I1330</f>
        <v>#DIV/0!</v>
      </c>
      <c r="J1331" s="105" t="e">
        <f>J1329-J1330</f>
        <v>#DIV/0!</v>
      </c>
    </row>
    <row r="1332" spans="1:10" ht="12.75" customHeight="1" x14ac:dyDescent="0.25">
      <c r="A1332" s="101"/>
      <c r="D1332" s="81"/>
      <c r="E1332" s="81"/>
      <c r="F1332" s="81"/>
      <c r="G1332" s="82"/>
      <c r="H1332" s="83">
        <f>G1331+H1331</f>
        <v>0</v>
      </c>
      <c r="I1332" s="83"/>
      <c r="J1332" s="103"/>
    </row>
    <row r="1333" spans="1:10" ht="12.75" customHeight="1" x14ac:dyDescent="0.25">
      <c r="A1333" s="101"/>
      <c r="B1333" s="79"/>
      <c r="D1333" s="81"/>
      <c r="E1333" s="81"/>
      <c r="F1333" s="81"/>
      <c r="G1333" s="82"/>
      <c r="H1333" s="83"/>
      <c r="I1333" s="83"/>
      <c r="J1333" s="103"/>
    </row>
    <row r="1334" spans="1:10" ht="12.75" customHeight="1" x14ac:dyDescent="0.25">
      <c r="A1334" s="101">
        <v>2</v>
      </c>
      <c r="B1334" s="84" t="s">
        <v>20</v>
      </c>
      <c r="C1334" s="84" t="s">
        <v>21</v>
      </c>
      <c r="D1334" s="85" t="s">
        <v>22</v>
      </c>
      <c r="E1334" s="85" t="s">
        <v>23</v>
      </c>
      <c r="F1334" s="85"/>
      <c r="G1334" s="86" t="s">
        <v>24</v>
      </c>
      <c r="H1334" s="87" t="s">
        <v>25</v>
      </c>
      <c r="I1334" s="87" t="s">
        <v>26</v>
      </c>
      <c r="J1334" s="102"/>
    </row>
    <row r="1335" spans="1:10" ht="12.75" customHeight="1" x14ac:dyDescent="0.25">
      <c r="A1335" s="101"/>
      <c r="B1335" s="80">
        <f>Invoice!B3659</f>
        <v>0</v>
      </c>
      <c r="C1335" s="88">
        <f>Invoice!E3659</f>
        <v>0</v>
      </c>
      <c r="D1335" s="89">
        <f>Invoice!H3659</f>
        <v>0</v>
      </c>
      <c r="E1335" s="81">
        <f t="shared" ref="E1335:E1419" si="110">D1335*B1335</f>
        <v>0</v>
      </c>
      <c r="F1335" s="81"/>
      <c r="G1335" s="82">
        <f t="shared" ref="G1335:G1419" si="111">E1335/1.11</f>
        <v>0</v>
      </c>
      <c r="H1335" s="83">
        <f t="shared" ref="H1335:H1419" si="112">G1335*11%</f>
        <v>0</v>
      </c>
      <c r="I1335" s="83" t="e">
        <f t="shared" ref="I1335:I1419" si="113">G1335/B1335</f>
        <v>#DIV/0!</v>
      </c>
      <c r="J1335" s="103" t="e">
        <f t="shared" ref="J1335:J1419" si="114">H1335/B1335</f>
        <v>#DIV/0!</v>
      </c>
    </row>
    <row r="1336" spans="1:10" ht="12.75" customHeight="1" x14ac:dyDescent="0.25">
      <c r="A1336" s="101"/>
      <c r="D1336" s="81"/>
      <c r="E1336" s="81">
        <f>(E1335*Invoice!I3659)+((E1335-(E1335*Invoice!I3659))*Invoice!J3659)</f>
        <v>0</v>
      </c>
      <c r="F1336" s="81"/>
      <c r="G1336" s="90">
        <f>E1336/1.11</f>
        <v>0</v>
      </c>
      <c r="H1336" s="91">
        <f>G1336*11%</f>
        <v>0</v>
      </c>
      <c r="I1336" s="91" t="e">
        <f>G1336/B1335</f>
        <v>#DIV/0!</v>
      </c>
      <c r="J1336" s="104" t="e">
        <f>H1336/B1335</f>
        <v>#DIV/0!</v>
      </c>
    </row>
    <row r="1337" spans="1:10" ht="12.75" customHeight="1" x14ac:dyDescent="0.25">
      <c r="A1337" s="101"/>
      <c r="D1337" s="81" t="s">
        <v>23</v>
      </c>
      <c r="E1337" s="81">
        <f>E1335-E1336</f>
        <v>0</v>
      </c>
      <c r="F1337" s="81"/>
      <c r="G1337" s="82">
        <f>G1335-G1336</f>
        <v>0</v>
      </c>
      <c r="H1337" s="82">
        <f>H1335-H1336</f>
        <v>0</v>
      </c>
      <c r="I1337" s="82" t="e">
        <f>I1335-I1336</f>
        <v>#DIV/0!</v>
      </c>
      <c r="J1337" s="105" t="e">
        <f>J1335-J1336</f>
        <v>#DIV/0!</v>
      </c>
    </row>
    <row r="1338" spans="1:10" ht="12.75" customHeight="1" x14ac:dyDescent="0.25">
      <c r="A1338" s="101"/>
      <c r="D1338" s="81"/>
      <c r="E1338" s="81"/>
      <c r="F1338" s="81"/>
      <c r="G1338" s="82"/>
      <c r="H1338" s="83">
        <f>G1337+H1337</f>
        <v>0</v>
      </c>
      <c r="I1338" s="83"/>
      <c r="J1338" s="103"/>
    </row>
    <row r="1339" spans="1:10" ht="12.75" customHeight="1" x14ac:dyDescent="0.25">
      <c r="A1339" s="101"/>
      <c r="B1339" s="79"/>
      <c r="D1339" s="81"/>
      <c r="E1339" s="81"/>
      <c r="F1339" s="81"/>
      <c r="G1339" s="82"/>
      <c r="H1339" s="83"/>
      <c r="I1339" s="83"/>
      <c r="J1339" s="103"/>
    </row>
    <row r="1340" spans="1:10" ht="12.75" customHeight="1" x14ac:dyDescent="0.25">
      <c r="A1340" s="101">
        <v>3</v>
      </c>
      <c r="B1340" s="84" t="s">
        <v>20</v>
      </c>
      <c r="C1340" s="84" t="s">
        <v>21</v>
      </c>
      <c r="D1340" s="85" t="s">
        <v>22</v>
      </c>
      <c r="E1340" s="85" t="s">
        <v>23</v>
      </c>
      <c r="F1340" s="85"/>
      <c r="G1340" s="86" t="s">
        <v>24</v>
      </c>
      <c r="H1340" s="87" t="s">
        <v>25</v>
      </c>
      <c r="I1340" s="87" t="s">
        <v>26</v>
      </c>
      <c r="J1340" s="102"/>
    </row>
    <row r="1341" spans="1:10" ht="12.75" customHeight="1" x14ac:dyDescent="0.25">
      <c r="A1341" s="101"/>
      <c r="B1341" s="80">
        <f>Invoice!B3660</f>
        <v>0</v>
      </c>
      <c r="C1341" s="88">
        <f>Invoice!E3660</f>
        <v>0</v>
      </c>
      <c r="D1341" s="89">
        <f>Invoice!H3660</f>
        <v>0</v>
      </c>
      <c r="E1341" s="81">
        <f t="shared" si="110"/>
        <v>0</v>
      </c>
      <c r="F1341" s="81"/>
      <c r="G1341" s="82">
        <f t="shared" si="111"/>
        <v>0</v>
      </c>
      <c r="H1341" s="83">
        <f t="shared" si="112"/>
        <v>0</v>
      </c>
      <c r="I1341" s="83" t="e">
        <f t="shared" si="113"/>
        <v>#DIV/0!</v>
      </c>
      <c r="J1341" s="103" t="e">
        <f t="shared" si="114"/>
        <v>#DIV/0!</v>
      </c>
    </row>
    <row r="1342" spans="1:10" ht="12.75" customHeight="1" x14ac:dyDescent="0.25">
      <c r="A1342" s="101"/>
      <c r="D1342" s="81"/>
      <c r="E1342" s="81">
        <f>(E1341*Invoice!I3660)+((E1341-(E1341*Invoice!I3660))*Invoice!J3660)</f>
        <v>0</v>
      </c>
      <c r="F1342" s="81"/>
      <c r="G1342" s="90">
        <f>E1342/1.11</f>
        <v>0</v>
      </c>
      <c r="H1342" s="91">
        <f>G1342*11%</f>
        <v>0</v>
      </c>
      <c r="I1342" s="91" t="e">
        <f>G1342/B1341</f>
        <v>#DIV/0!</v>
      </c>
      <c r="J1342" s="104" t="e">
        <f>H1342/B1341</f>
        <v>#DIV/0!</v>
      </c>
    </row>
    <row r="1343" spans="1:10" ht="12.75" customHeight="1" x14ac:dyDescent="0.25">
      <c r="A1343" s="101"/>
      <c r="D1343" s="81" t="s">
        <v>23</v>
      </c>
      <c r="E1343" s="81">
        <f>E1341-E1342</f>
        <v>0</v>
      </c>
      <c r="F1343" s="81"/>
      <c r="G1343" s="82">
        <f>G1341-G1342</f>
        <v>0</v>
      </c>
      <c r="H1343" s="82">
        <f>H1341-H1342</f>
        <v>0</v>
      </c>
      <c r="I1343" s="82" t="e">
        <f>I1341-I1342</f>
        <v>#DIV/0!</v>
      </c>
      <c r="J1343" s="105" t="e">
        <f>J1341-J1342</f>
        <v>#DIV/0!</v>
      </c>
    </row>
    <row r="1344" spans="1:10" ht="12.75" customHeight="1" x14ac:dyDescent="0.25">
      <c r="A1344" s="101"/>
      <c r="D1344" s="81"/>
      <c r="E1344" s="81"/>
      <c r="F1344" s="81"/>
      <c r="G1344" s="82"/>
      <c r="H1344" s="83">
        <f>G1343+H1343</f>
        <v>0</v>
      </c>
      <c r="I1344" s="83"/>
      <c r="J1344" s="103"/>
    </row>
    <row r="1345" spans="1:10" ht="12.75" customHeight="1" x14ac:dyDescent="0.25">
      <c r="A1345" s="101"/>
      <c r="B1345" s="79"/>
      <c r="D1345" s="81"/>
      <c r="E1345" s="81"/>
      <c r="F1345" s="81"/>
      <c r="G1345" s="82"/>
      <c r="H1345" s="83"/>
      <c r="I1345" s="83"/>
      <c r="J1345" s="103"/>
    </row>
    <row r="1346" spans="1:10" ht="12.75" customHeight="1" x14ac:dyDescent="0.25">
      <c r="A1346" s="101">
        <v>4</v>
      </c>
      <c r="B1346" s="84" t="s">
        <v>20</v>
      </c>
      <c r="C1346" s="84" t="s">
        <v>21</v>
      </c>
      <c r="D1346" s="85" t="s">
        <v>22</v>
      </c>
      <c r="E1346" s="85" t="s">
        <v>23</v>
      </c>
      <c r="F1346" s="85"/>
      <c r="G1346" s="86" t="s">
        <v>24</v>
      </c>
      <c r="H1346" s="87" t="s">
        <v>25</v>
      </c>
      <c r="I1346" s="87" t="s">
        <v>26</v>
      </c>
      <c r="J1346" s="102"/>
    </row>
    <row r="1347" spans="1:10" ht="12.75" customHeight="1" x14ac:dyDescent="0.25">
      <c r="A1347" s="101"/>
      <c r="B1347" s="80">
        <f>Invoice!B3661</f>
        <v>0</v>
      </c>
      <c r="C1347" s="88">
        <f>Invoice!E3661</f>
        <v>0</v>
      </c>
      <c r="D1347" s="89">
        <f>Invoice!H3661</f>
        <v>0</v>
      </c>
      <c r="E1347" s="81">
        <f t="shared" si="110"/>
        <v>0</v>
      </c>
      <c r="F1347" s="81"/>
      <c r="G1347" s="82">
        <f t="shared" si="111"/>
        <v>0</v>
      </c>
      <c r="H1347" s="83">
        <f t="shared" si="112"/>
        <v>0</v>
      </c>
      <c r="I1347" s="83" t="e">
        <f t="shared" si="113"/>
        <v>#DIV/0!</v>
      </c>
      <c r="J1347" s="103" t="e">
        <f t="shared" si="114"/>
        <v>#DIV/0!</v>
      </c>
    </row>
    <row r="1348" spans="1:10" ht="12.75" customHeight="1" x14ac:dyDescent="0.25">
      <c r="A1348" s="101"/>
      <c r="D1348" s="81"/>
      <c r="E1348" s="81">
        <f>(E1347*Invoice!I3661)+((E1347-(E1347*Invoice!I3661))*Invoice!J3661)</f>
        <v>0</v>
      </c>
      <c r="F1348" s="81"/>
      <c r="G1348" s="90">
        <f>E1348/1.11</f>
        <v>0</v>
      </c>
      <c r="H1348" s="91">
        <f>G1348*11%</f>
        <v>0</v>
      </c>
      <c r="I1348" s="91" t="e">
        <f>G1348/B1347</f>
        <v>#DIV/0!</v>
      </c>
      <c r="J1348" s="104" t="e">
        <f>H1348/B1347</f>
        <v>#DIV/0!</v>
      </c>
    </row>
    <row r="1349" spans="1:10" ht="12.75" customHeight="1" x14ac:dyDescent="0.25">
      <c r="A1349" s="101"/>
      <c r="D1349" s="81" t="s">
        <v>23</v>
      </c>
      <c r="E1349" s="81">
        <f>E1347-E1348</f>
        <v>0</v>
      </c>
      <c r="F1349" s="81"/>
      <c r="G1349" s="82">
        <f>G1347-G1348</f>
        <v>0</v>
      </c>
      <c r="H1349" s="82">
        <f>H1347-H1348</f>
        <v>0</v>
      </c>
      <c r="I1349" s="82" t="e">
        <f>I1347-I1348</f>
        <v>#DIV/0!</v>
      </c>
      <c r="J1349" s="105" t="e">
        <f>J1347-J1348</f>
        <v>#DIV/0!</v>
      </c>
    </row>
    <row r="1350" spans="1:10" ht="12.75" customHeight="1" x14ac:dyDescent="0.25">
      <c r="A1350" s="101"/>
      <c r="D1350" s="81"/>
      <c r="E1350" s="81"/>
      <c r="F1350" s="81"/>
      <c r="G1350" s="82"/>
      <c r="H1350" s="83">
        <f>G1349+H1349</f>
        <v>0</v>
      </c>
      <c r="I1350" s="83"/>
      <c r="J1350" s="103"/>
    </row>
    <row r="1351" spans="1:10" ht="12.75" customHeight="1" x14ac:dyDescent="0.25">
      <c r="A1351" s="101"/>
      <c r="B1351" s="79"/>
      <c r="D1351" s="81"/>
      <c r="E1351" s="81"/>
      <c r="F1351" s="81"/>
      <c r="G1351" s="82"/>
      <c r="H1351" s="83"/>
      <c r="I1351" s="83"/>
      <c r="J1351" s="103"/>
    </row>
    <row r="1352" spans="1:10" ht="12.75" customHeight="1" x14ac:dyDescent="0.25">
      <c r="A1352" s="101">
        <v>5</v>
      </c>
      <c r="B1352" s="84" t="s">
        <v>20</v>
      </c>
      <c r="C1352" s="84" t="s">
        <v>21</v>
      </c>
      <c r="D1352" s="85" t="s">
        <v>22</v>
      </c>
      <c r="E1352" s="85" t="s">
        <v>23</v>
      </c>
      <c r="F1352" s="85"/>
      <c r="G1352" s="86" t="s">
        <v>24</v>
      </c>
      <c r="H1352" s="87" t="s">
        <v>25</v>
      </c>
      <c r="I1352" s="87" t="s">
        <v>26</v>
      </c>
      <c r="J1352" s="102"/>
    </row>
    <row r="1353" spans="1:10" ht="12.75" customHeight="1" x14ac:dyDescent="0.25">
      <c r="A1353" s="101"/>
      <c r="B1353" s="80">
        <f>Invoice!B3662</f>
        <v>0</v>
      </c>
      <c r="C1353" s="88">
        <f>Invoice!E3662</f>
        <v>0</v>
      </c>
      <c r="D1353" s="89">
        <f>Invoice!H3662</f>
        <v>0</v>
      </c>
      <c r="E1353" s="81">
        <f t="shared" si="110"/>
        <v>0</v>
      </c>
      <c r="F1353" s="81"/>
      <c r="G1353" s="82">
        <f t="shared" si="111"/>
        <v>0</v>
      </c>
      <c r="H1353" s="83">
        <f t="shared" si="112"/>
        <v>0</v>
      </c>
      <c r="I1353" s="83" t="e">
        <f t="shared" si="113"/>
        <v>#DIV/0!</v>
      </c>
      <c r="J1353" s="103" t="e">
        <f t="shared" si="114"/>
        <v>#DIV/0!</v>
      </c>
    </row>
    <row r="1354" spans="1:10" ht="12.75" customHeight="1" x14ac:dyDescent="0.25">
      <c r="A1354" s="101"/>
      <c r="D1354" s="81"/>
      <c r="E1354" s="81">
        <f>(E1353*Invoice!I3662)+((E1353-(E1353*Invoice!I3662))*Invoice!J3662)</f>
        <v>0</v>
      </c>
      <c r="F1354" s="81"/>
      <c r="G1354" s="90">
        <f>E1354/1.11</f>
        <v>0</v>
      </c>
      <c r="H1354" s="91">
        <f>G1354*11%</f>
        <v>0</v>
      </c>
      <c r="I1354" s="91" t="e">
        <f>G1354/B1353</f>
        <v>#DIV/0!</v>
      </c>
      <c r="J1354" s="104" t="e">
        <f>H1354/B1353</f>
        <v>#DIV/0!</v>
      </c>
    </row>
    <row r="1355" spans="1:10" ht="12.75" customHeight="1" x14ac:dyDescent="0.25">
      <c r="A1355" s="101"/>
      <c r="D1355" s="81" t="s">
        <v>23</v>
      </c>
      <c r="E1355" s="81">
        <f>E1353-E1354</f>
        <v>0</v>
      </c>
      <c r="F1355" s="81"/>
      <c r="G1355" s="82">
        <f>G1353-G1354</f>
        <v>0</v>
      </c>
      <c r="H1355" s="82">
        <f>H1353-H1354</f>
        <v>0</v>
      </c>
      <c r="I1355" s="82" t="e">
        <f>I1353-I1354</f>
        <v>#DIV/0!</v>
      </c>
      <c r="J1355" s="105" t="e">
        <f>J1353-J1354</f>
        <v>#DIV/0!</v>
      </c>
    </row>
    <row r="1356" spans="1:10" ht="12.75" customHeight="1" x14ac:dyDescent="0.25">
      <c r="A1356" s="101"/>
      <c r="D1356" s="81"/>
      <c r="E1356" s="81"/>
      <c r="F1356" s="81"/>
      <c r="G1356" s="82"/>
      <c r="H1356" s="83">
        <f>G1355+H1355</f>
        <v>0</v>
      </c>
      <c r="I1356" s="83"/>
      <c r="J1356" s="103"/>
    </row>
    <row r="1357" spans="1:10" ht="12.75" customHeight="1" x14ac:dyDescent="0.25">
      <c r="A1357" s="101"/>
      <c r="B1357" s="79"/>
      <c r="D1357" s="81"/>
      <c r="E1357" s="81"/>
      <c r="F1357" s="81"/>
      <c r="G1357" s="82"/>
      <c r="H1357" s="83"/>
      <c r="I1357" s="83"/>
      <c r="J1357" s="103"/>
    </row>
    <row r="1358" spans="1:10" ht="12.75" customHeight="1" x14ac:dyDescent="0.25">
      <c r="A1358" s="101">
        <v>6</v>
      </c>
      <c r="B1358" s="84" t="s">
        <v>20</v>
      </c>
      <c r="C1358" s="84" t="s">
        <v>21</v>
      </c>
      <c r="D1358" s="85" t="s">
        <v>22</v>
      </c>
      <c r="E1358" s="85" t="s">
        <v>23</v>
      </c>
      <c r="F1358" s="85"/>
      <c r="G1358" s="86" t="s">
        <v>24</v>
      </c>
      <c r="H1358" s="87" t="s">
        <v>25</v>
      </c>
      <c r="I1358" s="87" t="s">
        <v>26</v>
      </c>
      <c r="J1358" s="102"/>
    </row>
    <row r="1359" spans="1:10" ht="12.75" customHeight="1" x14ac:dyDescent="0.25">
      <c r="A1359" s="101"/>
      <c r="B1359" s="80">
        <f>Invoice!B3663</f>
        <v>0</v>
      </c>
      <c r="C1359" s="88">
        <f>Invoice!E3663</f>
        <v>0</v>
      </c>
      <c r="D1359" s="89">
        <f>Invoice!H3663</f>
        <v>0</v>
      </c>
      <c r="E1359" s="81">
        <f t="shared" si="110"/>
        <v>0</v>
      </c>
      <c r="F1359" s="81"/>
      <c r="G1359" s="82">
        <f t="shared" si="111"/>
        <v>0</v>
      </c>
      <c r="H1359" s="83">
        <f t="shared" si="112"/>
        <v>0</v>
      </c>
      <c r="I1359" s="83" t="e">
        <f t="shared" si="113"/>
        <v>#DIV/0!</v>
      </c>
      <c r="J1359" s="103" t="e">
        <f t="shared" si="114"/>
        <v>#DIV/0!</v>
      </c>
    </row>
    <row r="1360" spans="1:10" ht="12.75" customHeight="1" x14ac:dyDescent="0.25">
      <c r="A1360" s="101"/>
      <c r="D1360" s="81"/>
      <c r="E1360" s="81">
        <f>(E1359*Invoice!I3663)+((E1359-(E1359*Invoice!I3663))*Invoice!J3663)</f>
        <v>0</v>
      </c>
      <c r="F1360" s="81"/>
      <c r="G1360" s="90">
        <f>E1360/1.11</f>
        <v>0</v>
      </c>
      <c r="H1360" s="91">
        <f>G1360*11%</f>
        <v>0</v>
      </c>
      <c r="I1360" s="91" t="e">
        <f>G1360/B1359</f>
        <v>#DIV/0!</v>
      </c>
      <c r="J1360" s="104" t="e">
        <f>H1360/B1359</f>
        <v>#DIV/0!</v>
      </c>
    </row>
    <row r="1361" spans="1:10" ht="12.75" customHeight="1" x14ac:dyDescent="0.25">
      <c r="A1361" s="101"/>
      <c r="D1361" s="81" t="s">
        <v>23</v>
      </c>
      <c r="E1361" s="81">
        <f>E1359-E1360</f>
        <v>0</v>
      </c>
      <c r="F1361" s="81"/>
      <c r="G1361" s="82">
        <f>G1359-G1360</f>
        <v>0</v>
      </c>
      <c r="H1361" s="82">
        <f>H1359-H1360</f>
        <v>0</v>
      </c>
      <c r="I1361" s="82" t="e">
        <f>I1359-I1360</f>
        <v>#DIV/0!</v>
      </c>
      <c r="J1361" s="105" t="e">
        <f>J1359-J1360</f>
        <v>#DIV/0!</v>
      </c>
    </row>
    <row r="1362" spans="1:10" ht="12.75" customHeight="1" x14ac:dyDescent="0.25">
      <c r="A1362" s="101"/>
      <c r="D1362" s="81"/>
      <c r="E1362" s="81"/>
      <c r="F1362" s="81"/>
      <c r="G1362" s="82"/>
      <c r="H1362" s="83">
        <f>G1361+H1361</f>
        <v>0</v>
      </c>
      <c r="I1362" s="83"/>
      <c r="J1362" s="103"/>
    </row>
    <row r="1363" spans="1:10" ht="12.75" customHeight="1" x14ac:dyDescent="0.25">
      <c r="A1363" s="101"/>
      <c r="B1363" s="79"/>
      <c r="D1363" s="81"/>
      <c r="E1363" s="81"/>
      <c r="F1363" s="81"/>
      <c r="G1363" s="82"/>
      <c r="H1363" s="83"/>
      <c r="I1363" s="83"/>
      <c r="J1363" s="103"/>
    </row>
    <row r="1364" spans="1:10" ht="12.75" customHeight="1" x14ac:dyDescent="0.25">
      <c r="A1364" s="101">
        <v>7</v>
      </c>
      <c r="B1364" s="84" t="s">
        <v>20</v>
      </c>
      <c r="C1364" s="84" t="s">
        <v>21</v>
      </c>
      <c r="D1364" s="85" t="s">
        <v>22</v>
      </c>
      <c r="E1364" s="85" t="s">
        <v>23</v>
      </c>
      <c r="F1364" s="85"/>
      <c r="G1364" s="86" t="s">
        <v>24</v>
      </c>
      <c r="H1364" s="87" t="s">
        <v>25</v>
      </c>
      <c r="I1364" s="87" t="s">
        <v>26</v>
      </c>
      <c r="J1364" s="102"/>
    </row>
    <row r="1365" spans="1:10" ht="12.75" customHeight="1" x14ac:dyDescent="0.25">
      <c r="A1365" s="101"/>
      <c r="B1365" s="80">
        <f>Invoice!B3664</f>
        <v>0</v>
      </c>
      <c r="C1365" s="88">
        <f>Invoice!E3664</f>
        <v>0</v>
      </c>
      <c r="D1365" s="89">
        <f>Invoice!H3664</f>
        <v>0</v>
      </c>
      <c r="E1365" s="81">
        <f t="shared" si="110"/>
        <v>0</v>
      </c>
      <c r="F1365" s="81"/>
      <c r="G1365" s="82">
        <f t="shared" si="111"/>
        <v>0</v>
      </c>
      <c r="H1365" s="83">
        <f t="shared" si="112"/>
        <v>0</v>
      </c>
      <c r="I1365" s="83" t="e">
        <f t="shared" si="113"/>
        <v>#DIV/0!</v>
      </c>
      <c r="J1365" s="103" t="e">
        <f t="shared" si="114"/>
        <v>#DIV/0!</v>
      </c>
    </row>
    <row r="1366" spans="1:10" ht="12.75" customHeight="1" x14ac:dyDescent="0.25">
      <c r="A1366" s="101"/>
      <c r="D1366" s="81"/>
      <c r="E1366" s="81">
        <f>(E1365*Invoice!I3664)+((E1365-(E1365*Invoice!I3664))*Invoice!J3664)</f>
        <v>0</v>
      </c>
      <c r="F1366" s="81"/>
      <c r="G1366" s="90">
        <f>E1366/1.11</f>
        <v>0</v>
      </c>
      <c r="H1366" s="91">
        <f>G1366*11%</f>
        <v>0</v>
      </c>
      <c r="I1366" s="91" t="e">
        <f>G1366/B1365</f>
        <v>#DIV/0!</v>
      </c>
      <c r="J1366" s="104" t="e">
        <f>H1366/B1365</f>
        <v>#DIV/0!</v>
      </c>
    </row>
    <row r="1367" spans="1:10" ht="12.75" customHeight="1" x14ac:dyDescent="0.25">
      <c r="A1367" s="101"/>
      <c r="D1367" s="81" t="s">
        <v>23</v>
      </c>
      <c r="E1367" s="81">
        <f>E1365-E1366</f>
        <v>0</v>
      </c>
      <c r="F1367" s="81"/>
      <c r="G1367" s="82">
        <f>G1365-G1366</f>
        <v>0</v>
      </c>
      <c r="H1367" s="82">
        <f>H1365-H1366</f>
        <v>0</v>
      </c>
      <c r="I1367" s="82" t="e">
        <f>I1365-I1366</f>
        <v>#DIV/0!</v>
      </c>
      <c r="J1367" s="105" t="e">
        <f>J1365-J1366</f>
        <v>#DIV/0!</v>
      </c>
    </row>
    <row r="1368" spans="1:10" ht="12.75" customHeight="1" x14ac:dyDescent="0.25">
      <c r="A1368" s="101"/>
      <c r="D1368" s="81"/>
      <c r="E1368" s="81"/>
      <c r="F1368" s="81"/>
      <c r="G1368" s="82"/>
      <c r="H1368" s="83">
        <f>G1367+H1367</f>
        <v>0</v>
      </c>
      <c r="I1368" s="83"/>
      <c r="J1368" s="103"/>
    </row>
    <row r="1369" spans="1:10" ht="12.75" customHeight="1" x14ac:dyDescent="0.25">
      <c r="A1369" s="101"/>
      <c r="B1369" s="79"/>
      <c r="D1369" s="81"/>
      <c r="E1369" s="81"/>
      <c r="F1369" s="81"/>
      <c r="G1369" s="82"/>
      <c r="H1369" s="83"/>
      <c r="I1369" s="83"/>
      <c r="J1369" s="103"/>
    </row>
    <row r="1370" spans="1:10" ht="12.75" customHeight="1" x14ac:dyDescent="0.25">
      <c r="A1370" s="101">
        <v>8</v>
      </c>
      <c r="B1370" s="84" t="s">
        <v>20</v>
      </c>
      <c r="C1370" s="84" t="s">
        <v>21</v>
      </c>
      <c r="D1370" s="85" t="s">
        <v>22</v>
      </c>
      <c r="E1370" s="85" t="s">
        <v>23</v>
      </c>
      <c r="F1370" s="85"/>
      <c r="G1370" s="86" t="s">
        <v>24</v>
      </c>
      <c r="H1370" s="87" t="s">
        <v>25</v>
      </c>
      <c r="I1370" s="87" t="s">
        <v>26</v>
      </c>
      <c r="J1370" s="102"/>
    </row>
    <row r="1371" spans="1:10" ht="12.75" customHeight="1" x14ac:dyDescent="0.25">
      <c r="A1371" s="101"/>
      <c r="B1371" s="80">
        <f>Invoice!B3665</f>
        <v>0</v>
      </c>
      <c r="C1371" s="88">
        <f>Invoice!E3665</f>
        <v>0</v>
      </c>
      <c r="D1371" s="89">
        <f>Invoice!H3665</f>
        <v>0</v>
      </c>
      <c r="E1371" s="81">
        <f t="shared" si="110"/>
        <v>0</v>
      </c>
      <c r="F1371" s="81"/>
      <c r="G1371" s="82">
        <f t="shared" si="111"/>
        <v>0</v>
      </c>
      <c r="H1371" s="83">
        <f t="shared" si="112"/>
        <v>0</v>
      </c>
      <c r="I1371" s="83" t="e">
        <f t="shared" si="113"/>
        <v>#DIV/0!</v>
      </c>
      <c r="J1371" s="103" t="e">
        <f t="shared" si="114"/>
        <v>#DIV/0!</v>
      </c>
    </row>
    <row r="1372" spans="1:10" ht="12.75" customHeight="1" x14ac:dyDescent="0.25">
      <c r="A1372" s="101"/>
      <c r="D1372" s="81"/>
      <c r="E1372" s="81">
        <f>(E1371*Invoice!I3665)+((E1371-(E1371*Invoice!I3665))*Invoice!J3665)</f>
        <v>0</v>
      </c>
      <c r="F1372" s="81"/>
      <c r="G1372" s="90">
        <f>E1372/1.11</f>
        <v>0</v>
      </c>
      <c r="H1372" s="91">
        <f>G1372*11%</f>
        <v>0</v>
      </c>
      <c r="I1372" s="91" t="e">
        <f>G1372/B1371</f>
        <v>#DIV/0!</v>
      </c>
      <c r="J1372" s="104" t="e">
        <f>H1372/B1371</f>
        <v>#DIV/0!</v>
      </c>
    </row>
    <row r="1373" spans="1:10" ht="12.75" customHeight="1" x14ac:dyDescent="0.25">
      <c r="A1373" s="101"/>
      <c r="D1373" s="81" t="s">
        <v>23</v>
      </c>
      <c r="E1373" s="81">
        <f>E1371-E1372</f>
        <v>0</v>
      </c>
      <c r="F1373" s="81"/>
      <c r="G1373" s="82">
        <f>G1371-G1372</f>
        <v>0</v>
      </c>
      <c r="H1373" s="82">
        <f>H1371-H1372</f>
        <v>0</v>
      </c>
      <c r="I1373" s="82" t="e">
        <f>I1371-I1372</f>
        <v>#DIV/0!</v>
      </c>
      <c r="J1373" s="105" t="e">
        <f>J1371-J1372</f>
        <v>#DIV/0!</v>
      </c>
    </row>
    <row r="1374" spans="1:10" ht="12.75" customHeight="1" x14ac:dyDescent="0.25">
      <c r="A1374" s="101"/>
      <c r="D1374" s="81"/>
      <c r="E1374" s="81"/>
      <c r="F1374" s="81"/>
      <c r="G1374" s="82"/>
      <c r="H1374" s="83">
        <f>G1373+H1373</f>
        <v>0</v>
      </c>
      <c r="I1374" s="83"/>
      <c r="J1374" s="103"/>
    </row>
    <row r="1375" spans="1:10" ht="12.75" customHeight="1" x14ac:dyDescent="0.25">
      <c r="A1375" s="101"/>
      <c r="B1375" s="79"/>
      <c r="D1375" s="81"/>
      <c r="E1375" s="81"/>
      <c r="F1375" s="81"/>
      <c r="G1375" s="82"/>
      <c r="H1375" s="83"/>
      <c r="I1375" s="83"/>
      <c r="J1375" s="103"/>
    </row>
    <row r="1376" spans="1:10" ht="12.75" customHeight="1" x14ac:dyDescent="0.25">
      <c r="A1376" s="101">
        <v>9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Invoice!B3666</f>
        <v>0</v>
      </c>
      <c r="C1377" s="88">
        <f>Invoice!E3666</f>
        <v>0</v>
      </c>
      <c r="D1377" s="89">
        <f>Invoice!H3666</f>
        <v>0</v>
      </c>
      <c r="E1377" s="81">
        <f t="shared" si="110"/>
        <v>0</v>
      </c>
      <c r="F1377" s="81"/>
      <c r="G1377" s="82">
        <f t="shared" si="111"/>
        <v>0</v>
      </c>
      <c r="H1377" s="83">
        <f t="shared" si="112"/>
        <v>0</v>
      </c>
      <c r="I1377" s="83" t="e">
        <f t="shared" si="113"/>
        <v>#DIV/0!</v>
      </c>
      <c r="J1377" s="103" t="e">
        <f t="shared" si="114"/>
        <v>#DIV/0!</v>
      </c>
    </row>
    <row r="1378" spans="1:10" ht="12.75" customHeight="1" x14ac:dyDescent="0.25">
      <c r="A1378" s="101"/>
      <c r="D1378" s="81"/>
      <c r="E1378" s="81">
        <f>(E1377*Invoice!I3666)+((E1377-(E1377*Invoice!I3666))*Invoice!J3666)</f>
        <v>0</v>
      </c>
      <c r="F1378" s="81"/>
      <c r="G1378" s="90">
        <f>E1378/1.11</f>
        <v>0</v>
      </c>
      <c r="H1378" s="91">
        <f>G1378*11%</f>
        <v>0</v>
      </c>
      <c r="I1378" s="91" t="e">
        <f>G1378/B1377</f>
        <v>#DIV/0!</v>
      </c>
      <c r="J1378" s="104" t="e">
        <f>H1378/B1377</f>
        <v>#DIV/0!</v>
      </c>
    </row>
    <row r="1379" spans="1:10" ht="12.75" customHeight="1" x14ac:dyDescent="0.25">
      <c r="A1379" s="101"/>
      <c r="D1379" s="81" t="s">
        <v>23</v>
      </c>
      <c r="E1379" s="81">
        <f>E1377-E1378</f>
        <v>0</v>
      </c>
      <c r="F1379" s="81"/>
      <c r="G1379" s="82">
        <f>G1377-G1378</f>
        <v>0</v>
      </c>
      <c r="H1379" s="82">
        <f>H1377-H1378</f>
        <v>0</v>
      </c>
      <c r="I1379" s="82" t="e">
        <f>I1377-I1378</f>
        <v>#DIV/0!</v>
      </c>
      <c r="J1379" s="105" t="e">
        <f>J1377-J1378</f>
        <v>#DIV/0!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0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10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Invoice!B3667</f>
        <v>0</v>
      </c>
      <c r="C1383" s="88">
        <f>Invoice!E3667</f>
        <v>0</v>
      </c>
      <c r="D1383" s="89">
        <f>Invoice!H3667</f>
        <v>0</v>
      </c>
      <c r="E1383" s="81">
        <f t="shared" si="110"/>
        <v>0</v>
      </c>
      <c r="F1383" s="81"/>
      <c r="G1383" s="82">
        <f t="shared" si="111"/>
        <v>0</v>
      </c>
      <c r="H1383" s="83">
        <f t="shared" si="112"/>
        <v>0</v>
      </c>
      <c r="I1383" s="83" t="e">
        <f t="shared" si="113"/>
        <v>#DIV/0!</v>
      </c>
      <c r="J1383" s="103" t="e">
        <f t="shared" si="114"/>
        <v>#DIV/0!</v>
      </c>
    </row>
    <row r="1384" spans="1:10" ht="12.75" customHeight="1" x14ac:dyDescent="0.25">
      <c r="A1384" s="101"/>
      <c r="D1384" s="81"/>
      <c r="E1384" s="81">
        <f>(E1383*Invoice!I3667)+((E1383-(E1383*Invoice!I3667))*Invoice!J3667)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B1387" s="79"/>
      <c r="D1387" s="81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1">
        <v>11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Invoice!B3668</f>
        <v>0</v>
      </c>
      <c r="C1389" s="88">
        <f>Invoice!E3668</f>
        <v>0</v>
      </c>
      <c r="D1389" s="89">
        <f>Invoice!H3668</f>
        <v>0</v>
      </c>
      <c r="E1389" s="81">
        <f t="shared" si="110"/>
        <v>0</v>
      </c>
      <c r="F1389" s="81"/>
      <c r="G1389" s="82">
        <f t="shared" si="111"/>
        <v>0</v>
      </c>
      <c r="H1389" s="83">
        <f t="shared" si="112"/>
        <v>0</v>
      </c>
      <c r="I1389" s="83" t="e">
        <f t="shared" si="113"/>
        <v>#DIV/0!</v>
      </c>
      <c r="J1389" s="103" t="e">
        <f t="shared" si="114"/>
        <v>#DIV/0!</v>
      </c>
    </row>
    <row r="1390" spans="1:10" ht="12.75" customHeight="1" x14ac:dyDescent="0.25">
      <c r="A1390" s="101"/>
      <c r="D1390" s="81"/>
      <c r="E1390" s="81">
        <f>(E1389*Invoice!I3668)+((E1389-(E1389*Invoice!I3668))*Invoice!J3668)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12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Invoice!B3669</f>
        <v>0</v>
      </c>
      <c r="C1395" s="88">
        <f>Invoice!E3669</f>
        <v>0</v>
      </c>
      <c r="D1395" s="89">
        <f>Invoice!H3669</f>
        <v>0</v>
      </c>
      <c r="E1395" s="81">
        <f t="shared" si="110"/>
        <v>0</v>
      </c>
      <c r="F1395" s="81"/>
      <c r="G1395" s="82">
        <f t="shared" si="111"/>
        <v>0</v>
      </c>
      <c r="H1395" s="83">
        <f t="shared" si="112"/>
        <v>0</v>
      </c>
      <c r="I1395" s="83" t="e">
        <f t="shared" si="113"/>
        <v>#DIV/0!</v>
      </c>
      <c r="J1395" s="103" t="e">
        <f t="shared" si="114"/>
        <v>#DIV/0!</v>
      </c>
    </row>
    <row r="1396" spans="1:10" ht="12.75" customHeight="1" x14ac:dyDescent="0.25">
      <c r="A1396" s="101"/>
      <c r="D1396" s="81"/>
      <c r="E1396" s="81">
        <f>(E1395*Invoice!I3669)+((E1395-(E1395*Invoice!I3669))*Invoice!J3669)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13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Invoice!B3670</f>
        <v>0</v>
      </c>
      <c r="C1401" s="88">
        <f>Invoice!E3670</f>
        <v>0</v>
      </c>
      <c r="D1401" s="89">
        <f>Invoice!H3670</f>
        <v>0</v>
      </c>
      <c r="E1401" s="81">
        <f t="shared" si="110"/>
        <v>0</v>
      </c>
      <c r="F1401" s="81"/>
      <c r="G1401" s="82">
        <f t="shared" si="111"/>
        <v>0</v>
      </c>
      <c r="H1401" s="83">
        <f t="shared" si="112"/>
        <v>0</v>
      </c>
      <c r="I1401" s="83" t="e">
        <f t="shared" si="113"/>
        <v>#DIV/0!</v>
      </c>
      <c r="J1401" s="103" t="e">
        <f t="shared" si="114"/>
        <v>#DIV/0!</v>
      </c>
    </row>
    <row r="1402" spans="1:10" ht="12.75" customHeight="1" x14ac:dyDescent="0.25">
      <c r="A1402" s="101"/>
      <c r="D1402" s="81"/>
      <c r="E1402" s="81">
        <f>(E1401*Invoice!I3670)+((E1401-(E1401*Invoice!I3670))*Invoice!J3670)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14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Invoice!B3671</f>
        <v>0</v>
      </c>
      <c r="C1407" s="88">
        <f>Invoice!E3671</f>
        <v>0</v>
      </c>
      <c r="D1407" s="89">
        <f>Invoice!H3671</f>
        <v>0</v>
      </c>
      <c r="E1407" s="81">
        <f t="shared" si="110"/>
        <v>0</v>
      </c>
      <c r="F1407" s="81"/>
      <c r="G1407" s="82">
        <f t="shared" si="111"/>
        <v>0</v>
      </c>
      <c r="H1407" s="83">
        <f t="shared" si="112"/>
        <v>0</v>
      </c>
      <c r="I1407" s="83" t="e">
        <f t="shared" si="113"/>
        <v>#DIV/0!</v>
      </c>
      <c r="J1407" s="103" t="e">
        <f t="shared" si="114"/>
        <v>#DIV/0!</v>
      </c>
    </row>
    <row r="1408" spans="1:10" ht="12.75" customHeight="1" x14ac:dyDescent="0.25">
      <c r="A1408" s="101"/>
      <c r="D1408" s="81"/>
      <c r="E1408" s="81">
        <f>(E1407*Invoice!I3671)+((E1407-(E1407*Invoice!I3671))*Invoice!J3671)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15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Invoice!B3672</f>
        <v>0</v>
      </c>
      <c r="C1413" s="88">
        <f>Invoice!E3672</f>
        <v>0</v>
      </c>
      <c r="D1413" s="89">
        <f>Invoice!H3672</f>
        <v>0</v>
      </c>
      <c r="E1413" s="81">
        <f t="shared" si="110"/>
        <v>0</v>
      </c>
      <c r="F1413" s="81"/>
      <c r="G1413" s="82">
        <f t="shared" si="111"/>
        <v>0</v>
      </c>
      <c r="H1413" s="83">
        <f t="shared" si="112"/>
        <v>0</v>
      </c>
      <c r="I1413" s="83" t="e">
        <f t="shared" si="113"/>
        <v>#DIV/0!</v>
      </c>
      <c r="J1413" s="103" t="e">
        <f t="shared" si="114"/>
        <v>#DIV/0!</v>
      </c>
    </row>
    <row r="1414" spans="1:10" ht="12.75" customHeight="1" x14ac:dyDescent="0.25">
      <c r="A1414" s="101"/>
      <c r="D1414" s="81"/>
      <c r="E1414" s="81">
        <f>(E1413*Invoice!I3672)+((E1413-(E1413*Invoice!I3672))*Invoice!J3672)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16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Invoice!B3673</f>
        <v>0</v>
      </c>
      <c r="C1419" s="88">
        <f>Invoice!E3673</f>
        <v>0</v>
      </c>
      <c r="D1419" s="89">
        <f>Invoice!H3673</f>
        <v>0</v>
      </c>
      <c r="E1419" s="81">
        <f t="shared" si="110"/>
        <v>0</v>
      </c>
      <c r="F1419" s="81"/>
      <c r="G1419" s="82">
        <f t="shared" si="111"/>
        <v>0</v>
      </c>
      <c r="H1419" s="83">
        <f t="shared" si="112"/>
        <v>0</v>
      </c>
      <c r="I1419" s="83" t="e">
        <f t="shared" si="113"/>
        <v>#DIV/0!</v>
      </c>
      <c r="J1419" s="103" t="e">
        <f t="shared" si="114"/>
        <v>#DIV/0!</v>
      </c>
    </row>
    <row r="1420" spans="1:10" ht="12.75" customHeight="1" x14ac:dyDescent="0.25">
      <c r="A1420" s="101"/>
      <c r="D1420" s="81"/>
      <c r="E1420" s="81">
        <f>(E1419*Invoice!I3673)+((E1419-(E1419*Invoice!I3673))*Invoice!J3673)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C1423" s="88"/>
      <c r="D1423" s="89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6"/>
      <c r="B1424" s="107"/>
      <c r="C1424" s="107"/>
      <c r="D1424" s="107"/>
      <c r="E1424" s="107"/>
      <c r="F1424" s="107"/>
      <c r="G1424" s="108">
        <f>G1331+G1337+G1343+G1349+G1355+G1361+G1367+G1373+G1379+G1385+G1391+G1397+G1403+G1409+G1415+G1421</f>
        <v>0</v>
      </c>
      <c r="H1424" s="108">
        <f>H1331+H1337+H1343+H1349+H1355+H1361+H1367+H1373+H1379+H1385+H1391+H1397+H1403+H1409+H1415+H1421</f>
        <v>0</v>
      </c>
      <c r="I1424" s="107"/>
      <c r="J1424" s="109">
        <f>H1332+H1338+H1344+H1350+H1356+H1362+H1368+H1374+H1380+H1386+H1392+H1398+H1404+H1410+H1416+H1422</f>
        <v>0</v>
      </c>
    </row>
    <row r="1426" spans="1:10" ht="12.75" customHeight="1" x14ac:dyDescent="0.25">
      <c r="A1426" s="94" t="s">
        <v>1</v>
      </c>
      <c r="B1426" s="95">
        <f>Invoice!E3764</f>
        <v>23090034</v>
      </c>
      <c r="C1426" s="96"/>
      <c r="D1426" s="97"/>
      <c r="E1426" s="97"/>
      <c r="F1426" s="97"/>
      <c r="G1426" s="98"/>
      <c r="H1426" s="99"/>
      <c r="I1426" s="99"/>
      <c r="J1426" s="100"/>
    </row>
    <row r="1427" spans="1:10" ht="12.75" customHeight="1" x14ac:dyDescent="0.25">
      <c r="A1427" s="101">
        <v>1</v>
      </c>
      <c r="B1427" s="84" t="s">
        <v>20</v>
      </c>
      <c r="C1427" s="84" t="s">
        <v>21</v>
      </c>
      <c r="D1427" s="85" t="s">
        <v>22</v>
      </c>
      <c r="E1427" s="85" t="s">
        <v>23</v>
      </c>
      <c r="F1427" s="85"/>
      <c r="G1427" s="86" t="s">
        <v>24</v>
      </c>
      <c r="H1427" s="87" t="s">
        <v>25</v>
      </c>
      <c r="I1427" s="87" t="s">
        <v>26</v>
      </c>
      <c r="J1427" s="102"/>
    </row>
    <row r="1428" spans="1:10" ht="12.75" customHeight="1" x14ac:dyDescent="0.25">
      <c r="A1428" s="101"/>
      <c r="B1428" s="80">
        <f>Invoice!B3772</f>
        <v>0</v>
      </c>
      <c r="C1428" s="88">
        <f>Invoice!E3772</f>
        <v>0</v>
      </c>
      <c r="D1428" s="89">
        <f>Invoice!H3772</f>
        <v>0</v>
      </c>
      <c r="E1428" s="81">
        <f>D1428*B1428</f>
        <v>0</v>
      </c>
      <c r="F1428" s="81"/>
      <c r="G1428" s="82">
        <f>E1428/1.11</f>
        <v>0</v>
      </c>
      <c r="H1428" s="83">
        <f>G1428*11%</f>
        <v>0</v>
      </c>
      <c r="I1428" s="83" t="e">
        <f>G1428/B1428</f>
        <v>#DIV/0!</v>
      </c>
      <c r="J1428" s="103" t="e">
        <f>H1428/B1428</f>
        <v>#DIV/0!</v>
      </c>
    </row>
    <row r="1429" spans="1:10" ht="12.75" customHeight="1" x14ac:dyDescent="0.25">
      <c r="A1429" s="101"/>
      <c r="D1429" s="81"/>
      <c r="E1429" s="81">
        <f>(E1428*Invoice!I3772)+((E1428-(E1428*Invoice!I3772))*Invoice!J3772)</f>
        <v>0</v>
      </c>
      <c r="F1429" s="81"/>
      <c r="G1429" s="90">
        <f>E1429/1.11</f>
        <v>0</v>
      </c>
      <c r="H1429" s="91">
        <f>G1429*11%</f>
        <v>0</v>
      </c>
      <c r="I1429" s="91" t="e">
        <f>G1429/B1428</f>
        <v>#DIV/0!</v>
      </c>
      <c r="J1429" s="104" t="e">
        <f>H1429/B1428</f>
        <v>#DIV/0!</v>
      </c>
    </row>
    <row r="1430" spans="1:10" ht="12.75" customHeight="1" x14ac:dyDescent="0.25">
      <c r="A1430" s="101"/>
      <c r="D1430" s="81" t="s">
        <v>23</v>
      </c>
      <c r="E1430" s="81">
        <f>E1428-E1429</f>
        <v>0</v>
      </c>
      <c r="F1430" s="81"/>
      <c r="G1430" s="82">
        <f>G1428-G1429</f>
        <v>0</v>
      </c>
      <c r="H1430" s="82">
        <f>H1428-H1429</f>
        <v>0</v>
      </c>
      <c r="I1430" s="82" t="e">
        <f>I1428-I1429</f>
        <v>#DIV/0!</v>
      </c>
      <c r="J1430" s="105" t="e">
        <f>J1428-J1429</f>
        <v>#DIV/0!</v>
      </c>
    </row>
    <row r="1431" spans="1:10" ht="12.75" customHeight="1" x14ac:dyDescent="0.25">
      <c r="A1431" s="101"/>
      <c r="D1431" s="81"/>
      <c r="E1431" s="81"/>
      <c r="F1431" s="81"/>
      <c r="G1431" s="82"/>
      <c r="H1431" s="83">
        <f>G1430+H1430</f>
        <v>0</v>
      </c>
      <c r="I1431" s="83"/>
      <c r="J1431" s="103"/>
    </row>
    <row r="1432" spans="1:10" ht="12.75" customHeight="1" x14ac:dyDescent="0.25">
      <c r="A1432" s="101"/>
      <c r="B1432" s="79"/>
      <c r="D1432" s="81"/>
      <c r="E1432" s="81"/>
      <c r="F1432" s="81"/>
      <c r="G1432" s="82"/>
      <c r="H1432" s="83"/>
      <c r="I1432" s="83"/>
      <c r="J1432" s="103"/>
    </row>
    <row r="1433" spans="1:10" ht="12.75" customHeight="1" x14ac:dyDescent="0.25">
      <c r="A1433" s="101">
        <v>2</v>
      </c>
      <c r="B1433" s="84" t="s">
        <v>20</v>
      </c>
      <c r="C1433" s="84" t="s">
        <v>21</v>
      </c>
      <c r="D1433" s="85" t="s">
        <v>22</v>
      </c>
      <c r="E1433" s="85" t="s">
        <v>23</v>
      </c>
      <c r="F1433" s="85"/>
      <c r="G1433" s="86" t="s">
        <v>24</v>
      </c>
      <c r="H1433" s="87" t="s">
        <v>25</v>
      </c>
      <c r="I1433" s="87" t="s">
        <v>26</v>
      </c>
      <c r="J1433" s="102"/>
    </row>
    <row r="1434" spans="1:10" ht="12.75" customHeight="1" x14ac:dyDescent="0.25">
      <c r="A1434" s="101"/>
      <c r="B1434" s="80">
        <f>Invoice!B3773</f>
        <v>0</v>
      </c>
      <c r="C1434" s="88">
        <f>Invoice!E3773</f>
        <v>0</v>
      </c>
      <c r="D1434" s="89">
        <f>Invoice!H3773</f>
        <v>0</v>
      </c>
      <c r="E1434" s="81">
        <f t="shared" ref="E1434:E1518" si="115">D1434*B1434</f>
        <v>0</v>
      </c>
      <c r="F1434" s="81"/>
      <c r="G1434" s="82">
        <f t="shared" ref="G1434:G1518" si="116">E1434/1.11</f>
        <v>0</v>
      </c>
      <c r="H1434" s="83">
        <f t="shared" ref="H1434:H1518" si="117">G1434*11%</f>
        <v>0</v>
      </c>
      <c r="I1434" s="83" t="e">
        <f t="shared" ref="I1434:I1518" si="118">G1434/B1434</f>
        <v>#DIV/0!</v>
      </c>
      <c r="J1434" s="103" t="e">
        <f t="shared" ref="J1434:J1518" si="119">H1434/B1434</f>
        <v>#DIV/0!</v>
      </c>
    </row>
    <row r="1435" spans="1:10" ht="12.75" customHeight="1" x14ac:dyDescent="0.25">
      <c r="A1435" s="101"/>
      <c r="D1435" s="81"/>
      <c r="E1435" s="81">
        <f>(E1434*Invoice!I3773)+((E1434-(E1434*Invoice!I3773))*Invoice!J3773)</f>
        <v>0</v>
      </c>
      <c r="F1435" s="81"/>
      <c r="G1435" s="90">
        <f>E1435/1.11</f>
        <v>0</v>
      </c>
      <c r="H1435" s="91">
        <f>G1435*11%</f>
        <v>0</v>
      </c>
      <c r="I1435" s="91" t="e">
        <f>G1435/B1434</f>
        <v>#DIV/0!</v>
      </c>
      <c r="J1435" s="104" t="e">
        <f>H1435/B1434</f>
        <v>#DIV/0!</v>
      </c>
    </row>
    <row r="1436" spans="1:10" ht="12.75" customHeight="1" x14ac:dyDescent="0.25">
      <c r="A1436" s="101"/>
      <c r="D1436" s="81" t="s">
        <v>23</v>
      </c>
      <c r="E1436" s="81">
        <f>E1434-E1435</f>
        <v>0</v>
      </c>
      <c r="F1436" s="81"/>
      <c r="G1436" s="82">
        <f>G1434-G1435</f>
        <v>0</v>
      </c>
      <c r="H1436" s="82">
        <f>H1434-H1435</f>
        <v>0</v>
      </c>
      <c r="I1436" s="82" t="e">
        <f>I1434-I1435</f>
        <v>#DIV/0!</v>
      </c>
      <c r="J1436" s="105" t="e">
        <f>J1434-J1435</f>
        <v>#DIV/0!</v>
      </c>
    </row>
    <row r="1437" spans="1:10" ht="12.75" customHeight="1" x14ac:dyDescent="0.25">
      <c r="A1437" s="101"/>
      <c r="D1437" s="81"/>
      <c r="E1437" s="81"/>
      <c r="F1437" s="81"/>
      <c r="G1437" s="82"/>
      <c r="H1437" s="83">
        <f>G1436+H1436</f>
        <v>0</v>
      </c>
      <c r="I1437" s="83"/>
      <c r="J1437" s="103"/>
    </row>
    <row r="1438" spans="1:10" ht="12.75" customHeight="1" x14ac:dyDescent="0.25">
      <c r="A1438" s="101"/>
      <c r="B1438" s="79"/>
      <c r="D1438" s="81"/>
      <c r="E1438" s="81"/>
      <c r="F1438" s="81"/>
      <c r="G1438" s="82"/>
      <c r="H1438" s="83"/>
      <c r="I1438" s="83"/>
      <c r="J1438" s="103"/>
    </row>
    <row r="1439" spans="1:10" ht="12.75" customHeight="1" x14ac:dyDescent="0.25">
      <c r="A1439" s="101">
        <v>3</v>
      </c>
      <c r="B1439" s="84" t="s">
        <v>20</v>
      </c>
      <c r="C1439" s="84" t="s">
        <v>21</v>
      </c>
      <c r="D1439" s="85" t="s">
        <v>22</v>
      </c>
      <c r="E1439" s="85" t="s">
        <v>23</v>
      </c>
      <c r="F1439" s="85"/>
      <c r="G1439" s="86" t="s">
        <v>24</v>
      </c>
      <c r="H1439" s="87" t="s">
        <v>25</v>
      </c>
      <c r="I1439" s="87" t="s">
        <v>26</v>
      </c>
      <c r="J1439" s="102"/>
    </row>
    <row r="1440" spans="1:10" ht="12.75" customHeight="1" x14ac:dyDescent="0.25">
      <c r="A1440" s="101"/>
      <c r="B1440" s="80">
        <f>Invoice!B3774</f>
        <v>0</v>
      </c>
      <c r="C1440" s="88">
        <f>Invoice!E3774</f>
        <v>0</v>
      </c>
      <c r="D1440" s="89">
        <f>Invoice!H3774</f>
        <v>0</v>
      </c>
      <c r="E1440" s="81">
        <f t="shared" si="115"/>
        <v>0</v>
      </c>
      <c r="F1440" s="81"/>
      <c r="G1440" s="82">
        <f t="shared" si="116"/>
        <v>0</v>
      </c>
      <c r="H1440" s="83">
        <f t="shared" si="117"/>
        <v>0</v>
      </c>
      <c r="I1440" s="83" t="e">
        <f t="shared" si="118"/>
        <v>#DIV/0!</v>
      </c>
      <c r="J1440" s="103" t="e">
        <f t="shared" si="119"/>
        <v>#DIV/0!</v>
      </c>
    </row>
    <row r="1441" spans="1:10" ht="12.75" customHeight="1" x14ac:dyDescent="0.25">
      <c r="A1441" s="101"/>
      <c r="D1441" s="81"/>
      <c r="E1441" s="81">
        <f>(E1440*Invoice!I3774)+((E1440-(E1440*Invoice!I3774))*Invoice!J3774)</f>
        <v>0</v>
      </c>
      <c r="F1441" s="81"/>
      <c r="G1441" s="90">
        <f>E1441/1.11</f>
        <v>0</v>
      </c>
      <c r="H1441" s="91">
        <f>G1441*11%</f>
        <v>0</v>
      </c>
      <c r="I1441" s="91" t="e">
        <f>G1441/B1440</f>
        <v>#DIV/0!</v>
      </c>
      <c r="J1441" s="104" t="e">
        <f>H1441/B1440</f>
        <v>#DIV/0!</v>
      </c>
    </row>
    <row r="1442" spans="1:10" ht="12.75" customHeight="1" x14ac:dyDescent="0.25">
      <c r="A1442" s="101"/>
      <c r="D1442" s="81" t="s">
        <v>23</v>
      </c>
      <c r="E1442" s="81">
        <f>E1440-E1441</f>
        <v>0</v>
      </c>
      <c r="F1442" s="81"/>
      <c r="G1442" s="82">
        <f>G1440-G1441</f>
        <v>0</v>
      </c>
      <c r="H1442" s="82">
        <f>H1440-H1441</f>
        <v>0</v>
      </c>
      <c r="I1442" s="82" t="e">
        <f>I1440-I1441</f>
        <v>#DIV/0!</v>
      </c>
      <c r="J1442" s="105" t="e">
        <f>J1440-J1441</f>
        <v>#DIV/0!</v>
      </c>
    </row>
    <row r="1443" spans="1:10" ht="12.75" customHeight="1" x14ac:dyDescent="0.25">
      <c r="A1443" s="101"/>
      <c r="D1443" s="81"/>
      <c r="E1443" s="81"/>
      <c r="F1443" s="81"/>
      <c r="G1443" s="82"/>
      <c r="H1443" s="83">
        <f>G1442+H1442</f>
        <v>0</v>
      </c>
      <c r="I1443" s="83"/>
      <c r="J1443" s="103"/>
    </row>
    <row r="1444" spans="1:10" ht="12.75" customHeight="1" x14ac:dyDescent="0.25">
      <c r="A1444" s="101"/>
      <c r="B1444" s="79"/>
      <c r="D1444" s="81"/>
      <c r="E1444" s="81"/>
      <c r="F1444" s="81"/>
      <c r="G1444" s="82"/>
      <c r="H1444" s="83"/>
      <c r="I1444" s="83"/>
      <c r="J1444" s="103"/>
    </row>
    <row r="1445" spans="1:10" ht="12.75" customHeight="1" x14ac:dyDescent="0.25">
      <c r="A1445" s="101">
        <v>4</v>
      </c>
      <c r="B1445" s="84" t="s">
        <v>20</v>
      </c>
      <c r="C1445" s="84" t="s">
        <v>21</v>
      </c>
      <c r="D1445" s="85" t="s">
        <v>22</v>
      </c>
      <c r="E1445" s="85" t="s">
        <v>23</v>
      </c>
      <c r="F1445" s="85"/>
      <c r="G1445" s="86" t="s">
        <v>24</v>
      </c>
      <c r="H1445" s="87" t="s">
        <v>25</v>
      </c>
      <c r="I1445" s="87" t="s">
        <v>26</v>
      </c>
      <c r="J1445" s="102"/>
    </row>
    <row r="1446" spans="1:10" ht="12.75" customHeight="1" x14ac:dyDescent="0.25">
      <c r="A1446" s="101"/>
      <c r="B1446" s="80">
        <f>Invoice!B3775</f>
        <v>0</v>
      </c>
      <c r="C1446" s="88">
        <f>Invoice!E3775</f>
        <v>0</v>
      </c>
      <c r="D1446" s="89">
        <f>Invoice!H3775</f>
        <v>0</v>
      </c>
      <c r="E1446" s="81">
        <f t="shared" si="115"/>
        <v>0</v>
      </c>
      <c r="F1446" s="81"/>
      <c r="G1446" s="82">
        <f t="shared" si="116"/>
        <v>0</v>
      </c>
      <c r="H1446" s="83">
        <f t="shared" si="117"/>
        <v>0</v>
      </c>
      <c r="I1446" s="83" t="e">
        <f t="shared" si="118"/>
        <v>#DIV/0!</v>
      </c>
      <c r="J1446" s="103" t="e">
        <f t="shared" si="119"/>
        <v>#DIV/0!</v>
      </c>
    </row>
    <row r="1447" spans="1:10" ht="12.75" customHeight="1" x14ac:dyDescent="0.25">
      <c r="A1447" s="101"/>
      <c r="D1447" s="81"/>
      <c r="E1447" s="81">
        <f>(E1446*Invoice!I3775)+((E1446-(E1446*Invoice!I3775))*Invoice!J3775)</f>
        <v>0</v>
      </c>
      <c r="F1447" s="81"/>
      <c r="G1447" s="90">
        <f>E1447/1.11</f>
        <v>0</v>
      </c>
      <c r="H1447" s="91">
        <f>G1447*11%</f>
        <v>0</v>
      </c>
      <c r="I1447" s="91" t="e">
        <f>G1447/B1446</f>
        <v>#DIV/0!</v>
      </c>
      <c r="J1447" s="104" t="e">
        <f>H1447/B1446</f>
        <v>#DIV/0!</v>
      </c>
    </row>
    <row r="1448" spans="1:10" ht="12.75" customHeight="1" x14ac:dyDescent="0.25">
      <c r="A1448" s="101"/>
      <c r="D1448" s="81" t="s">
        <v>23</v>
      </c>
      <c r="E1448" s="81">
        <f>E1446-E1447</f>
        <v>0</v>
      </c>
      <c r="F1448" s="81"/>
      <c r="G1448" s="82">
        <f>G1446-G1447</f>
        <v>0</v>
      </c>
      <c r="H1448" s="82">
        <f>H1446-H1447</f>
        <v>0</v>
      </c>
      <c r="I1448" s="82" t="e">
        <f>I1446-I1447</f>
        <v>#DIV/0!</v>
      </c>
      <c r="J1448" s="105" t="e">
        <f>J1446-J1447</f>
        <v>#DIV/0!</v>
      </c>
    </row>
    <row r="1449" spans="1:10" ht="12.75" customHeight="1" x14ac:dyDescent="0.25">
      <c r="A1449" s="101"/>
      <c r="D1449" s="81"/>
      <c r="E1449" s="81"/>
      <c r="F1449" s="81"/>
      <c r="G1449" s="82"/>
      <c r="H1449" s="83">
        <f>G1448+H1448</f>
        <v>0</v>
      </c>
      <c r="I1449" s="83"/>
      <c r="J1449" s="103"/>
    </row>
    <row r="1450" spans="1:10" ht="12.75" customHeight="1" x14ac:dyDescent="0.25">
      <c r="A1450" s="101"/>
      <c r="B1450" s="79"/>
      <c r="D1450" s="81"/>
      <c r="E1450" s="81"/>
      <c r="F1450" s="81"/>
      <c r="G1450" s="82"/>
      <c r="H1450" s="83"/>
      <c r="I1450" s="83"/>
      <c r="J1450" s="103"/>
    </row>
    <row r="1451" spans="1:10" ht="12.75" customHeight="1" x14ac:dyDescent="0.25">
      <c r="A1451" s="101">
        <v>5</v>
      </c>
      <c r="B1451" s="84" t="s">
        <v>20</v>
      </c>
      <c r="C1451" s="84" t="s">
        <v>21</v>
      </c>
      <c r="D1451" s="85" t="s">
        <v>22</v>
      </c>
      <c r="E1451" s="85" t="s">
        <v>23</v>
      </c>
      <c r="F1451" s="85"/>
      <c r="G1451" s="86" t="s">
        <v>24</v>
      </c>
      <c r="H1451" s="87" t="s">
        <v>25</v>
      </c>
      <c r="I1451" s="87" t="s">
        <v>26</v>
      </c>
      <c r="J1451" s="102"/>
    </row>
    <row r="1452" spans="1:10" ht="12.75" customHeight="1" x14ac:dyDescent="0.25">
      <c r="A1452" s="101"/>
      <c r="B1452" s="80">
        <f>Invoice!B3776</f>
        <v>0</v>
      </c>
      <c r="C1452" s="88">
        <f>Invoice!E3776</f>
        <v>0</v>
      </c>
      <c r="D1452" s="89">
        <f>Invoice!H3776</f>
        <v>0</v>
      </c>
      <c r="E1452" s="81">
        <f t="shared" si="115"/>
        <v>0</v>
      </c>
      <c r="F1452" s="81"/>
      <c r="G1452" s="82">
        <f t="shared" si="116"/>
        <v>0</v>
      </c>
      <c r="H1452" s="83">
        <f t="shared" si="117"/>
        <v>0</v>
      </c>
      <c r="I1452" s="83" t="e">
        <f t="shared" si="118"/>
        <v>#DIV/0!</v>
      </c>
      <c r="J1452" s="103" t="e">
        <f t="shared" si="119"/>
        <v>#DIV/0!</v>
      </c>
    </row>
    <row r="1453" spans="1:10" ht="12.75" customHeight="1" x14ac:dyDescent="0.25">
      <c r="A1453" s="101"/>
      <c r="D1453" s="81"/>
      <c r="E1453" s="81">
        <f>(E1452*Invoice!I3776)+((E1452-(E1452*Invoice!I3776))*Invoice!J3776)</f>
        <v>0</v>
      </c>
      <c r="F1453" s="81"/>
      <c r="G1453" s="90">
        <f>E1453/1.11</f>
        <v>0</v>
      </c>
      <c r="H1453" s="91">
        <f>G1453*11%</f>
        <v>0</v>
      </c>
      <c r="I1453" s="91" t="e">
        <f>G1453/B1452</f>
        <v>#DIV/0!</v>
      </c>
      <c r="J1453" s="104" t="e">
        <f>H1453/B1452</f>
        <v>#DIV/0!</v>
      </c>
    </row>
    <row r="1454" spans="1:10" ht="12.75" customHeight="1" x14ac:dyDescent="0.25">
      <c r="A1454" s="101"/>
      <c r="D1454" s="81" t="s">
        <v>23</v>
      </c>
      <c r="E1454" s="81">
        <f>E1452-E1453</f>
        <v>0</v>
      </c>
      <c r="F1454" s="81"/>
      <c r="G1454" s="82">
        <f>G1452-G1453</f>
        <v>0</v>
      </c>
      <c r="H1454" s="82">
        <f>H1452-H1453</f>
        <v>0</v>
      </c>
      <c r="I1454" s="82" t="e">
        <f>I1452-I1453</f>
        <v>#DIV/0!</v>
      </c>
      <c r="J1454" s="105" t="e">
        <f>J1452-J1453</f>
        <v>#DIV/0!</v>
      </c>
    </row>
    <row r="1455" spans="1:10" ht="12.75" customHeight="1" x14ac:dyDescent="0.25">
      <c r="A1455" s="101"/>
      <c r="D1455" s="81"/>
      <c r="E1455" s="81"/>
      <c r="F1455" s="81"/>
      <c r="G1455" s="82"/>
      <c r="H1455" s="83">
        <f>G1454+H1454</f>
        <v>0</v>
      </c>
      <c r="I1455" s="83"/>
      <c r="J1455" s="103"/>
    </row>
    <row r="1456" spans="1:10" ht="12.75" customHeight="1" x14ac:dyDescent="0.25">
      <c r="A1456" s="101"/>
      <c r="B1456" s="79"/>
      <c r="D1456" s="81"/>
      <c r="E1456" s="81"/>
      <c r="F1456" s="81"/>
      <c r="G1456" s="82"/>
      <c r="H1456" s="83"/>
      <c r="I1456" s="83"/>
      <c r="J1456" s="103"/>
    </row>
    <row r="1457" spans="1:10" ht="12.75" customHeight="1" x14ac:dyDescent="0.25">
      <c r="A1457" s="101">
        <v>6</v>
      </c>
      <c r="B1457" s="84" t="s">
        <v>20</v>
      </c>
      <c r="C1457" s="84" t="s">
        <v>21</v>
      </c>
      <c r="D1457" s="85" t="s">
        <v>22</v>
      </c>
      <c r="E1457" s="85" t="s">
        <v>23</v>
      </c>
      <c r="F1457" s="85"/>
      <c r="G1457" s="86" t="s">
        <v>24</v>
      </c>
      <c r="H1457" s="87" t="s">
        <v>25</v>
      </c>
      <c r="I1457" s="87" t="s">
        <v>26</v>
      </c>
      <c r="J1457" s="102"/>
    </row>
    <row r="1458" spans="1:10" ht="12.75" customHeight="1" x14ac:dyDescent="0.25">
      <c r="A1458" s="101"/>
      <c r="B1458" s="80">
        <f>Invoice!B3777</f>
        <v>0</v>
      </c>
      <c r="C1458" s="88">
        <f>Invoice!E3777</f>
        <v>0</v>
      </c>
      <c r="D1458" s="89">
        <f>Invoice!H3777</f>
        <v>0</v>
      </c>
      <c r="E1458" s="81">
        <f t="shared" si="115"/>
        <v>0</v>
      </c>
      <c r="F1458" s="81"/>
      <c r="G1458" s="82">
        <f t="shared" si="116"/>
        <v>0</v>
      </c>
      <c r="H1458" s="83">
        <f t="shared" si="117"/>
        <v>0</v>
      </c>
      <c r="I1458" s="83" t="e">
        <f t="shared" si="118"/>
        <v>#DIV/0!</v>
      </c>
      <c r="J1458" s="103" t="e">
        <f t="shared" si="119"/>
        <v>#DIV/0!</v>
      </c>
    </row>
    <row r="1459" spans="1:10" ht="12.75" customHeight="1" x14ac:dyDescent="0.25">
      <c r="A1459" s="101"/>
      <c r="D1459" s="81"/>
      <c r="E1459" s="81">
        <f>(E1458*Invoice!I3777)+((E1458-(E1458*Invoice!I3777))*Invoice!J3777)</f>
        <v>0</v>
      </c>
      <c r="F1459" s="81"/>
      <c r="G1459" s="90">
        <f>E1459/1.11</f>
        <v>0</v>
      </c>
      <c r="H1459" s="91">
        <f>G1459*11%</f>
        <v>0</v>
      </c>
      <c r="I1459" s="91" t="e">
        <f>G1459/B1458</f>
        <v>#DIV/0!</v>
      </c>
      <c r="J1459" s="104" t="e">
        <f>H1459/B1458</f>
        <v>#DIV/0!</v>
      </c>
    </row>
    <row r="1460" spans="1:10" ht="12.75" customHeight="1" x14ac:dyDescent="0.25">
      <c r="A1460" s="101"/>
      <c r="D1460" s="81" t="s">
        <v>23</v>
      </c>
      <c r="E1460" s="81">
        <f>E1458-E1459</f>
        <v>0</v>
      </c>
      <c r="F1460" s="81"/>
      <c r="G1460" s="82">
        <f>G1458-G1459</f>
        <v>0</v>
      </c>
      <c r="H1460" s="82">
        <f>H1458-H1459</f>
        <v>0</v>
      </c>
      <c r="I1460" s="82" t="e">
        <f>I1458-I1459</f>
        <v>#DIV/0!</v>
      </c>
      <c r="J1460" s="105" t="e">
        <f>J1458-J1459</f>
        <v>#DIV/0!</v>
      </c>
    </row>
    <row r="1461" spans="1:10" ht="12.75" customHeight="1" x14ac:dyDescent="0.25">
      <c r="A1461" s="101"/>
      <c r="D1461" s="81"/>
      <c r="E1461" s="81"/>
      <c r="F1461" s="81"/>
      <c r="G1461" s="82"/>
      <c r="H1461" s="83">
        <f>G1460+H1460</f>
        <v>0</v>
      </c>
      <c r="I1461" s="83"/>
      <c r="J1461" s="103"/>
    </row>
    <row r="1462" spans="1:10" ht="12.75" customHeight="1" x14ac:dyDescent="0.25">
      <c r="A1462" s="101"/>
      <c r="B1462" s="79"/>
      <c r="D1462" s="81"/>
      <c r="E1462" s="81"/>
      <c r="F1462" s="81"/>
      <c r="G1462" s="82"/>
      <c r="H1462" s="83"/>
      <c r="I1462" s="83"/>
      <c r="J1462" s="103"/>
    </row>
    <row r="1463" spans="1:10" ht="12.75" customHeight="1" x14ac:dyDescent="0.25">
      <c r="A1463" s="101">
        <v>7</v>
      </c>
      <c r="B1463" s="84" t="s">
        <v>20</v>
      </c>
      <c r="C1463" s="84" t="s">
        <v>21</v>
      </c>
      <c r="D1463" s="85" t="s">
        <v>22</v>
      </c>
      <c r="E1463" s="85" t="s">
        <v>23</v>
      </c>
      <c r="F1463" s="85"/>
      <c r="G1463" s="86" t="s">
        <v>24</v>
      </c>
      <c r="H1463" s="87" t="s">
        <v>25</v>
      </c>
      <c r="I1463" s="87" t="s">
        <v>26</v>
      </c>
      <c r="J1463" s="102"/>
    </row>
    <row r="1464" spans="1:10" ht="12.75" customHeight="1" x14ac:dyDescent="0.25">
      <c r="A1464" s="101"/>
      <c r="B1464" s="80">
        <f>Invoice!B3778</f>
        <v>0</v>
      </c>
      <c r="C1464" s="88">
        <f>Invoice!E3778</f>
        <v>0</v>
      </c>
      <c r="D1464" s="89">
        <f>Invoice!H3778</f>
        <v>0</v>
      </c>
      <c r="E1464" s="81">
        <f t="shared" si="115"/>
        <v>0</v>
      </c>
      <c r="F1464" s="81"/>
      <c r="G1464" s="82">
        <f t="shared" si="116"/>
        <v>0</v>
      </c>
      <c r="H1464" s="83">
        <f t="shared" si="117"/>
        <v>0</v>
      </c>
      <c r="I1464" s="83" t="e">
        <f t="shared" si="118"/>
        <v>#DIV/0!</v>
      </c>
      <c r="J1464" s="103" t="e">
        <f t="shared" si="119"/>
        <v>#DIV/0!</v>
      </c>
    </row>
    <row r="1465" spans="1:10" ht="12.75" customHeight="1" x14ac:dyDescent="0.25">
      <c r="A1465" s="101"/>
      <c r="D1465" s="81"/>
      <c r="E1465" s="81">
        <f>(E1464*Invoice!I3778)+((E1464-(E1464*Invoice!I3778))*Invoice!J3778)</f>
        <v>0</v>
      </c>
      <c r="F1465" s="81"/>
      <c r="G1465" s="90">
        <f>E1465/1.11</f>
        <v>0</v>
      </c>
      <c r="H1465" s="91">
        <f>G1465*11%</f>
        <v>0</v>
      </c>
      <c r="I1465" s="91" t="e">
        <f>G1465/B1464</f>
        <v>#DIV/0!</v>
      </c>
      <c r="J1465" s="104" t="e">
        <f>H1465/B1464</f>
        <v>#DIV/0!</v>
      </c>
    </row>
    <row r="1466" spans="1:10" ht="12.75" customHeight="1" x14ac:dyDescent="0.25">
      <c r="A1466" s="101"/>
      <c r="D1466" s="81" t="s">
        <v>23</v>
      </c>
      <c r="E1466" s="81">
        <f>E1464-E1465</f>
        <v>0</v>
      </c>
      <c r="F1466" s="81"/>
      <c r="G1466" s="82">
        <f>G1464-G1465</f>
        <v>0</v>
      </c>
      <c r="H1466" s="82">
        <f>H1464-H1465</f>
        <v>0</v>
      </c>
      <c r="I1466" s="82" t="e">
        <f>I1464-I1465</f>
        <v>#DIV/0!</v>
      </c>
      <c r="J1466" s="105" t="e">
        <f>J1464-J1465</f>
        <v>#DIV/0!</v>
      </c>
    </row>
    <row r="1467" spans="1:10" ht="12.75" customHeight="1" x14ac:dyDescent="0.25">
      <c r="A1467" s="101"/>
      <c r="D1467" s="81"/>
      <c r="E1467" s="81"/>
      <c r="F1467" s="81"/>
      <c r="G1467" s="82"/>
      <c r="H1467" s="83">
        <f>G1466+H1466</f>
        <v>0</v>
      </c>
      <c r="I1467" s="83"/>
      <c r="J1467" s="103"/>
    </row>
    <row r="1468" spans="1:10" ht="12.75" customHeight="1" x14ac:dyDescent="0.25">
      <c r="A1468" s="101"/>
      <c r="B1468" s="79"/>
      <c r="D1468" s="81"/>
      <c r="E1468" s="81"/>
      <c r="F1468" s="81"/>
      <c r="G1468" s="82"/>
      <c r="H1468" s="83"/>
      <c r="I1468" s="83"/>
      <c r="J1468" s="103"/>
    </row>
    <row r="1469" spans="1:10" ht="12.75" customHeight="1" x14ac:dyDescent="0.25">
      <c r="A1469" s="101">
        <v>8</v>
      </c>
      <c r="B1469" s="84" t="s">
        <v>20</v>
      </c>
      <c r="C1469" s="84" t="s">
        <v>21</v>
      </c>
      <c r="D1469" s="85" t="s">
        <v>22</v>
      </c>
      <c r="E1469" s="85" t="s">
        <v>23</v>
      </c>
      <c r="F1469" s="85"/>
      <c r="G1469" s="86" t="s">
        <v>24</v>
      </c>
      <c r="H1469" s="87" t="s">
        <v>25</v>
      </c>
      <c r="I1469" s="87" t="s">
        <v>26</v>
      </c>
      <c r="J1469" s="102"/>
    </row>
    <row r="1470" spans="1:10" ht="12.75" customHeight="1" x14ac:dyDescent="0.25">
      <c r="A1470" s="101"/>
      <c r="B1470" s="80">
        <f>Invoice!B3779</f>
        <v>0</v>
      </c>
      <c r="C1470" s="88">
        <f>Invoice!E3779</f>
        <v>0</v>
      </c>
      <c r="D1470" s="89">
        <f>Invoice!H3779</f>
        <v>0</v>
      </c>
      <c r="E1470" s="81">
        <f t="shared" si="115"/>
        <v>0</v>
      </c>
      <c r="F1470" s="81"/>
      <c r="G1470" s="82">
        <f t="shared" si="116"/>
        <v>0</v>
      </c>
      <c r="H1470" s="83">
        <f t="shared" si="117"/>
        <v>0</v>
      </c>
      <c r="I1470" s="83" t="e">
        <f t="shared" si="118"/>
        <v>#DIV/0!</v>
      </c>
      <c r="J1470" s="103" t="e">
        <f t="shared" si="119"/>
        <v>#DIV/0!</v>
      </c>
    </row>
    <row r="1471" spans="1:10" ht="12.75" customHeight="1" x14ac:dyDescent="0.25">
      <c r="A1471" s="101"/>
      <c r="D1471" s="81"/>
      <c r="E1471" s="81">
        <f>(E1470*Invoice!I3779)+((E1470-(E1470*Invoice!I3779))*Invoice!J3779)</f>
        <v>0</v>
      </c>
      <c r="F1471" s="81"/>
      <c r="G1471" s="90">
        <f>E1471/1.11</f>
        <v>0</v>
      </c>
      <c r="H1471" s="91">
        <f>G1471*11%</f>
        <v>0</v>
      </c>
      <c r="I1471" s="91" t="e">
        <f>G1471/B1470</f>
        <v>#DIV/0!</v>
      </c>
      <c r="J1471" s="104" t="e">
        <f>H1471/B1470</f>
        <v>#DIV/0!</v>
      </c>
    </row>
    <row r="1472" spans="1:10" ht="12.75" customHeight="1" x14ac:dyDescent="0.25">
      <c r="A1472" s="101"/>
      <c r="D1472" s="81" t="s">
        <v>23</v>
      </c>
      <c r="E1472" s="81">
        <f>E1470-E1471</f>
        <v>0</v>
      </c>
      <c r="F1472" s="81"/>
      <c r="G1472" s="82">
        <f>G1470-G1471</f>
        <v>0</v>
      </c>
      <c r="H1472" s="82">
        <f>H1470-H1471</f>
        <v>0</v>
      </c>
      <c r="I1472" s="82" t="e">
        <f>I1470-I1471</f>
        <v>#DIV/0!</v>
      </c>
      <c r="J1472" s="105" t="e">
        <f>J1470-J1471</f>
        <v>#DIV/0!</v>
      </c>
    </row>
    <row r="1473" spans="1:10" ht="12.75" customHeight="1" x14ac:dyDescent="0.25">
      <c r="A1473" s="101"/>
      <c r="D1473" s="81"/>
      <c r="E1473" s="81"/>
      <c r="F1473" s="81"/>
      <c r="G1473" s="82"/>
      <c r="H1473" s="83">
        <f>G1472+H1472</f>
        <v>0</v>
      </c>
      <c r="I1473" s="83"/>
      <c r="J1473" s="103"/>
    </row>
    <row r="1474" spans="1:10" ht="12.75" customHeight="1" x14ac:dyDescent="0.25">
      <c r="A1474" s="101"/>
      <c r="B1474" s="79"/>
      <c r="D1474" s="81"/>
      <c r="E1474" s="81"/>
      <c r="F1474" s="81"/>
      <c r="G1474" s="82"/>
      <c r="H1474" s="83"/>
      <c r="I1474" s="83"/>
      <c r="J1474" s="103"/>
    </row>
    <row r="1475" spans="1:10" ht="12.75" customHeight="1" x14ac:dyDescent="0.25">
      <c r="A1475" s="101">
        <v>9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Invoice!B3780</f>
        <v>0</v>
      </c>
      <c r="C1476" s="88">
        <f>Invoice!E3780</f>
        <v>0</v>
      </c>
      <c r="D1476" s="89">
        <f>Invoice!H3780</f>
        <v>0</v>
      </c>
      <c r="E1476" s="81">
        <f t="shared" si="115"/>
        <v>0</v>
      </c>
      <c r="F1476" s="81"/>
      <c r="G1476" s="82">
        <f t="shared" si="116"/>
        <v>0</v>
      </c>
      <c r="H1476" s="83">
        <f t="shared" si="117"/>
        <v>0</v>
      </c>
      <c r="I1476" s="83" t="e">
        <f t="shared" si="118"/>
        <v>#DIV/0!</v>
      </c>
      <c r="J1476" s="103" t="e">
        <f t="shared" si="119"/>
        <v>#DIV/0!</v>
      </c>
    </row>
    <row r="1477" spans="1:10" ht="12.75" customHeight="1" x14ac:dyDescent="0.25">
      <c r="A1477" s="101"/>
      <c r="D1477" s="81"/>
      <c r="E1477" s="81">
        <f>(E1476*Invoice!I3780)+((E1476-(E1476*Invoice!I3780))*Invoice!J3780)</f>
        <v>0</v>
      </c>
      <c r="F1477" s="81"/>
      <c r="G1477" s="90">
        <f>E1477/1.11</f>
        <v>0</v>
      </c>
      <c r="H1477" s="91">
        <f>G1477*11%</f>
        <v>0</v>
      </c>
      <c r="I1477" s="91" t="e">
        <f>G1477/B1476</f>
        <v>#DIV/0!</v>
      </c>
      <c r="J1477" s="104" t="e">
        <f>H1477/B1476</f>
        <v>#DIV/0!</v>
      </c>
    </row>
    <row r="1478" spans="1:10" ht="12.75" customHeight="1" x14ac:dyDescent="0.25">
      <c r="A1478" s="101"/>
      <c r="D1478" s="81" t="s">
        <v>23</v>
      </c>
      <c r="E1478" s="81">
        <f>E1476-E1477</f>
        <v>0</v>
      </c>
      <c r="F1478" s="81"/>
      <c r="G1478" s="82">
        <f>G1476-G1477</f>
        <v>0</v>
      </c>
      <c r="H1478" s="82">
        <f>H1476-H1477</f>
        <v>0</v>
      </c>
      <c r="I1478" s="82" t="e">
        <f>I1476-I1477</f>
        <v>#DIV/0!</v>
      </c>
      <c r="J1478" s="105" t="e">
        <f>J1476-J1477</f>
        <v>#DIV/0!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0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10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Invoice!B3781</f>
        <v>0</v>
      </c>
      <c r="C1482" s="88">
        <f>Invoice!E3781</f>
        <v>0</v>
      </c>
      <c r="D1482" s="89">
        <f>Invoice!H3781</f>
        <v>0</v>
      </c>
      <c r="E1482" s="81">
        <f t="shared" si="115"/>
        <v>0</v>
      </c>
      <c r="F1482" s="81"/>
      <c r="G1482" s="82">
        <f t="shared" si="116"/>
        <v>0</v>
      </c>
      <c r="H1482" s="83">
        <f t="shared" si="117"/>
        <v>0</v>
      </c>
      <c r="I1482" s="83" t="e">
        <f t="shared" si="118"/>
        <v>#DIV/0!</v>
      </c>
      <c r="J1482" s="103" t="e">
        <f t="shared" si="119"/>
        <v>#DIV/0!</v>
      </c>
    </row>
    <row r="1483" spans="1:10" ht="12.75" customHeight="1" x14ac:dyDescent="0.25">
      <c r="A1483" s="101"/>
      <c r="D1483" s="81"/>
      <c r="E1483" s="81">
        <f>(E1482*Invoice!I3781)+((E1482-(E1482*Invoice!I3781))*Invoice!J3781)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B1486" s="79"/>
      <c r="D1486" s="81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1">
        <v>11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Invoice!B3782</f>
        <v>0</v>
      </c>
      <c r="C1488" s="88">
        <f>Invoice!E3782</f>
        <v>0</v>
      </c>
      <c r="D1488" s="89">
        <f>Invoice!H3782</f>
        <v>0</v>
      </c>
      <c r="E1488" s="81">
        <f t="shared" si="115"/>
        <v>0</v>
      </c>
      <c r="F1488" s="81"/>
      <c r="G1488" s="82">
        <f t="shared" si="116"/>
        <v>0</v>
      </c>
      <c r="H1488" s="83">
        <f t="shared" si="117"/>
        <v>0</v>
      </c>
      <c r="I1488" s="83" t="e">
        <f t="shared" si="118"/>
        <v>#DIV/0!</v>
      </c>
      <c r="J1488" s="103" t="e">
        <f t="shared" si="119"/>
        <v>#DIV/0!</v>
      </c>
    </row>
    <row r="1489" spans="1:10" ht="12.75" customHeight="1" x14ac:dyDescent="0.25">
      <c r="A1489" s="101"/>
      <c r="D1489" s="81"/>
      <c r="E1489" s="81">
        <f>(E1488*Invoice!I3782)+((E1488-(E1488*Invoice!I3782))*Invoice!J3782)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12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Invoice!B3783</f>
        <v>0</v>
      </c>
      <c r="C1494" s="88">
        <f>Invoice!E3783</f>
        <v>0</v>
      </c>
      <c r="D1494" s="89">
        <f>Invoice!H3783</f>
        <v>0</v>
      </c>
      <c r="E1494" s="81">
        <f t="shared" si="115"/>
        <v>0</v>
      </c>
      <c r="F1494" s="81"/>
      <c r="G1494" s="82">
        <f t="shared" si="116"/>
        <v>0</v>
      </c>
      <c r="H1494" s="83">
        <f t="shared" si="117"/>
        <v>0</v>
      </c>
      <c r="I1494" s="83" t="e">
        <f t="shared" si="118"/>
        <v>#DIV/0!</v>
      </c>
      <c r="J1494" s="103" t="e">
        <f t="shared" si="119"/>
        <v>#DIV/0!</v>
      </c>
    </row>
    <row r="1495" spans="1:10" ht="12.75" customHeight="1" x14ac:dyDescent="0.25">
      <c r="A1495" s="101"/>
      <c r="D1495" s="81"/>
      <c r="E1495" s="81">
        <f>(E1494*Invoice!I3783)+((E1494-(E1494*Invoice!I3783))*Invoice!J3783)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13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Invoice!B3784</f>
        <v>0</v>
      </c>
      <c r="C1500" s="88">
        <f>Invoice!E3784</f>
        <v>0</v>
      </c>
      <c r="D1500" s="89">
        <f>Invoice!H3784</f>
        <v>0</v>
      </c>
      <c r="E1500" s="81">
        <f t="shared" si="115"/>
        <v>0</v>
      </c>
      <c r="F1500" s="81"/>
      <c r="G1500" s="82">
        <f t="shared" si="116"/>
        <v>0</v>
      </c>
      <c r="H1500" s="83">
        <f t="shared" si="117"/>
        <v>0</v>
      </c>
      <c r="I1500" s="83" t="e">
        <f t="shared" si="118"/>
        <v>#DIV/0!</v>
      </c>
      <c r="J1500" s="103" t="e">
        <f t="shared" si="119"/>
        <v>#DIV/0!</v>
      </c>
    </row>
    <row r="1501" spans="1:10" ht="12.75" customHeight="1" x14ac:dyDescent="0.25">
      <c r="A1501" s="101"/>
      <c r="D1501" s="81"/>
      <c r="E1501" s="81">
        <f>(E1500*Invoice!I3784)+((E1500-(E1500*Invoice!I3784))*Invoice!J3784)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14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Invoice!B3785</f>
        <v>0</v>
      </c>
      <c r="C1506" s="88">
        <f>Invoice!E3785</f>
        <v>0</v>
      </c>
      <c r="D1506" s="89">
        <f>Invoice!H3785</f>
        <v>0</v>
      </c>
      <c r="E1506" s="81">
        <f t="shared" si="115"/>
        <v>0</v>
      </c>
      <c r="F1506" s="81"/>
      <c r="G1506" s="82">
        <f t="shared" si="116"/>
        <v>0</v>
      </c>
      <c r="H1506" s="83">
        <f t="shared" si="117"/>
        <v>0</v>
      </c>
      <c r="I1506" s="83" t="e">
        <f t="shared" si="118"/>
        <v>#DIV/0!</v>
      </c>
      <c r="J1506" s="103" t="e">
        <f t="shared" si="119"/>
        <v>#DIV/0!</v>
      </c>
    </row>
    <row r="1507" spans="1:10" ht="12.75" customHeight="1" x14ac:dyDescent="0.25">
      <c r="A1507" s="101"/>
      <c r="D1507" s="81"/>
      <c r="E1507" s="81">
        <f>(E1506*Invoice!I3785)+((E1506-(E1506*Invoice!I3785))*Invoice!J3785)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15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Invoice!B3786</f>
        <v>0</v>
      </c>
      <c r="C1512" s="88">
        <f>Invoice!E3786</f>
        <v>0</v>
      </c>
      <c r="D1512" s="89">
        <f>Invoice!H3786</f>
        <v>0</v>
      </c>
      <c r="E1512" s="81">
        <f t="shared" si="115"/>
        <v>0</v>
      </c>
      <c r="F1512" s="81"/>
      <c r="G1512" s="82">
        <f t="shared" si="116"/>
        <v>0</v>
      </c>
      <c r="H1512" s="83">
        <f t="shared" si="117"/>
        <v>0</v>
      </c>
      <c r="I1512" s="83" t="e">
        <f t="shared" si="118"/>
        <v>#DIV/0!</v>
      </c>
      <c r="J1512" s="103" t="e">
        <f t="shared" si="119"/>
        <v>#DIV/0!</v>
      </c>
    </row>
    <row r="1513" spans="1:10" ht="12.75" customHeight="1" x14ac:dyDescent="0.25">
      <c r="A1513" s="101"/>
      <c r="D1513" s="81"/>
      <c r="E1513" s="81">
        <f>(E1512*Invoice!I3786)+((E1512-(E1512*Invoice!I3786))*Invoice!J3786)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16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Invoice!B3787</f>
        <v>0</v>
      </c>
      <c r="C1518" s="88">
        <f>Invoice!E3787</f>
        <v>0</v>
      </c>
      <c r="D1518" s="89">
        <f>Invoice!H3787</f>
        <v>0</v>
      </c>
      <c r="E1518" s="81">
        <f t="shared" si="115"/>
        <v>0</v>
      </c>
      <c r="F1518" s="81"/>
      <c r="G1518" s="82">
        <f t="shared" si="116"/>
        <v>0</v>
      </c>
      <c r="H1518" s="83">
        <f t="shared" si="117"/>
        <v>0</v>
      </c>
      <c r="I1518" s="83" t="e">
        <f t="shared" si="118"/>
        <v>#DIV/0!</v>
      </c>
      <c r="J1518" s="103" t="e">
        <f t="shared" si="119"/>
        <v>#DIV/0!</v>
      </c>
    </row>
    <row r="1519" spans="1:10" ht="12.75" customHeight="1" x14ac:dyDescent="0.25">
      <c r="A1519" s="101"/>
      <c r="D1519" s="81"/>
      <c r="E1519" s="81">
        <f>(E1518*Invoice!I3787)+((E1518-(E1518*Invoice!I3787))*Invoice!J3787)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C1522" s="88"/>
      <c r="D1522" s="89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6"/>
      <c r="B1523" s="107"/>
      <c r="C1523" s="107"/>
      <c r="D1523" s="107"/>
      <c r="E1523" s="107"/>
      <c r="F1523" s="107"/>
      <c r="G1523" s="108">
        <f>G1430+G1436+G1442+G1448+G1454+G1460+G1466+G1472+G1478+G1484+G1490+G1496+G1502+G1508+G1514+G1520</f>
        <v>0</v>
      </c>
      <c r="H1523" s="108">
        <f>H1430+H1436+H1442+H1448+H1454+H1460+H1466+H1472+H1478+H1484+H1490+H1496+H1502+H1508+H1514+H1520</f>
        <v>0</v>
      </c>
      <c r="I1523" s="107"/>
      <c r="J1523" s="109">
        <f>H1431+H1437+H1443+H1449+H1455+H1461+H1467+H1473+H1479+H1485+H1491+H1497+H1503+H1509+H1515+H1521</f>
        <v>0</v>
      </c>
    </row>
    <row r="1525" spans="1:10" ht="12.75" customHeight="1" x14ac:dyDescent="0.25">
      <c r="A1525" s="94" t="s">
        <v>1</v>
      </c>
      <c r="B1525" s="95">
        <f>Invoice!E3878</f>
        <v>23090035</v>
      </c>
      <c r="C1525" s="96"/>
      <c r="D1525" s="97"/>
      <c r="E1525" s="97"/>
      <c r="F1525" s="97"/>
      <c r="G1525" s="98"/>
      <c r="H1525" s="99"/>
      <c r="I1525" s="99"/>
      <c r="J1525" s="100"/>
    </row>
    <row r="1526" spans="1:10" ht="12.75" customHeight="1" x14ac:dyDescent="0.25">
      <c r="A1526" s="101">
        <v>1</v>
      </c>
      <c r="B1526" s="84" t="s">
        <v>20</v>
      </c>
      <c r="C1526" s="84" t="s">
        <v>21</v>
      </c>
      <c r="D1526" s="85" t="s">
        <v>22</v>
      </c>
      <c r="E1526" s="85" t="s">
        <v>23</v>
      </c>
      <c r="F1526" s="85"/>
      <c r="G1526" s="86" t="s">
        <v>24</v>
      </c>
      <c r="H1526" s="87" t="s">
        <v>25</v>
      </c>
      <c r="I1526" s="87" t="s">
        <v>26</v>
      </c>
      <c r="J1526" s="102"/>
    </row>
    <row r="1527" spans="1:10" ht="12.75" customHeight="1" x14ac:dyDescent="0.25">
      <c r="A1527" s="101"/>
      <c r="B1527" s="80">
        <f>Invoice!B3886</f>
        <v>0</v>
      </c>
      <c r="C1527" s="88">
        <f>Invoice!E3886</f>
        <v>0</v>
      </c>
      <c r="D1527" s="89">
        <f>Invoice!H3886</f>
        <v>0</v>
      </c>
      <c r="E1527" s="81">
        <f>D1527*B1527</f>
        <v>0</v>
      </c>
      <c r="F1527" s="81"/>
      <c r="G1527" s="82">
        <f>E1527/1.11</f>
        <v>0</v>
      </c>
      <c r="H1527" s="83">
        <f>G1527*11%</f>
        <v>0</v>
      </c>
      <c r="I1527" s="83" t="e">
        <f>G1527/B1527</f>
        <v>#DIV/0!</v>
      </c>
      <c r="J1527" s="103" t="e">
        <f>H1527/B1527</f>
        <v>#DIV/0!</v>
      </c>
    </row>
    <row r="1528" spans="1:10" ht="12.75" customHeight="1" x14ac:dyDescent="0.25">
      <c r="A1528" s="101"/>
      <c r="D1528" s="81"/>
      <c r="E1528" s="81">
        <f>(E1527*Invoice!I3886)+((E1527-(E1527*Invoice!I3886))*Invoice!J3886)</f>
        <v>0</v>
      </c>
      <c r="F1528" s="81"/>
      <c r="G1528" s="90">
        <f>E1528/1.11</f>
        <v>0</v>
      </c>
      <c r="H1528" s="91">
        <f>G1528*11%</f>
        <v>0</v>
      </c>
      <c r="I1528" s="91" t="e">
        <f>G1528/B1527</f>
        <v>#DIV/0!</v>
      </c>
      <c r="J1528" s="104" t="e">
        <f>H1528/B1527</f>
        <v>#DIV/0!</v>
      </c>
    </row>
    <row r="1529" spans="1:10" ht="12.75" customHeight="1" x14ac:dyDescent="0.25">
      <c r="A1529" s="101"/>
      <c r="D1529" s="81" t="s">
        <v>23</v>
      </c>
      <c r="E1529" s="81">
        <f>E1527-E1528</f>
        <v>0</v>
      </c>
      <c r="F1529" s="81"/>
      <c r="G1529" s="82">
        <f>G1527-G1528</f>
        <v>0</v>
      </c>
      <c r="H1529" s="82">
        <f>H1527-H1528</f>
        <v>0</v>
      </c>
      <c r="I1529" s="82" t="e">
        <f>I1527-I1528</f>
        <v>#DIV/0!</v>
      </c>
      <c r="J1529" s="105" t="e">
        <f>J1527-J1528</f>
        <v>#DIV/0!</v>
      </c>
    </row>
    <row r="1530" spans="1:10" ht="12.75" customHeight="1" x14ac:dyDescent="0.25">
      <c r="A1530" s="101"/>
      <c r="D1530" s="81"/>
      <c r="E1530" s="81"/>
      <c r="F1530" s="81"/>
      <c r="G1530" s="82"/>
      <c r="H1530" s="83">
        <f>G1529+H1529</f>
        <v>0</v>
      </c>
      <c r="I1530" s="83"/>
      <c r="J1530" s="103"/>
    </row>
    <row r="1531" spans="1:10" ht="12.75" customHeight="1" x14ac:dyDescent="0.25">
      <c r="A1531" s="101"/>
      <c r="B1531" s="79"/>
      <c r="D1531" s="81"/>
      <c r="E1531" s="81"/>
      <c r="F1531" s="81"/>
      <c r="G1531" s="82"/>
      <c r="H1531" s="83"/>
      <c r="I1531" s="83"/>
      <c r="J1531" s="103"/>
    </row>
    <row r="1532" spans="1:10" ht="12.75" customHeight="1" x14ac:dyDescent="0.25">
      <c r="A1532" s="101">
        <v>2</v>
      </c>
      <c r="B1532" s="84" t="s">
        <v>20</v>
      </c>
      <c r="C1532" s="84" t="s">
        <v>21</v>
      </c>
      <c r="D1532" s="85" t="s">
        <v>22</v>
      </c>
      <c r="E1532" s="85" t="s">
        <v>23</v>
      </c>
      <c r="F1532" s="85"/>
      <c r="G1532" s="86" t="s">
        <v>24</v>
      </c>
      <c r="H1532" s="87" t="s">
        <v>25</v>
      </c>
      <c r="I1532" s="87" t="s">
        <v>26</v>
      </c>
      <c r="J1532" s="102"/>
    </row>
    <row r="1533" spans="1:10" ht="12.75" customHeight="1" x14ac:dyDescent="0.25">
      <c r="A1533" s="101"/>
      <c r="B1533" s="80">
        <f>Invoice!B3887</f>
        <v>0</v>
      </c>
      <c r="C1533" s="88">
        <f>Invoice!E3887</f>
        <v>0</v>
      </c>
      <c r="D1533" s="89">
        <f>Invoice!H3887</f>
        <v>0</v>
      </c>
      <c r="E1533" s="81">
        <f t="shared" ref="E1533:E1617" si="120">D1533*B1533</f>
        <v>0</v>
      </c>
      <c r="F1533" s="81"/>
      <c r="G1533" s="82">
        <f t="shared" ref="G1533:G1617" si="121">E1533/1.11</f>
        <v>0</v>
      </c>
      <c r="H1533" s="83">
        <f t="shared" ref="H1533:H1617" si="122">G1533*11%</f>
        <v>0</v>
      </c>
      <c r="I1533" s="83" t="e">
        <f t="shared" ref="I1533:I1617" si="123">G1533/B1533</f>
        <v>#DIV/0!</v>
      </c>
      <c r="J1533" s="103" t="e">
        <f t="shared" ref="J1533:J1617" si="124">H1533/B1533</f>
        <v>#DIV/0!</v>
      </c>
    </row>
    <row r="1534" spans="1:10" ht="12.75" customHeight="1" x14ac:dyDescent="0.25">
      <c r="A1534" s="101"/>
      <c r="D1534" s="81"/>
      <c r="E1534" s="81">
        <f>(E1533*Invoice!I3887)+((E1533-(E1533*Invoice!I3887))*Invoice!J3887)</f>
        <v>0</v>
      </c>
      <c r="F1534" s="81"/>
      <c r="G1534" s="90">
        <f>E1534/1.11</f>
        <v>0</v>
      </c>
      <c r="H1534" s="91">
        <f>G1534*11%</f>
        <v>0</v>
      </c>
      <c r="I1534" s="91" t="e">
        <f>G1534/B1533</f>
        <v>#DIV/0!</v>
      </c>
      <c r="J1534" s="104" t="e">
        <f>H1534/B1533</f>
        <v>#DIV/0!</v>
      </c>
    </row>
    <row r="1535" spans="1:10" ht="12.75" customHeight="1" x14ac:dyDescent="0.25">
      <c r="A1535" s="101"/>
      <c r="D1535" s="81" t="s">
        <v>23</v>
      </c>
      <c r="E1535" s="81">
        <f>E1533-E1534</f>
        <v>0</v>
      </c>
      <c r="F1535" s="81"/>
      <c r="G1535" s="82">
        <f>G1533-G1534</f>
        <v>0</v>
      </c>
      <c r="H1535" s="82">
        <f>H1533-H1534</f>
        <v>0</v>
      </c>
      <c r="I1535" s="82" t="e">
        <f>I1533-I1534</f>
        <v>#DIV/0!</v>
      </c>
      <c r="J1535" s="105" t="e">
        <f>J1533-J1534</f>
        <v>#DIV/0!</v>
      </c>
    </row>
    <row r="1536" spans="1:10" ht="12.75" customHeight="1" x14ac:dyDescent="0.25">
      <c r="A1536" s="101"/>
      <c r="D1536" s="81"/>
      <c r="E1536" s="81"/>
      <c r="F1536" s="81"/>
      <c r="G1536" s="82"/>
      <c r="H1536" s="83">
        <f>G1535+H1535</f>
        <v>0</v>
      </c>
      <c r="I1536" s="83"/>
      <c r="J1536" s="103"/>
    </row>
    <row r="1537" spans="1:10" ht="12.75" customHeight="1" x14ac:dyDescent="0.25">
      <c r="A1537" s="101"/>
      <c r="B1537" s="79"/>
      <c r="D1537" s="81"/>
      <c r="E1537" s="81"/>
      <c r="F1537" s="81"/>
      <c r="G1537" s="82"/>
      <c r="H1537" s="83"/>
      <c r="I1537" s="83"/>
      <c r="J1537" s="103"/>
    </row>
    <row r="1538" spans="1:10" ht="12.75" customHeight="1" x14ac:dyDescent="0.25">
      <c r="A1538" s="101">
        <v>3</v>
      </c>
      <c r="B1538" s="84" t="s">
        <v>20</v>
      </c>
      <c r="C1538" s="84" t="s">
        <v>21</v>
      </c>
      <c r="D1538" s="85" t="s">
        <v>22</v>
      </c>
      <c r="E1538" s="85" t="s">
        <v>23</v>
      </c>
      <c r="F1538" s="85"/>
      <c r="G1538" s="86" t="s">
        <v>24</v>
      </c>
      <c r="H1538" s="87" t="s">
        <v>25</v>
      </c>
      <c r="I1538" s="87" t="s">
        <v>26</v>
      </c>
      <c r="J1538" s="102"/>
    </row>
    <row r="1539" spans="1:10" ht="12.75" customHeight="1" x14ac:dyDescent="0.25">
      <c r="A1539" s="101"/>
      <c r="B1539" s="80">
        <f>Invoice!B3888</f>
        <v>0</v>
      </c>
      <c r="C1539" s="88">
        <f>Invoice!E3888</f>
        <v>0</v>
      </c>
      <c r="D1539" s="89">
        <f>Invoice!H3888</f>
        <v>0</v>
      </c>
      <c r="E1539" s="81">
        <f t="shared" si="120"/>
        <v>0</v>
      </c>
      <c r="F1539" s="81"/>
      <c r="G1539" s="82">
        <f t="shared" si="121"/>
        <v>0</v>
      </c>
      <c r="H1539" s="83">
        <f t="shared" si="122"/>
        <v>0</v>
      </c>
      <c r="I1539" s="83" t="e">
        <f t="shared" si="123"/>
        <v>#DIV/0!</v>
      </c>
      <c r="J1539" s="103" t="e">
        <f t="shared" si="124"/>
        <v>#DIV/0!</v>
      </c>
    </row>
    <row r="1540" spans="1:10" ht="12.75" customHeight="1" x14ac:dyDescent="0.25">
      <c r="A1540" s="101"/>
      <c r="D1540" s="81"/>
      <c r="E1540" s="81">
        <f>(E1539*Invoice!I3888)+((E1539-(E1539*Invoice!I3888))*Invoice!J3888)</f>
        <v>0</v>
      </c>
      <c r="F1540" s="81"/>
      <c r="G1540" s="90">
        <f>E1540/1.11</f>
        <v>0</v>
      </c>
      <c r="H1540" s="91">
        <f>G1540*11%</f>
        <v>0</v>
      </c>
      <c r="I1540" s="91" t="e">
        <f>G1540/B1539</f>
        <v>#DIV/0!</v>
      </c>
      <c r="J1540" s="104" t="e">
        <f>H1540/B1539</f>
        <v>#DIV/0!</v>
      </c>
    </row>
    <row r="1541" spans="1:10" ht="12.75" customHeight="1" x14ac:dyDescent="0.25">
      <c r="A1541" s="101"/>
      <c r="D1541" s="81" t="s">
        <v>23</v>
      </c>
      <c r="E1541" s="81">
        <f>E1539-E1540</f>
        <v>0</v>
      </c>
      <c r="F1541" s="81"/>
      <c r="G1541" s="82">
        <f>G1539-G1540</f>
        <v>0</v>
      </c>
      <c r="H1541" s="82">
        <f>H1539-H1540</f>
        <v>0</v>
      </c>
      <c r="I1541" s="82" t="e">
        <f>I1539-I1540</f>
        <v>#DIV/0!</v>
      </c>
      <c r="J1541" s="105" t="e">
        <f>J1539-J1540</f>
        <v>#DIV/0!</v>
      </c>
    </row>
    <row r="1542" spans="1:10" ht="12.75" customHeight="1" x14ac:dyDescent="0.25">
      <c r="A1542" s="101"/>
      <c r="D1542" s="81"/>
      <c r="E1542" s="81"/>
      <c r="F1542" s="81"/>
      <c r="G1542" s="82"/>
      <c r="H1542" s="83">
        <f>G1541+H1541</f>
        <v>0</v>
      </c>
      <c r="I1542" s="83"/>
      <c r="J1542" s="103"/>
    </row>
    <row r="1543" spans="1:10" ht="12.75" customHeight="1" x14ac:dyDescent="0.25">
      <c r="A1543" s="101"/>
      <c r="B1543" s="79"/>
      <c r="D1543" s="81"/>
      <c r="E1543" s="81"/>
      <c r="F1543" s="81"/>
      <c r="G1543" s="82"/>
      <c r="H1543" s="83"/>
      <c r="I1543" s="83"/>
      <c r="J1543" s="103"/>
    </row>
    <row r="1544" spans="1:10" ht="12.75" customHeight="1" x14ac:dyDescent="0.25">
      <c r="A1544" s="101">
        <v>4</v>
      </c>
      <c r="B1544" s="84" t="s">
        <v>20</v>
      </c>
      <c r="C1544" s="84" t="s">
        <v>21</v>
      </c>
      <c r="D1544" s="85" t="s">
        <v>22</v>
      </c>
      <c r="E1544" s="85" t="s">
        <v>23</v>
      </c>
      <c r="F1544" s="85"/>
      <c r="G1544" s="86" t="s">
        <v>24</v>
      </c>
      <c r="H1544" s="87" t="s">
        <v>25</v>
      </c>
      <c r="I1544" s="87" t="s">
        <v>26</v>
      </c>
      <c r="J1544" s="102"/>
    </row>
    <row r="1545" spans="1:10" ht="12.75" customHeight="1" x14ac:dyDescent="0.25">
      <c r="A1545" s="101"/>
      <c r="B1545" s="80">
        <f>Invoice!B3889</f>
        <v>0</v>
      </c>
      <c r="C1545" s="88">
        <f>Invoice!E3889</f>
        <v>0</v>
      </c>
      <c r="D1545" s="89">
        <f>Invoice!H3889</f>
        <v>0</v>
      </c>
      <c r="E1545" s="81">
        <f t="shared" si="120"/>
        <v>0</v>
      </c>
      <c r="F1545" s="81"/>
      <c r="G1545" s="82">
        <f t="shared" si="121"/>
        <v>0</v>
      </c>
      <c r="H1545" s="83">
        <f t="shared" si="122"/>
        <v>0</v>
      </c>
      <c r="I1545" s="83" t="e">
        <f t="shared" si="123"/>
        <v>#DIV/0!</v>
      </c>
      <c r="J1545" s="103" t="e">
        <f t="shared" si="124"/>
        <v>#DIV/0!</v>
      </c>
    </row>
    <row r="1546" spans="1:10" ht="12.75" customHeight="1" x14ac:dyDescent="0.25">
      <c r="A1546" s="101"/>
      <c r="D1546" s="81"/>
      <c r="E1546" s="81">
        <f>(E1545*Invoice!I3889)+((E1545-(E1545*Invoice!I3889))*Invoice!J3889)</f>
        <v>0</v>
      </c>
      <c r="F1546" s="81"/>
      <c r="G1546" s="90">
        <f>E1546/1.11</f>
        <v>0</v>
      </c>
      <c r="H1546" s="91">
        <f>G1546*11%</f>
        <v>0</v>
      </c>
      <c r="I1546" s="91" t="e">
        <f>G1546/B1545</f>
        <v>#DIV/0!</v>
      </c>
      <c r="J1546" s="104" t="e">
        <f>H1546/B1545</f>
        <v>#DIV/0!</v>
      </c>
    </row>
    <row r="1547" spans="1:10" ht="12.75" customHeight="1" x14ac:dyDescent="0.25">
      <c r="A1547" s="101"/>
      <c r="D1547" s="81" t="s">
        <v>23</v>
      </c>
      <c r="E1547" s="81">
        <f>E1545-E1546</f>
        <v>0</v>
      </c>
      <c r="F1547" s="81"/>
      <c r="G1547" s="82">
        <f>G1545-G1546</f>
        <v>0</v>
      </c>
      <c r="H1547" s="82">
        <f>H1545-H1546</f>
        <v>0</v>
      </c>
      <c r="I1547" s="82" t="e">
        <f>I1545-I1546</f>
        <v>#DIV/0!</v>
      </c>
      <c r="J1547" s="105" t="e">
        <f>J1545-J1546</f>
        <v>#DIV/0!</v>
      </c>
    </row>
    <row r="1548" spans="1:10" ht="12.75" customHeight="1" x14ac:dyDescent="0.25">
      <c r="A1548" s="101"/>
      <c r="D1548" s="81"/>
      <c r="E1548" s="81"/>
      <c r="F1548" s="81"/>
      <c r="G1548" s="82"/>
      <c r="H1548" s="83">
        <f>G1547+H1547</f>
        <v>0</v>
      </c>
      <c r="I1548" s="83"/>
      <c r="J1548" s="103"/>
    </row>
    <row r="1549" spans="1:10" ht="12.75" customHeight="1" x14ac:dyDescent="0.25">
      <c r="A1549" s="101"/>
      <c r="B1549" s="79"/>
      <c r="D1549" s="81"/>
      <c r="E1549" s="81"/>
      <c r="F1549" s="81"/>
      <c r="G1549" s="82"/>
      <c r="H1549" s="83"/>
      <c r="I1549" s="83"/>
      <c r="J1549" s="103"/>
    </row>
    <row r="1550" spans="1:10" ht="12.75" customHeight="1" x14ac:dyDescent="0.25">
      <c r="A1550" s="101">
        <v>5</v>
      </c>
      <c r="B1550" s="84" t="s">
        <v>20</v>
      </c>
      <c r="C1550" s="84" t="s">
        <v>21</v>
      </c>
      <c r="D1550" s="85" t="s">
        <v>22</v>
      </c>
      <c r="E1550" s="85" t="s">
        <v>23</v>
      </c>
      <c r="F1550" s="85"/>
      <c r="G1550" s="86" t="s">
        <v>24</v>
      </c>
      <c r="H1550" s="87" t="s">
        <v>25</v>
      </c>
      <c r="I1550" s="87" t="s">
        <v>26</v>
      </c>
      <c r="J1550" s="102"/>
    </row>
    <row r="1551" spans="1:10" ht="12.75" customHeight="1" x14ac:dyDescent="0.25">
      <c r="A1551" s="101"/>
      <c r="B1551" s="80">
        <f>Invoice!B3890</f>
        <v>0</v>
      </c>
      <c r="C1551" s="88">
        <f>Invoice!E3890</f>
        <v>0</v>
      </c>
      <c r="D1551" s="89">
        <f>Invoice!H3890</f>
        <v>0</v>
      </c>
      <c r="E1551" s="81">
        <f t="shared" si="120"/>
        <v>0</v>
      </c>
      <c r="F1551" s="81"/>
      <c r="G1551" s="82">
        <f t="shared" si="121"/>
        <v>0</v>
      </c>
      <c r="H1551" s="83">
        <f t="shared" si="122"/>
        <v>0</v>
      </c>
      <c r="I1551" s="83" t="e">
        <f t="shared" si="123"/>
        <v>#DIV/0!</v>
      </c>
      <c r="J1551" s="103" t="e">
        <f t="shared" si="124"/>
        <v>#DIV/0!</v>
      </c>
    </row>
    <row r="1552" spans="1:10" ht="12.75" customHeight="1" x14ac:dyDescent="0.25">
      <c r="A1552" s="101"/>
      <c r="D1552" s="81"/>
      <c r="E1552" s="81">
        <f>(E1551*Invoice!I3890)+((E1551-(E1551*Invoice!I3890))*Invoice!J3890)</f>
        <v>0</v>
      </c>
      <c r="F1552" s="81"/>
      <c r="G1552" s="90">
        <f>E1552/1.11</f>
        <v>0</v>
      </c>
      <c r="H1552" s="91">
        <f>G1552*11%</f>
        <v>0</v>
      </c>
      <c r="I1552" s="91" t="e">
        <f>G1552/B1551</f>
        <v>#DIV/0!</v>
      </c>
      <c r="J1552" s="104" t="e">
        <f>H1552/B1551</f>
        <v>#DIV/0!</v>
      </c>
    </row>
    <row r="1553" spans="1:10" ht="12.75" customHeight="1" x14ac:dyDescent="0.25">
      <c r="A1553" s="101"/>
      <c r="D1553" s="81" t="s">
        <v>23</v>
      </c>
      <c r="E1553" s="81">
        <f>E1551-E1552</f>
        <v>0</v>
      </c>
      <c r="F1553" s="81"/>
      <c r="G1553" s="82">
        <f>G1551-G1552</f>
        <v>0</v>
      </c>
      <c r="H1553" s="82">
        <f>H1551-H1552</f>
        <v>0</v>
      </c>
      <c r="I1553" s="82" t="e">
        <f>I1551-I1552</f>
        <v>#DIV/0!</v>
      </c>
      <c r="J1553" s="105" t="e">
        <f>J1551-J1552</f>
        <v>#DIV/0!</v>
      </c>
    </row>
    <row r="1554" spans="1:10" ht="12.75" customHeight="1" x14ac:dyDescent="0.25">
      <c r="A1554" s="101"/>
      <c r="D1554" s="81"/>
      <c r="E1554" s="81"/>
      <c r="F1554" s="81"/>
      <c r="G1554" s="82"/>
      <c r="H1554" s="83">
        <f>G1553+H1553</f>
        <v>0</v>
      </c>
      <c r="I1554" s="83"/>
      <c r="J1554" s="103"/>
    </row>
    <row r="1555" spans="1:10" ht="12.75" customHeight="1" x14ac:dyDescent="0.25">
      <c r="A1555" s="101"/>
      <c r="B1555" s="79"/>
      <c r="D1555" s="81"/>
      <c r="E1555" s="81"/>
      <c r="F1555" s="81"/>
      <c r="G1555" s="82"/>
      <c r="H1555" s="83"/>
      <c r="I1555" s="83"/>
      <c r="J1555" s="103"/>
    </row>
    <row r="1556" spans="1:10" ht="12.75" customHeight="1" x14ac:dyDescent="0.25">
      <c r="A1556" s="101">
        <v>6</v>
      </c>
      <c r="B1556" s="84" t="s">
        <v>20</v>
      </c>
      <c r="C1556" s="84" t="s">
        <v>21</v>
      </c>
      <c r="D1556" s="85" t="s">
        <v>22</v>
      </c>
      <c r="E1556" s="85" t="s">
        <v>23</v>
      </c>
      <c r="F1556" s="85"/>
      <c r="G1556" s="86" t="s">
        <v>24</v>
      </c>
      <c r="H1556" s="87" t="s">
        <v>25</v>
      </c>
      <c r="I1556" s="87" t="s">
        <v>26</v>
      </c>
      <c r="J1556" s="102"/>
    </row>
    <row r="1557" spans="1:10" ht="12.75" customHeight="1" x14ac:dyDescent="0.25">
      <c r="A1557" s="101"/>
      <c r="B1557" s="80">
        <f>Invoice!B3891</f>
        <v>0</v>
      </c>
      <c r="C1557" s="88">
        <f>Invoice!E3891</f>
        <v>0</v>
      </c>
      <c r="D1557" s="89">
        <f>Invoice!H3891</f>
        <v>0</v>
      </c>
      <c r="E1557" s="81">
        <f t="shared" si="120"/>
        <v>0</v>
      </c>
      <c r="F1557" s="81"/>
      <c r="G1557" s="82">
        <f t="shared" si="121"/>
        <v>0</v>
      </c>
      <c r="H1557" s="83">
        <f t="shared" si="122"/>
        <v>0</v>
      </c>
      <c r="I1557" s="83" t="e">
        <f t="shared" si="123"/>
        <v>#DIV/0!</v>
      </c>
      <c r="J1557" s="103" t="e">
        <f t="shared" si="124"/>
        <v>#DIV/0!</v>
      </c>
    </row>
    <row r="1558" spans="1:10" ht="12.75" customHeight="1" x14ac:dyDescent="0.25">
      <c r="A1558" s="101"/>
      <c r="D1558" s="81"/>
      <c r="E1558" s="81">
        <f>(E1557*Invoice!I3891)+((E1557-(E1557*Invoice!I3891))*Invoice!J3891)</f>
        <v>0</v>
      </c>
      <c r="F1558" s="81"/>
      <c r="G1558" s="90">
        <f>E1558/1.11</f>
        <v>0</v>
      </c>
      <c r="H1558" s="91">
        <f>G1558*11%</f>
        <v>0</v>
      </c>
      <c r="I1558" s="91" t="e">
        <f>G1558/B1557</f>
        <v>#DIV/0!</v>
      </c>
      <c r="J1558" s="104" t="e">
        <f>H1558/B1557</f>
        <v>#DIV/0!</v>
      </c>
    </row>
    <row r="1559" spans="1:10" ht="12.75" customHeight="1" x14ac:dyDescent="0.25">
      <c r="A1559" s="101"/>
      <c r="D1559" s="81" t="s">
        <v>23</v>
      </c>
      <c r="E1559" s="81">
        <f>E1557-E1558</f>
        <v>0</v>
      </c>
      <c r="F1559" s="81"/>
      <c r="G1559" s="82">
        <f>G1557-G1558</f>
        <v>0</v>
      </c>
      <c r="H1559" s="82">
        <f>H1557-H1558</f>
        <v>0</v>
      </c>
      <c r="I1559" s="82" t="e">
        <f>I1557-I1558</f>
        <v>#DIV/0!</v>
      </c>
      <c r="J1559" s="105" t="e">
        <f>J1557-J1558</f>
        <v>#DIV/0!</v>
      </c>
    </row>
    <row r="1560" spans="1:10" ht="12.75" customHeight="1" x14ac:dyDescent="0.25">
      <c r="A1560" s="101"/>
      <c r="D1560" s="81"/>
      <c r="E1560" s="81"/>
      <c r="F1560" s="81"/>
      <c r="G1560" s="82"/>
      <c r="H1560" s="83">
        <f>G1559+H1559</f>
        <v>0</v>
      </c>
      <c r="I1560" s="83"/>
      <c r="J1560" s="103"/>
    </row>
    <row r="1561" spans="1:10" ht="12.75" customHeight="1" x14ac:dyDescent="0.25">
      <c r="A1561" s="101"/>
      <c r="B1561" s="79"/>
      <c r="D1561" s="81"/>
      <c r="E1561" s="81"/>
      <c r="F1561" s="81"/>
      <c r="G1561" s="82"/>
      <c r="H1561" s="83"/>
      <c r="I1561" s="83"/>
      <c r="J1561" s="103"/>
    </row>
    <row r="1562" spans="1:10" ht="12.75" customHeight="1" x14ac:dyDescent="0.25">
      <c r="A1562" s="101">
        <v>7</v>
      </c>
      <c r="B1562" s="84" t="s">
        <v>20</v>
      </c>
      <c r="C1562" s="84" t="s">
        <v>21</v>
      </c>
      <c r="D1562" s="85" t="s">
        <v>22</v>
      </c>
      <c r="E1562" s="85" t="s">
        <v>23</v>
      </c>
      <c r="F1562" s="85"/>
      <c r="G1562" s="86" t="s">
        <v>24</v>
      </c>
      <c r="H1562" s="87" t="s">
        <v>25</v>
      </c>
      <c r="I1562" s="87" t="s">
        <v>26</v>
      </c>
      <c r="J1562" s="102"/>
    </row>
    <row r="1563" spans="1:10" ht="12.75" customHeight="1" x14ac:dyDescent="0.25">
      <c r="A1563" s="101"/>
      <c r="B1563" s="80">
        <f>Invoice!B3892</f>
        <v>0</v>
      </c>
      <c r="C1563" s="88">
        <f>Invoice!E3892</f>
        <v>0</v>
      </c>
      <c r="D1563" s="89">
        <f>Invoice!H3892</f>
        <v>0</v>
      </c>
      <c r="E1563" s="81">
        <f t="shared" si="120"/>
        <v>0</v>
      </c>
      <c r="F1563" s="81"/>
      <c r="G1563" s="82">
        <f t="shared" si="121"/>
        <v>0</v>
      </c>
      <c r="H1563" s="83">
        <f t="shared" si="122"/>
        <v>0</v>
      </c>
      <c r="I1563" s="83" t="e">
        <f t="shared" si="123"/>
        <v>#DIV/0!</v>
      </c>
      <c r="J1563" s="103" t="e">
        <f t="shared" si="124"/>
        <v>#DIV/0!</v>
      </c>
    </row>
    <row r="1564" spans="1:10" ht="12.75" customHeight="1" x14ac:dyDescent="0.25">
      <c r="A1564" s="101"/>
      <c r="D1564" s="81"/>
      <c r="E1564" s="81">
        <f>(E1563*Invoice!I3892)+((E1563-(E1563*Invoice!I3892))*Invoice!J3892)</f>
        <v>0</v>
      </c>
      <c r="F1564" s="81"/>
      <c r="G1564" s="90">
        <f>E1564/1.11</f>
        <v>0</v>
      </c>
      <c r="H1564" s="91">
        <f>G1564*11%</f>
        <v>0</v>
      </c>
      <c r="I1564" s="91" t="e">
        <f>G1564/B1563</f>
        <v>#DIV/0!</v>
      </c>
      <c r="J1564" s="104" t="e">
        <f>H1564/B1563</f>
        <v>#DIV/0!</v>
      </c>
    </row>
    <row r="1565" spans="1:10" ht="12.75" customHeight="1" x14ac:dyDescent="0.25">
      <c r="A1565" s="101"/>
      <c r="D1565" s="81" t="s">
        <v>23</v>
      </c>
      <c r="E1565" s="81">
        <f>E1563-E1564</f>
        <v>0</v>
      </c>
      <c r="F1565" s="81"/>
      <c r="G1565" s="82">
        <f>G1563-G1564</f>
        <v>0</v>
      </c>
      <c r="H1565" s="82">
        <f>H1563-H1564</f>
        <v>0</v>
      </c>
      <c r="I1565" s="82" t="e">
        <f>I1563-I1564</f>
        <v>#DIV/0!</v>
      </c>
      <c r="J1565" s="105" t="e">
        <f>J1563-J1564</f>
        <v>#DIV/0!</v>
      </c>
    </row>
    <row r="1566" spans="1:10" ht="12.75" customHeight="1" x14ac:dyDescent="0.25">
      <c r="A1566" s="101"/>
      <c r="D1566" s="81"/>
      <c r="E1566" s="81"/>
      <c r="F1566" s="81"/>
      <c r="G1566" s="82"/>
      <c r="H1566" s="83">
        <f>G1565+H1565</f>
        <v>0</v>
      </c>
      <c r="I1566" s="83"/>
      <c r="J1566" s="103"/>
    </row>
    <row r="1567" spans="1:10" ht="12.75" customHeight="1" x14ac:dyDescent="0.25">
      <c r="A1567" s="101"/>
      <c r="B1567" s="79"/>
      <c r="D1567" s="81"/>
      <c r="E1567" s="81"/>
      <c r="F1567" s="81"/>
      <c r="G1567" s="82"/>
      <c r="H1567" s="83"/>
      <c r="I1567" s="83"/>
      <c r="J1567" s="103"/>
    </row>
    <row r="1568" spans="1:10" ht="12.75" customHeight="1" x14ac:dyDescent="0.25">
      <c r="A1568" s="101">
        <v>8</v>
      </c>
      <c r="B1568" s="84" t="s">
        <v>20</v>
      </c>
      <c r="C1568" s="84" t="s">
        <v>21</v>
      </c>
      <c r="D1568" s="85" t="s">
        <v>22</v>
      </c>
      <c r="E1568" s="85" t="s">
        <v>23</v>
      </c>
      <c r="F1568" s="85"/>
      <c r="G1568" s="86" t="s">
        <v>24</v>
      </c>
      <c r="H1568" s="87" t="s">
        <v>25</v>
      </c>
      <c r="I1568" s="87" t="s">
        <v>26</v>
      </c>
      <c r="J1568" s="102"/>
    </row>
    <row r="1569" spans="1:10" ht="12.75" customHeight="1" x14ac:dyDescent="0.25">
      <c r="A1569" s="101"/>
      <c r="B1569" s="80">
        <f>Invoice!B3893</f>
        <v>0</v>
      </c>
      <c r="C1569" s="88">
        <f>Invoice!E3893</f>
        <v>0</v>
      </c>
      <c r="D1569" s="89">
        <f>Invoice!H3893</f>
        <v>0</v>
      </c>
      <c r="E1569" s="81">
        <f t="shared" si="120"/>
        <v>0</v>
      </c>
      <c r="F1569" s="81"/>
      <c r="G1569" s="82">
        <f t="shared" si="121"/>
        <v>0</v>
      </c>
      <c r="H1569" s="83">
        <f t="shared" si="122"/>
        <v>0</v>
      </c>
      <c r="I1569" s="83" t="e">
        <f t="shared" si="123"/>
        <v>#DIV/0!</v>
      </c>
      <c r="J1569" s="103" t="e">
        <f t="shared" si="124"/>
        <v>#DIV/0!</v>
      </c>
    </row>
    <row r="1570" spans="1:10" ht="12.75" customHeight="1" x14ac:dyDescent="0.25">
      <c r="A1570" s="101"/>
      <c r="D1570" s="81"/>
      <c r="E1570" s="81">
        <f>(E1569*Invoice!I3893)+((E1569-(E1569*Invoice!I3893))*Invoice!J3893)</f>
        <v>0</v>
      </c>
      <c r="F1570" s="81"/>
      <c r="G1570" s="90">
        <f>E1570/1.11</f>
        <v>0</v>
      </c>
      <c r="H1570" s="91">
        <f>G1570*11%</f>
        <v>0</v>
      </c>
      <c r="I1570" s="91" t="e">
        <f>G1570/B1569</f>
        <v>#DIV/0!</v>
      </c>
      <c r="J1570" s="104" t="e">
        <f>H1570/B1569</f>
        <v>#DIV/0!</v>
      </c>
    </row>
    <row r="1571" spans="1:10" ht="12.75" customHeight="1" x14ac:dyDescent="0.25">
      <c r="A1571" s="101"/>
      <c r="D1571" s="81" t="s">
        <v>23</v>
      </c>
      <c r="E1571" s="81">
        <f>E1569-E1570</f>
        <v>0</v>
      </c>
      <c r="F1571" s="81"/>
      <c r="G1571" s="82">
        <f>G1569-G1570</f>
        <v>0</v>
      </c>
      <c r="H1571" s="82">
        <f>H1569-H1570</f>
        <v>0</v>
      </c>
      <c r="I1571" s="82" t="e">
        <f>I1569-I1570</f>
        <v>#DIV/0!</v>
      </c>
      <c r="J1571" s="105" t="e">
        <f>J1569-J1570</f>
        <v>#DIV/0!</v>
      </c>
    </row>
    <row r="1572" spans="1:10" ht="12.75" customHeight="1" x14ac:dyDescent="0.25">
      <c r="A1572" s="101"/>
      <c r="D1572" s="81"/>
      <c r="E1572" s="81"/>
      <c r="F1572" s="81"/>
      <c r="G1572" s="82"/>
      <c r="H1572" s="83">
        <f>G1571+H1571</f>
        <v>0</v>
      </c>
      <c r="I1572" s="83"/>
      <c r="J1572" s="103"/>
    </row>
    <row r="1573" spans="1:10" ht="12.75" customHeight="1" x14ac:dyDescent="0.25">
      <c r="A1573" s="101"/>
      <c r="B1573" s="79"/>
      <c r="D1573" s="81"/>
      <c r="E1573" s="81"/>
      <c r="F1573" s="81"/>
      <c r="G1573" s="82"/>
      <c r="H1573" s="83"/>
      <c r="I1573" s="83"/>
      <c r="J1573" s="103"/>
    </row>
    <row r="1574" spans="1:10" ht="12.75" customHeight="1" x14ac:dyDescent="0.25">
      <c r="A1574" s="101">
        <v>9</v>
      </c>
      <c r="B1574" s="84" t="s">
        <v>20</v>
      </c>
      <c r="C1574" s="84" t="s">
        <v>21</v>
      </c>
      <c r="D1574" s="85" t="s">
        <v>22</v>
      </c>
      <c r="E1574" s="85" t="s">
        <v>23</v>
      </c>
      <c r="F1574" s="85"/>
      <c r="G1574" s="86" t="s">
        <v>24</v>
      </c>
      <c r="H1574" s="87" t="s">
        <v>25</v>
      </c>
      <c r="I1574" s="87" t="s">
        <v>26</v>
      </c>
      <c r="J1574" s="102"/>
    </row>
    <row r="1575" spans="1:10" ht="12.75" customHeight="1" x14ac:dyDescent="0.25">
      <c r="A1575" s="101"/>
      <c r="B1575" s="80">
        <f>Invoice!B3894</f>
        <v>0</v>
      </c>
      <c r="C1575" s="88">
        <f>Invoice!E3894</f>
        <v>0</v>
      </c>
      <c r="D1575" s="89">
        <f>Invoice!H3894</f>
        <v>0</v>
      </c>
      <c r="E1575" s="81">
        <f t="shared" si="120"/>
        <v>0</v>
      </c>
      <c r="F1575" s="81"/>
      <c r="G1575" s="82">
        <f t="shared" si="121"/>
        <v>0</v>
      </c>
      <c r="H1575" s="83">
        <f t="shared" si="122"/>
        <v>0</v>
      </c>
      <c r="I1575" s="83" t="e">
        <f t="shared" si="123"/>
        <v>#DIV/0!</v>
      </c>
      <c r="J1575" s="103" t="e">
        <f t="shared" si="124"/>
        <v>#DIV/0!</v>
      </c>
    </row>
    <row r="1576" spans="1:10" ht="12.75" customHeight="1" x14ac:dyDescent="0.25">
      <c r="A1576" s="101"/>
      <c r="D1576" s="81"/>
      <c r="E1576" s="81">
        <f>(E1575*Invoice!I3894)+((E1575-(E1575*Invoice!I3894))*Invoice!J3894)</f>
        <v>0</v>
      </c>
      <c r="F1576" s="81"/>
      <c r="G1576" s="90">
        <f>E1576/1.11</f>
        <v>0</v>
      </c>
      <c r="H1576" s="91">
        <f>G1576*11%</f>
        <v>0</v>
      </c>
      <c r="I1576" s="91" t="e">
        <f>G1576/B1575</f>
        <v>#DIV/0!</v>
      </c>
      <c r="J1576" s="104" t="e">
        <f>H1576/B1575</f>
        <v>#DIV/0!</v>
      </c>
    </row>
    <row r="1577" spans="1:10" ht="12.75" customHeight="1" x14ac:dyDescent="0.25">
      <c r="A1577" s="101"/>
      <c r="D1577" s="81" t="s">
        <v>23</v>
      </c>
      <c r="E1577" s="81">
        <f>E1575-E1576</f>
        <v>0</v>
      </c>
      <c r="F1577" s="81"/>
      <c r="G1577" s="82">
        <f>G1575-G1576</f>
        <v>0</v>
      </c>
      <c r="H1577" s="82">
        <f>H1575-H1576</f>
        <v>0</v>
      </c>
      <c r="I1577" s="82" t="e">
        <f>I1575-I1576</f>
        <v>#DIV/0!</v>
      </c>
      <c r="J1577" s="105" t="e">
        <f>J1575-J1576</f>
        <v>#DIV/0!</v>
      </c>
    </row>
    <row r="1578" spans="1:10" ht="12.75" customHeight="1" x14ac:dyDescent="0.25">
      <c r="A1578" s="101"/>
      <c r="D1578" s="81"/>
      <c r="E1578" s="81"/>
      <c r="F1578" s="81"/>
      <c r="G1578" s="82"/>
      <c r="H1578" s="83">
        <f>G1577+H1577</f>
        <v>0</v>
      </c>
      <c r="I1578" s="83"/>
      <c r="J1578" s="103"/>
    </row>
    <row r="1579" spans="1:10" ht="12.75" customHeight="1" x14ac:dyDescent="0.25">
      <c r="A1579" s="101"/>
      <c r="B1579" s="79"/>
      <c r="D1579" s="81"/>
      <c r="E1579" s="81"/>
      <c r="F1579" s="81"/>
      <c r="G1579" s="82"/>
      <c r="H1579" s="83"/>
      <c r="I1579" s="83"/>
      <c r="J1579" s="103"/>
    </row>
    <row r="1580" spans="1:10" ht="12.75" customHeight="1" x14ac:dyDescent="0.25">
      <c r="A1580" s="101">
        <v>10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Invoice!B3895</f>
        <v>0</v>
      </c>
      <c r="C1581" s="88">
        <f>Invoice!E3895</f>
        <v>0</v>
      </c>
      <c r="D1581" s="89">
        <f>Invoice!H3895</f>
        <v>0</v>
      </c>
      <c r="E1581" s="81">
        <f t="shared" si="120"/>
        <v>0</v>
      </c>
      <c r="F1581" s="81"/>
      <c r="G1581" s="82">
        <f t="shared" si="121"/>
        <v>0</v>
      </c>
      <c r="H1581" s="83">
        <f t="shared" si="122"/>
        <v>0</v>
      </c>
      <c r="I1581" s="83" t="e">
        <f t="shared" si="123"/>
        <v>#DIV/0!</v>
      </c>
      <c r="J1581" s="103" t="e">
        <f t="shared" si="124"/>
        <v>#DIV/0!</v>
      </c>
    </row>
    <row r="1582" spans="1:10" ht="12.75" customHeight="1" x14ac:dyDescent="0.25">
      <c r="A1582" s="101"/>
      <c r="D1582" s="81"/>
      <c r="E1582" s="81">
        <f>(E1581*Invoice!I3895)+((E1581-(E1581*Invoice!I3895))*Invoice!J3895)</f>
        <v>0</v>
      </c>
      <c r="F1582" s="81"/>
      <c r="G1582" s="90">
        <f>E1582/1.11</f>
        <v>0</v>
      </c>
      <c r="H1582" s="91">
        <f>G1582*11%</f>
        <v>0</v>
      </c>
      <c r="I1582" s="91" t="e">
        <f>G1582/B1581</f>
        <v>#DIV/0!</v>
      </c>
      <c r="J1582" s="104" t="e">
        <f>H1582/B1581</f>
        <v>#DIV/0!</v>
      </c>
    </row>
    <row r="1583" spans="1:10" ht="12.75" customHeight="1" x14ac:dyDescent="0.25">
      <c r="A1583" s="101"/>
      <c r="D1583" s="81" t="s">
        <v>23</v>
      </c>
      <c r="E1583" s="81">
        <f>E1581-E1582</f>
        <v>0</v>
      </c>
      <c r="F1583" s="81"/>
      <c r="G1583" s="82">
        <f>G1581-G1582</f>
        <v>0</v>
      </c>
      <c r="H1583" s="82">
        <f>H1581-H1582</f>
        <v>0</v>
      </c>
      <c r="I1583" s="82" t="e">
        <f>I1581-I1582</f>
        <v>#DIV/0!</v>
      </c>
      <c r="J1583" s="105" t="e">
        <f>J1581-J1582</f>
        <v>#DIV/0!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0</v>
      </c>
      <c r="I1584" s="83"/>
      <c r="J1584" s="103"/>
    </row>
    <row r="1585" spans="1:10" ht="12.75" customHeight="1" x14ac:dyDescent="0.25">
      <c r="A1585" s="101"/>
      <c r="B1585" s="79"/>
      <c r="D1585" s="81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1">
        <v>11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Invoice!B3896</f>
        <v>0</v>
      </c>
      <c r="C1587" s="88">
        <f>Invoice!E3896</f>
        <v>0</v>
      </c>
      <c r="D1587" s="89">
        <f>Invoice!H3896</f>
        <v>0</v>
      </c>
      <c r="E1587" s="81">
        <f t="shared" si="120"/>
        <v>0</v>
      </c>
      <c r="F1587" s="81"/>
      <c r="G1587" s="82">
        <f t="shared" si="121"/>
        <v>0</v>
      </c>
      <c r="H1587" s="83">
        <f t="shared" si="122"/>
        <v>0</v>
      </c>
      <c r="I1587" s="83" t="e">
        <f t="shared" si="123"/>
        <v>#DIV/0!</v>
      </c>
      <c r="J1587" s="103" t="e">
        <f t="shared" si="124"/>
        <v>#DIV/0!</v>
      </c>
    </row>
    <row r="1588" spans="1:10" ht="12.75" customHeight="1" x14ac:dyDescent="0.25">
      <c r="A1588" s="101"/>
      <c r="D1588" s="81"/>
      <c r="E1588" s="81">
        <f>(E1587*Invoice!I3896)+((E1587-(E1587*Invoice!I3896))*Invoice!J3896)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12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Invoice!B3897</f>
        <v>0</v>
      </c>
      <c r="C1593" s="88">
        <f>Invoice!E3897</f>
        <v>0</v>
      </c>
      <c r="D1593" s="89">
        <f>Invoice!H3897</f>
        <v>0</v>
      </c>
      <c r="E1593" s="81">
        <f t="shared" si="120"/>
        <v>0</v>
      </c>
      <c r="F1593" s="81"/>
      <c r="G1593" s="82">
        <f t="shared" si="121"/>
        <v>0</v>
      </c>
      <c r="H1593" s="83">
        <f t="shared" si="122"/>
        <v>0</v>
      </c>
      <c r="I1593" s="83" t="e">
        <f t="shared" si="123"/>
        <v>#DIV/0!</v>
      </c>
      <c r="J1593" s="103" t="e">
        <f t="shared" si="124"/>
        <v>#DIV/0!</v>
      </c>
    </row>
    <row r="1594" spans="1:10" ht="12.75" customHeight="1" x14ac:dyDescent="0.25">
      <c r="A1594" s="101"/>
      <c r="D1594" s="81"/>
      <c r="E1594" s="81">
        <f>(E1593*Invoice!I3897)+((E1593-(E1593*Invoice!I3897))*Invoice!J3897)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13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Invoice!B3898</f>
        <v>0</v>
      </c>
      <c r="C1599" s="88">
        <f>Invoice!E3898</f>
        <v>0</v>
      </c>
      <c r="D1599" s="89">
        <f>Invoice!H3898</f>
        <v>0</v>
      </c>
      <c r="E1599" s="81">
        <f t="shared" si="120"/>
        <v>0</v>
      </c>
      <c r="F1599" s="81"/>
      <c r="G1599" s="82">
        <f t="shared" si="121"/>
        <v>0</v>
      </c>
      <c r="H1599" s="83">
        <f t="shared" si="122"/>
        <v>0</v>
      </c>
      <c r="I1599" s="83" t="e">
        <f t="shared" si="123"/>
        <v>#DIV/0!</v>
      </c>
      <c r="J1599" s="103" t="e">
        <f t="shared" si="124"/>
        <v>#DIV/0!</v>
      </c>
    </row>
    <row r="1600" spans="1:10" ht="12.75" customHeight="1" x14ac:dyDescent="0.25">
      <c r="A1600" s="101"/>
      <c r="D1600" s="81"/>
      <c r="E1600" s="81">
        <f>(E1599*Invoice!I3898)+((E1599-(E1599*Invoice!I3898))*Invoice!J3898)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14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Invoice!B3899</f>
        <v>0</v>
      </c>
      <c r="C1605" s="88">
        <f>Invoice!E3899</f>
        <v>0</v>
      </c>
      <c r="D1605" s="89">
        <f>Invoice!H3899</f>
        <v>0</v>
      </c>
      <c r="E1605" s="81">
        <f t="shared" si="120"/>
        <v>0</v>
      </c>
      <c r="F1605" s="81"/>
      <c r="G1605" s="82">
        <f t="shared" si="121"/>
        <v>0</v>
      </c>
      <c r="H1605" s="83">
        <f t="shared" si="122"/>
        <v>0</v>
      </c>
      <c r="I1605" s="83" t="e">
        <f t="shared" si="123"/>
        <v>#DIV/0!</v>
      </c>
      <c r="J1605" s="103" t="e">
        <f t="shared" si="124"/>
        <v>#DIV/0!</v>
      </c>
    </row>
    <row r="1606" spans="1:10" ht="12.75" customHeight="1" x14ac:dyDescent="0.25">
      <c r="A1606" s="101"/>
      <c r="D1606" s="81"/>
      <c r="E1606" s="81">
        <f>(E1605*Invoice!I3899)+((E1605-(E1605*Invoice!I3899))*Invoice!J3899)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15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Invoice!B3900</f>
        <v>0</v>
      </c>
      <c r="C1611" s="88">
        <f>Invoice!E3900</f>
        <v>0</v>
      </c>
      <c r="D1611" s="89">
        <f>Invoice!H3900</f>
        <v>0</v>
      </c>
      <c r="E1611" s="81">
        <f t="shared" si="120"/>
        <v>0</v>
      </c>
      <c r="F1611" s="81"/>
      <c r="G1611" s="82">
        <f t="shared" si="121"/>
        <v>0</v>
      </c>
      <c r="H1611" s="83">
        <f t="shared" si="122"/>
        <v>0</v>
      </c>
      <c r="I1611" s="83" t="e">
        <f t="shared" si="123"/>
        <v>#DIV/0!</v>
      </c>
      <c r="J1611" s="103" t="e">
        <f t="shared" si="124"/>
        <v>#DIV/0!</v>
      </c>
    </row>
    <row r="1612" spans="1:10" ht="12.75" customHeight="1" x14ac:dyDescent="0.25">
      <c r="A1612" s="101"/>
      <c r="D1612" s="81"/>
      <c r="E1612" s="81">
        <f>(E1611*Invoice!I3900)+((E1611-(E1611*Invoice!I3900))*Invoice!J3900)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16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Invoice!B3901</f>
        <v>0</v>
      </c>
      <c r="C1617" s="88">
        <f>Invoice!E3901</f>
        <v>0</v>
      </c>
      <c r="D1617" s="89">
        <f>Invoice!H3901</f>
        <v>0</v>
      </c>
      <c r="E1617" s="81">
        <f t="shared" si="120"/>
        <v>0</v>
      </c>
      <c r="F1617" s="81"/>
      <c r="G1617" s="82">
        <f t="shared" si="121"/>
        <v>0</v>
      </c>
      <c r="H1617" s="83">
        <f t="shared" si="122"/>
        <v>0</v>
      </c>
      <c r="I1617" s="83" t="e">
        <f t="shared" si="123"/>
        <v>#DIV/0!</v>
      </c>
      <c r="J1617" s="103" t="e">
        <f t="shared" si="124"/>
        <v>#DIV/0!</v>
      </c>
    </row>
    <row r="1618" spans="1:10" ht="12.75" customHeight="1" x14ac:dyDescent="0.25">
      <c r="A1618" s="101"/>
      <c r="D1618" s="81"/>
      <c r="E1618" s="81">
        <f>(E1617*Invoice!I3901)+((E1617-(E1617*Invoice!I3901))*Invoice!J3901)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C1621" s="88"/>
      <c r="D1621" s="89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6"/>
      <c r="B1622" s="107"/>
      <c r="C1622" s="107"/>
      <c r="D1622" s="107"/>
      <c r="E1622" s="107"/>
      <c r="F1622" s="107"/>
      <c r="G1622" s="108">
        <f>G1529+G1535+G1541+G1547+G1553+G1559+G1565+G1571+G1577+G1583+G1589+G1595+G1601+G1607+G1613+G1619</f>
        <v>0</v>
      </c>
      <c r="H1622" s="108">
        <f>H1529+H1535+H1541+H1547+H1553+H1559+H1565+H1571+H1577+H1583+H1589+H1595+H1601+H1607+H1613+H1619</f>
        <v>0</v>
      </c>
      <c r="I1622" s="107"/>
      <c r="J1622" s="109">
        <f>H1530+H1536+H1542+H1548+H1554+H1560+H1566+H1572+H1578+H1584+H1590+H1596+H1602+H1608+H1614+H1620</f>
        <v>0</v>
      </c>
    </row>
    <row r="1624" spans="1:10" ht="12.75" customHeight="1" x14ac:dyDescent="0.25">
      <c r="A1624" s="94" t="s">
        <v>1</v>
      </c>
      <c r="B1624" s="95">
        <f>Invoice!E3992</f>
        <v>23090036</v>
      </c>
      <c r="C1624" s="96"/>
      <c r="D1624" s="97"/>
      <c r="E1624" s="97"/>
      <c r="F1624" s="97"/>
      <c r="G1624" s="98"/>
      <c r="H1624" s="99"/>
      <c r="I1624" s="99"/>
      <c r="J1624" s="100"/>
    </row>
    <row r="1625" spans="1:10" ht="12.75" customHeight="1" x14ac:dyDescent="0.25">
      <c r="A1625" s="101">
        <v>1</v>
      </c>
      <c r="B1625" s="84" t="s">
        <v>20</v>
      </c>
      <c r="C1625" s="84" t="s">
        <v>21</v>
      </c>
      <c r="D1625" s="85" t="s">
        <v>22</v>
      </c>
      <c r="E1625" s="85" t="s">
        <v>23</v>
      </c>
      <c r="F1625" s="85"/>
      <c r="G1625" s="86" t="s">
        <v>24</v>
      </c>
      <c r="H1625" s="87" t="s">
        <v>25</v>
      </c>
      <c r="I1625" s="87" t="s">
        <v>26</v>
      </c>
      <c r="J1625" s="102"/>
    </row>
    <row r="1626" spans="1:10" ht="12.75" customHeight="1" x14ac:dyDescent="0.25">
      <c r="A1626" s="101"/>
      <c r="B1626" s="80">
        <f>Invoice!B4000</f>
        <v>0</v>
      </c>
      <c r="C1626" s="88">
        <f>Invoice!E4000</f>
        <v>0</v>
      </c>
      <c r="D1626" s="89">
        <f>Invoice!H4000</f>
        <v>0</v>
      </c>
      <c r="E1626" s="81">
        <f>D1626*B1626</f>
        <v>0</v>
      </c>
      <c r="F1626" s="81"/>
      <c r="G1626" s="82">
        <f>E1626/1.11</f>
        <v>0</v>
      </c>
      <c r="H1626" s="83">
        <f>G1626*11%</f>
        <v>0</v>
      </c>
      <c r="I1626" s="83" t="e">
        <f>G1626/B1626</f>
        <v>#DIV/0!</v>
      </c>
      <c r="J1626" s="103" t="e">
        <f>H1626/B1626</f>
        <v>#DIV/0!</v>
      </c>
    </row>
    <row r="1627" spans="1:10" ht="12.75" customHeight="1" x14ac:dyDescent="0.25">
      <c r="A1627" s="101"/>
      <c r="D1627" s="81"/>
      <c r="E1627" s="81">
        <f>(E1626*Invoice!I4000)+((E1626-(E1626*Invoice!I4000))*Invoice!J4000)</f>
        <v>0</v>
      </c>
      <c r="F1627" s="81"/>
      <c r="G1627" s="90">
        <f>E1627/1.11</f>
        <v>0</v>
      </c>
      <c r="H1627" s="91">
        <f>G1627*11%</f>
        <v>0</v>
      </c>
      <c r="I1627" s="91" t="e">
        <f>G1627/B1626</f>
        <v>#DIV/0!</v>
      </c>
      <c r="J1627" s="104" t="e">
        <f>H1627/B1626</f>
        <v>#DIV/0!</v>
      </c>
    </row>
    <row r="1628" spans="1:10" ht="12.75" customHeight="1" x14ac:dyDescent="0.25">
      <c r="A1628" s="101"/>
      <c r="D1628" s="81" t="s">
        <v>23</v>
      </c>
      <c r="E1628" s="81">
        <f>E1626-E1627</f>
        <v>0</v>
      </c>
      <c r="F1628" s="81"/>
      <c r="G1628" s="82">
        <f>G1626-G1627</f>
        <v>0</v>
      </c>
      <c r="H1628" s="82">
        <f>H1626-H1627</f>
        <v>0</v>
      </c>
      <c r="I1628" s="82" t="e">
        <f>I1626-I1627</f>
        <v>#DIV/0!</v>
      </c>
      <c r="J1628" s="105" t="e">
        <f>J1626-J1627</f>
        <v>#DIV/0!</v>
      </c>
    </row>
    <row r="1629" spans="1:10" ht="12.75" customHeight="1" x14ac:dyDescent="0.25">
      <c r="A1629" s="101"/>
      <c r="D1629" s="81"/>
      <c r="E1629" s="81"/>
      <c r="F1629" s="81"/>
      <c r="G1629" s="82"/>
      <c r="H1629" s="83">
        <f>G1628+H1628</f>
        <v>0</v>
      </c>
      <c r="I1629" s="83"/>
      <c r="J1629" s="103"/>
    </row>
    <row r="1630" spans="1:10" ht="12.75" customHeight="1" x14ac:dyDescent="0.25">
      <c r="A1630" s="101"/>
      <c r="B1630" s="79"/>
      <c r="D1630" s="81"/>
      <c r="E1630" s="81"/>
      <c r="F1630" s="81"/>
      <c r="G1630" s="82"/>
      <c r="H1630" s="83"/>
      <c r="I1630" s="83"/>
      <c r="J1630" s="103"/>
    </row>
    <row r="1631" spans="1:10" ht="12.75" customHeight="1" x14ac:dyDescent="0.25">
      <c r="A1631" s="101">
        <v>2</v>
      </c>
      <c r="B1631" s="84" t="s">
        <v>20</v>
      </c>
      <c r="C1631" s="84" t="s">
        <v>21</v>
      </c>
      <c r="D1631" s="85" t="s">
        <v>22</v>
      </c>
      <c r="E1631" s="85" t="s">
        <v>23</v>
      </c>
      <c r="F1631" s="85"/>
      <c r="G1631" s="86" t="s">
        <v>24</v>
      </c>
      <c r="H1631" s="87" t="s">
        <v>25</v>
      </c>
      <c r="I1631" s="87" t="s">
        <v>26</v>
      </c>
      <c r="J1631" s="102"/>
    </row>
    <row r="1632" spans="1:10" ht="12.75" customHeight="1" x14ac:dyDescent="0.25">
      <c r="A1632" s="101"/>
      <c r="B1632" s="80">
        <f>Invoice!B4001</f>
        <v>0</v>
      </c>
      <c r="C1632" s="88">
        <f>Invoice!E4001</f>
        <v>0</v>
      </c>
      <c r="D1632" s="89">
        <f>Invoice!H4001</f>
        <v>0</v>
      </c>
      <c r="E1632" s="81">
        <f t="shared" ref="E1632:E1716" si="125">D1632*B1632</f>
        <v>0</v>
      </c>
      <c r="F1632" s="81"/>
      <c r="G1632" s="82">
        <f t="shared" ref="G1632:G1716" si="126">E1632/1.11</f>
        <v>0</v>
      </c>
      <c r="H1632" s="83">
        <f t="shared" ref="H1632:H1716" si="127">G1632*11%</f>
        <v>0</v>
      </c>
      <c r="I1632" s="83" t="e">
        <f t="shared" ref="I1632:I1716" si="128">G1632/B1632</f>
        <v>#DIV/0!</v>
      </c>
      <c r="J1632" s="103" t="e">
        <f t="shared" ref="J1632:J1716" si="129">H1632/B1632</f>
        <v>#DIV/0!</v>
      </c>
    </row>
    <row r="1633" spans="1:10" ht="12.75" customHeight="1" x14ac:dyDescent="0.25">
      <c r="A1633" s="101"/>
      <c r="D1633" s="81"/>
      <c r="E1633" s="81">
        <f>(E1632*Invoice!I4001)+((E1632-(E1632*Invoice!I4001))*Invoice!J4001)</f>
        <v>0</v>
      </c>
      <c r="F1633" s="81"/>
      <c r="G1633" s="90">
        <f>E1633/1.11</f>
        <v>0</v>
      </c>
      <c r="H1633" s="91">
        <f>G1633*11%</f>
        <v>0</v>
      </c>
      <c r="I1633" s="91" t="e">
        <f>G1633/B1632</f>
        <v>#DIV/0!</v>
      </c>
      <c r="J1633" s="104" t="e">
        <f>H1633/B1632</f>
        <v>#DIV/0!</v>
      </c>
    </row>
    <row r="1634" spans="1:10" ht="12.75" customHeight="1" x14ac:dyDescent="0.25">
      <c r="A1634" s="101"/>
      <c r="D1634" s="81" t="s">
        <v>23</v>
      </c>
      <c r="E1634" s="81">
        <f>E1632-E1633</f>
        <v>0</v>
      </c>
      <c r="F1634" s="81"/>
      <c r="G1634" s="82">
        <f>G1632-G1633</f>
        <v>0</v>
      </c>
      <c r="H1634" s="82">
        <f>H1632-H1633</f>
        <v>0</v>
      </c>
      <c r="I1634" s="82" t="e">
        <f>I1632-I1633</f>
        <v>#DIV/0!</v>
      </c>
      <c r="J1634" s="105" t="e">
        <f>J1632-J1633</f>
        <v>#DIV/0!</v>
      </c>
    </row>
    <row r="1635" spans="1:10" ht="12.75" customHeight="1" x14ac:dyDescent="0.25">
      <c r="A1635" s="101"/>
      <c r="D1635" s="81"/>
      <c r="E1635" s="81"/>
      <c r="F1635" s="81"/>
      <c r="G1635" s="82"/>
      <c r="H1635" s="83">
        <f>G1634+H1634</f>
        <v>0</v>
      </c>
      <c r="I1635" s="83"/>
      <c r="J1635" s="103"/>
    </row>
    <row r="1636" spans="1:10" ht="12.75" customHeight="1" x14ac:dyDescent="0.25">
      <c r="A1636" s="101"/>
      <c r="B1636" s="79"/>
      <c r="D1636" s="81"/>
      <c r="E1636" s="81"/>
      <c r="F1636" s="81"/>
      <c r="G1636" s="82"/>
      <c r="H1636" s="83"/>
      <c r="I1636" s="83"/>
      <c r="J1636" s="103"/>
    </row>
    <row r="1637" spans="1:10" ht="12.75" customHeight="1" x14ac:dyDescent="0.25">
      <c r="A1637" s="101">
        <v>3</v>
      </c>
      <c r="B1637" s="84" t="s">
        <v>20</v>
      </c>
      <c r="C1637" s="84" t="s">
        <v>21</v>
      </c>
      <c r="D1637" s="85" t="s">
        <v>22</v>
      </c>
      <c r="E1637" s="85" t="s">
        <v>23</v>
      </c>
      <c r="F1637" s="85"/>
      <c r="G1637" s="86" t="s">
        <v>24</v>
      </c>
      <c r="H1637" s="87" t="s">
        <v>25</v>
      </c>
      <c r="I1637" s="87" t="s">
        <v>26</v>
      </c>
      <c r="J1637" s="102"/>
    </row>
    <row r="1638" spans="1:10" ht="12.75" customHeight="1" x14ac:dyDescent="0.25">
      <c r="A1638" s="101"/>
      <c r="B1638" s="80">
        <f>Invoice!B4002</f>
        <v>0</v>
      </c>
      <c r="C1638" s="88">
        <f>Invoice!E4002</f>
        <v>0</v>
      </c>
      <c r="D1638" s="89">
        <f>Invoice!H4002</f>
        <v>0</v>
      </c>
      <c r="E1638" s="81">
        <f t="shared" si="125"/>
        <v>0</v>
      </c>
      <c r="F1638" s="81"/>
      <c r="G1638" s="82">
        <f t="shared" si="126"/>
        <v>0</v>
      </c>
      <c r="H1638" s="83">
        <f t="shared" si="127"/>
        <v>0</v>
      </c>
      <c r="I1638" s="83" t="e">
        <f t="shared" si="128"/>
        <v>#DIV/0!</v>
      </c>
      <c r="J1638" s="103" t="e">
        <f t="shared" si="129"/>
        <v>#DIV/0!</v>
      </c>
    </row>
    <row r="1639" spans="1:10" ht="12.75" customHeight="1" x14ac:dyDescent="0.25">
      <c r="A1639" s="101"/>
      <c r="D1639" s="81"/>
      <c r="E1639" s="81">
        <f>(E1638*Invoice!I4002)+((E1638-(E1638*Invoice!I4002))*Invoice!J4002)</f>
        <v>0</v>
      </c>
      <c r="F1639" s="81"/>
      <c r="G1639" s="90">
        <f>E1639/1.11</f>
        <v>0</v>
      </c>
      <c r="H1639" s="91">
        <f>G1639*11%</f>
        <v>0</v>
      </c>
      <c r="I1639" s="91" t="e">
        <f>G1639/B1638</f>
        <v>#DIV/0!</v>
      </c>
      <c r="J1639" s="104" t="e">
        <f>H1639/B1638</f>
        <v>#DIV/0!</v>
      </c>
    </row>
    <row r="1640" spans="1:10" ht="12.75" customHeight="1" x14ac:dyDescent="0.25">
      <c r="A1640" s="101"/>
      <c r="D1640" s="81" t="s">
        <v>23</v>
      </c>
      <c r="E1640" s="81">
        <f>E1638-E1639</f>
        <v>0</v>
      </c>
      <c r="F1640" s="81"/>
      <c r="G1640" s="82">
        <f>G1638-G1639</f>
        <v>0</v>
      </c>
      <c r="H1640" s="82">
        <f>H1638-H1639</f>
        <v>0</v>
      </c>
      <c r="I1640" s="82" t="e">
        <f>I1638-I1639</f>
        <v>#DIV/0!</v>
      </c>
      <c r="J1640" s="105" t="e">
        <f>J1638-J1639</f>
        <v>#DIV/0!</v>
      </c>
    </row>
    <row r="1641" spans="1:10" ht="12.75" customHeight="1" x14ac:dyDescent="0.25">
      <c r="A1641" s="101"/>
      <c r="D1641" s="81"/>
      <c r="E1641" s="81"/>
      <c r="F1641" s="81"/>
      <c r="G1641" s="82"/>
      <c r="H1641" s="83">
        <f>G1640+H1640</f>
        <v>0</v>
      </c>
      <c r="I1641" s="83"/>
      <c r="J1641" s="103"/>
    </row>
    <row r="1642" spans="1:10" ht="12.75" customHeight="1" x14ac:dyDescent="0.25">
      <c r="A1642" s="101"/>
      <c r="B1642" s="79"/>
      <c r="D1642" s="81"/>
      <c r="E1642" s="81"/>
      <c r="F1642" s="81"/>
      <c r="G1642" s="82"/>
      <c r="H1642" s="83"/>
      <c r="I1642" s="83"/>
      <c r="J1642" s="103"/>
    </row>
    <row r="1643" spans="1:10" ht="12.75" customHeight="1" x14ac:dyDescent="0.25">
      <c r="A1643" s="101">
        <v>4</v>
      </c>
      <c r="B1643" s="84" t="s">
        <v>20</v>
      </c>
      <c r="C1643" s="84" t="s">
        <v>21</v>
      </c>
      <c r="D1643" s="85" t="s">
        <v>22</v>
      </c>
      <c r="E1643" s="85" t="s">
        <v>23</v>
      </c>
      <c r="F1643" s="85"/>
      <c r="G1643" s="86" t="s">
        <v>24</v>
      </c>
      <c r="H1643" s="87" t="s">
        <v>25</v>
      </c>
      <c r="I1643" s="87" t="s">
        <v>26</v>
      </c>
      <c r="J1643" s="102"/>
    </row>
    <row r="1644" spans="1:10" ht="12.75" customHeight="1" x14ac:dyDescent="0.25">
      <c r="A1644" s="101"/>
      <c r="B1644" s="80">
        <f>Invoice!B4003</f>
        <v>0</v>
      </c>
      <c r="C1644" s="88">
        <f>Invoice!E4003</f>
        <v>0</v>
      </c>
      <c r="D1644" s="89">
        <f>Invoice!H4003</f>
        <v>0</v>
      </c>
      <c r="E1644" s="81">
        <f t="shared" si="125"/>
        <v>0</v>
      </c>
      <c r="F1644" s="81"/>
      <c r="G1644" s="82">
        <f t="shared" si="126"/>
        <v>0</v>
      </c>
      <c r="H1644" s="83">
        <f t="shared" si="127"/>
        <v>0</v>
      </c>
      <c r="I1644" s="83" t="e">
        <f t="shared" si="128"/>
        <v>#DIV/0!</v>
      </c>
      <c r="J1644" s="103" t="e">
        <f t="shared" si="129"/>
        <v>#DIV/0!</v>
      </c>
    </row>
    <row r="1645" spans="1:10" ht="12.75" customHeight="1" x14ac:dyDescent="0.25">
      <c r="A1645" s="101"/>
      <c r="D1645" s="81"/>
      <c r="E1645" s="81">
        <f>(E1644*Invoice!I4003)+((E1644-(E1644*Invoice!I4003))*Invoice!J4003)</f>
        <v>0</v>
      </c>
      <c r="F1645" s="81"/>
      <c r="G1645" s="90">
        <f>E1645/1.11</f>
        <v>0</v>
      </c>
      <c r="H1645" s="91">
        <f>G1645*11%</f>
        <v>0</v>
      </c>
      <c r="I1645" s="91" t="e">
        <f>G1645/B1644</f>
        <v>#DIV/0!</v>
      </c>
      <c r="J1645" s="104" t="e">
        <f>H1645/B1644</f>
        <v>#DIV/0!</v>
      </c>
    </row>
    <row r="1646" spans="1:10" ht="12.75" customHeight="1" x14ac:dyDescent="0.25">
      <c r="A1646" s="101"/>
      <c r="D1646" s="81" t="s">
        <v>23</v>
      </c>
      <c r="E1646" s="81">
        <f>E1644-E1645</f>
        <v>0</v>
      </c>
      <c r="F1646" s="81"/>
      <c r="G1646" s="82">
        <f>G1644-G1645</f>
        <v>0</v>
      </c>
      <c r="H1646" s="82">
        <f>H1644-H1645</f>
        <v>0</v>
      </c>
      <c r="I1646" s="82" t="e">
        <f>I1644-I1645</f>
        <v>#DIV/0!</v>
      </c>
      <c r="J1646" s="105" t="e">
        <f>J1644-J1645</f>
        <v>#DIV/0!</v>
      </c>
    </row>
    <row r="1647" spans="1:10" ht="12.75" customHeight="1" x14ac:dyDescent="0.25">
      <c r="A1647" s="101"/>
      <c r="D1647" s="81"/>
      <c r="E1647" s="81"/>
      <c r="F1647" s="81"/>
      <c r="G1647" s="82"/>
      <c r="H1647" s="83">
        <f>G1646+H1646</f>
        <v>0</v>
      </c>
      <c r="I1647" s="83"/>
      <c r="J1647" s="103"/>
    </row>
    <row r="1648" spans="1:10" ht="12.75" customHeight="1" x14ac:dyDescent="0.25">
      <c r="A1648" s="101"/>
      <c r="B1648" s="79"/>
      <c r="D1648" s="81"/>
      <c r="E1648" s="81"/>
      <c r="F1648" s="81"/>
      <c r="G1648" s="82"/>
      <c r="H1648" s="83"/>
      <c r="I1648" s="83"/>
      <c r="J1648" s="103"/>
    </row>
    <row r="1649" spans="1:10" ht="12.75" customHeight="1" x14ac:dyDescent="0.25">
      <c r="A1649" s="101">
        <v>5</v>
      </c>
      <c r="B1649" s="84" t="s">
        <v>20</v>
      </c>
      <c r="C1649" s="84" t="s">
        <v>21</v>
      </c>
      <c r="D1649" s="85" t="s">
        <v>22</v>
      </c>
      <c r="E1649" s="85" t="s">
        <v>23</v>
      </c>
      <c r="F1649" s="85"/>
      <c r="G1649" s="86" t="s">
        <v>24</v>
      </c>
      <c r="H1649" s="87" t="s">
        <v>25</v>
      </c>
      <c r="I1649" s="87" t="s">
        <v>26</v>
      </c>
      <c r="J1649" s="102"/>
    </row>
    <row r="1650" spans="1:10" ht="12.75" customHeight="1" x14ac:dyDescent="0.25">
      <c r="A1650" s="101"/>
      <c r="B1650" s="80">
        <f>Invoice!B4004</f>
        <v>0</v>
      </c>
      <c r="C1650" s="88">
        <f>Invoice!E4004</f>
        <v>0</v>
      </c>
      <c r="D1650" s="89">
        <f>Invoice!H4004</f>
        <v>0</v>
      </c>
      <c r="E1650" s="81">
        <f t="shared" si="125"/>
        <v>0</v>
      </c>
      <c r="F1650" s="81"/>
      <c r="G1650" s="82">
        <f t="shared" si="126"/>
        <v>0</v>
      </c>
      <c r="H1650" s="83">
        <f t="shared" si="127"/>
        <v>0</v>
      </c>
      <c r="I1650" s="83" t="e">
        <f t="shared" si="128"/>
        <v>#DIV/0!</v>
      </c>
      <c r="J1650" s="103" t="e">
        <f t="shared" si="129"/>
        <v>#DIV/0!</v>
      </c>
    </row>
    <row r="1651" spans="1:10" ht="12.75" customHeight="1" x14ac:dyDescent="0.25">
      <c r="A1651" s="101"/>
      <c r="D1651" s="81"/>
      <c r="E1651" s="81">
        <f>(E1650*Invoice!I4004)+((E1650-(E1650*Invoice!I4004))*Invoice!J4004)</f>
        <v>0</v>
      </c>
      <c r="F1651" s="81"/>
      <c r="G1651" s="90">
        <f>E1651/1.11</f>
        <v>0</v>
      </c>
      <c r="H1651" s="91">
        <f>G1651*11%</f>
        <v>0</v>
      </c>
      <c r="I1651" s="91" t="e">
        <f>G1651/B1650</f>
        <v>#DIV/0!</v>
      </c>
      <c r="J1651" s="104" t="e">
        <f>H1651/B1650</f>
        <v>#DIV/0!</v>
      </c>
    </row>
    <row r="1652" spans="1:10" ht="12.75" customHeight="1" x14ac:dyDescent="0.25">
      <c r="A1652" s="101"/>
      <c r="D1652" s="81" t="s">
        <v>23</v>
      </c>
      <c r="E1652" s="81">
        <f>E1650-E1651</f>
        <v>0</v>
      </c>
      <c r="F1652" s="81"/>
      <c r="G1652" s="82">
        <f>G1650-G1651</f>
        <v>0</v>
      </c>
      <c r="H1652" s="82">
        <f>H1650-H1651</f>
        <v>0</v>
      </c>
      <c r="I1652" s="82" t="e">
        <f>I1650-I1651</f>
        <v>#DIV/0!</v>
      </c>
      <c r="J1652" s="105" t="e">
        <f>J1650-J1651</f>
        <v>#DIV/0!</v>
      </c>
    </row>
    <row r="1653" spans="1:10" ht="12.75" customHeight="1" x14ac:dyDescent="0.25">
      <c r="A1653" s="101"/>
      <c r="D1653" s="81"/>
      <c r="E1653" s="81"/>
      <c r="F1653" s="81"/>
      <c r="G1653" s="82"/>
      <c r="H1653" s="83">
        <f>G1652+H1652</f>
        <v>0</v>
      </c>
      <c r="I1653" s="83"/>
      <c r="J1653" s="103"/>
    </row>
    <row r="1654" spans="1:10" ht="12.75" customHeight="1" x14ac:dyDescent="0.25">
      <c r="A1654" s="101"/>
      <c r="B1654" s="79"/>
      <c r="D1654" s="81"/>
      <c r="E1654" s="81"/>
      <c r="F1654" s="81"/>
      <c r="G1654" s="82"/>
      <c r="H1654" s="83"/>
      <c r="I1654" s="83"/>
      <c r="J1654" s="103"/>
    </row>
    <row r="1655" spans="1:10" ht="12.75" customHeight="1" x14ac:dyDescent="0.25">
      <c r="A1655" s="101">
        <v>6</v>
      </c>
      <c r="B1655" s="84" t="s">
        <v>20</v>
      </c>
      <c r="C1655" s="84" t="s">
        <v>21</v>
      </c>
      <c r="D1655" s="85" t="s">
        <v>22</v>
      </c>
      <c r="E1655" s="85" t="s">
        <v>23</v>
      </c>
      <c r="F1655" s="85"/>
      <c r="G1655" s="86" t="s">
        <v>24</v>
      </c>
      <c r="H1655" s="87" t="s">
        <v>25</v>
      </c>
      <c r="I1655" s="87" t="s">
        <v>26</v>
      </c>
      <c r="J1655" s="102"/>
    </row>
    <row r="1656" spans="1:10" ht="12.75" customHeight="1" x14ac:dyDescent="0.25">
      <c r="A1656" s="101"/>
      <c r="B1656" s="80">
        <f>Invoice!B4005</f>
        <v>0</v>
      </c>
      <c r="C1656" s="88">
        <f>Invoice!E4005</f>
        <v>0</v>
      </c>
      <c r="D1656" s="89">
        <f>Invoice!H4005</f>
        <v>0</v>
      </c>
      <c r="E1656" s="81">
        <f t="shared" si="125"/>
        <v>0</v>
      </c>
      <c r="F1656" s="81"/>
      <c r="G1656" s="82">
        <f t="shared" si="126"/>
        <v>0</v>
      </c>
      <c r="H1656" s="83">
        <f t="shared" si="127"/>
        <v>0</v>
      </c>
      <c r="I1656" s="83" t="e">
        <f t="shared" si="128"/>
        <v>#DIV/0!</v>
      </c>
      <c r="J1656" s="103" t="e">
        <f t="shared" si="129"/>
        <v>#DIV/0!</v>
      </c>
    </row>
    <row r="1657" spans="1:10" ht="12.75" customHeight="1" x14ac:dyDescent="0.25">
      <c r="A1657" s="101"/>
      <c r="D1657" s="81"/>
      <c r="E1657" s="81">
        <f>(E1656*Invoice!I4005)+((E1656-(E1656*Invoice!I4005))*Invoice!J4005)</f>
        <v>0</v>
      </c>
      <c r="F1657" s="81"/>
      <c r="G1657" s="90">
        <f>E1657/1.11</f>
        <v>0</v>
      </c>
      <c r="H1657" s="91">
        <f>G1657*11%</f>
        <v>0</v>
      </c>
      <c r="I1657" s="91" t="e">
        <f>G1657/B1656</f>
        <v>#DIV/0!</v>
      </c>
      <c r="J1657" s="104" t="e">
        <f>H1657/B1656</f>
        <v>#DIV/0!</v>
      </c>
    </row>
    <row r="1658" spans="1:10" ht="12.75" customHeight="1" x14ac:dyDescent="0.25">
      <c r="A1658" s="101"/>
      <c r="D1658" s="81" t="s">
        <v>23</v>
      </c>
      <c r="E1658" s="81">
        <f>E1656-E1657</f>
        <v>0</v>
      </c>
      <c r="F1658" s="81"/>
      <c r="G1658" s="82">
        <f>G1656-G1657</f>
        <v>0</v>
      </c>
      <c r="H1658" s="82">
        <f>H1656-H1657</f>
        <v>0</v>
      </c>
      <c r="I1658" s="82" t="e">
        <f>I1656-I1657</f>
        <v>#DIV/0!</v>
      </c>
      <c r="J1658" s="105" t="e">
        <f>J1656-J1657</f>
        <v>#DIV/0!</v>
      </c>
    </row>
    <row r="1659" spans="1:10" ht="12.75" customHeight="1" x14ac:dyDescent="0.25">
      <c r="A1659" s="101"/>
      <c r="D1659" s="81"/>
      <c r="E1659" s="81"/>
      <c r="F1659" s="81"/>
      <c r="G1659" s="82"/>
      <c r="H1659" s="83">
        <f>G1658+H1658</f>
        <v>0</v>
      </c>
      <c r="I1659" s="83"/>
      <c r="J1659" s="103"/>
    </row>
    <row r="1660" spans="1:10" ht="12.75" customHeight="1" x14ac:dyDescent="0.25">
      <c r="A1660" s="101"/>
      <c r="B1660" s="79"/>
      <c r="D1660" s="81"/>
      <c r="E1660" s="81"/>
      <c r="F1660" s="81"/>
      <c r="G1660" s="82"/>
      <c r="H1660" s="83"/>
      <c r="I1660" s="83"/>
      <c r="J1660" s="103"/>
    </row>
    <row r="1661" spans="1:10" ht="12.75" customHeight="1" x14ac:dyDescent="0.25">
      <c r="A1661" s="101">
        <v>7</v>
      </c>
      <c r="B1661" s="84" t="s">
        <v>20</v>
      </c>
      <c r="C1661" s="84" t="s">
        <v>21</v>
      </c>
      <c r="D1661" s="85" t="s">
        <v>22</v>
      </c>
      <c r="E1661" s="85" t="s">
        <v>23</v>
      </c>
      <c r="F1661" s="85"/>
      <c r="G1661" s="86" t="s">
        <v>24</v>
      </c>
      <c r="H1661" s="87" t="s">
        <v>25</v>
      </c>
      <c r="I1661" s="87" t="s">
        <v>26</v>
      </c>
      <c r="J1661" s="102"/>
    </row>
    <row r="1662" spans="1:10" ht="12.75" customHeight="1" x14ac:dyDescent="0.25">
      <c r="A1662" s="101"/>
      <c r="B1662" s="80">
        <f>Invoice!B4006</f>
        <v>0</v>
      </c>
      <c r="C1662" s="88">
        <f>Invoice!E4006</f>
        <v>0</v>
      </c>
      <c r="D1662" s="89">
        <f>Invoice!H4006</f>
        <v>0</v>
      </c>
      <c r="E1662" s="81">
        <f t="shared" si="125"/>
        <v>0</v>
      </c>
      <c r="F1662" s="81"/>
      <c r="G1662" s="82">
        <f t="shared" si="126"/>
        <v>0</v>
      </c>
      <c r="H1662" s="83">
        <f t="shared" si="127"/>
        <v>0</v>
      </c>
      <c r="I1662" s="83" t="e">
        <f t="shared" si="128"/>
        <v>#DIV/0!</v>
      </c>
      <c r="J1662" s="103" t="e">
        <f t="shared" si="129"/>
        <v>#DIV/0!</v>
      </c>
    </row>
    <row r="1663" spans="1:10" ht="12.75" customHeight="1" x14ac:dyDescent="0.25">
      <c r="A1663" s="101"/>
      <c r="D1663" s="81"/>
      <c r="E1663" s="81">
        <f>(E1662*Invoice!I4006)+((E1662-(E1662*Invoice!I4006))*Invoice!J4006)</f>
        <v>0</v>
      </c>
      <c r="F1663" s="81"/>
      <c r="G1663" s="90">
        <f>E1663/1.11</f>
        <v>0</v>
      </c>
      <c r="H1663" s="91">
        <f>G1663*11%</f>
        <v>0</v>
      </c>
      <c r="I1663" s="91" t="e">
        <f>G1663/B1662</f>
        <v>#DIV/0!</v>
      </c>
      <c r="J1663" s="104" t="e">
        <f>H1663/B1662</f>
        <v>#DIV/0!</v>
      </c>
    </row>
    <row r="1664" spans="1:10" ht="12.75" customHeight="1" x14ac:dyDescent="0.25">
      <c r="A1664" s="101"/>
      <c r="D1664" s="81" t="s">
        <v>23</v>
      </c>
      <c r="E1664" s="81">
        <f>E1662-E1663</f>
        <v>0</v>
      </c>
      <c r="F1664" s="81"/>
      <c r="G1664" s="82">
        <f>G1662-G1663</f>
        <v>0</v>
      </c>
      <c r="H1664" s="82">
        <f>H1662-H1663</f>
        <v>0</v>
      </c>
      <c r="I1664" s="82" t="e">
        <f>I1662-I1663</f>
        <v>#DIV/0!</v>
      </c>
      <c r="J1664" s="105" t="e">
        <f>J1662-J1663</f>
        <v>#DIV/0!</v>
      </c>
    </row>
    <row r="1665" spans="1:10" ht="12.75" customHeight="1" x14ac:dyDescent="0.25">
      <c r="A1665" s="101"/>
      <c r="D1665" s="81"/>
      <c r="E1665" s="81"/>
      <c r="F1665" s="81"/>
      <c r="G1665" s="82"/>
      <c r="H1665" s="83">
        <f>G1664+H1664</f>
        <v>0</v>
      </c>
      <c r="I1665" s="83"/>
      <c r="J1665" s="103"/>
    </row>
    <row r="1666" spans="1:10" ht="12.75" customHeight="1" x14ac:dyDescent="0.25">
      <c r="A1666" s="101"/>
      <c r="B1666" s="79"/>
      <c r="D1666" s="81"/>
      <c r="E1666" s="81"/>
      <c r="F1666" s="81"/>
      <c r="G1666" s="82"/>
      <c r="H1666" s="83"/>
      <c r="I1666" s="83"/>
      <c r="J1666" s="103"/>
    </row>
    <row r="1667" spans="1:10" ht="12.75" customHeight="1" x14ac:dyDescent="0.25">
      <c r="A1667" s="101">
        <v>8</v>
      </c>
      <c r="B1667" s="84" t="s">
        <v>20</v>
      </c>
      <c r="C1667" s="84" t="s">
        <v>21</v>
      </c>
      <c r="D1667" s="85" t="s">
        <v>22</v>
      </c>
      <c r="E1667" s="85" t="s">
        <v>23</v>
      </c>
      <c r="F1667" s="85"/>
      <c r="G1667" s="86" t="s">
        <v>24</v>
      </c>
      <c r="H1667" s="87" t="s">
        <v>25</v>
      </c>
      <c r="I1667" s="87" t="s">
        <v>26</v>
      </c>
      <c r="J1667" s="102"/>
    </row>
    <row r="1668" spans="1:10" ht="12.75" customHeight="1" x14ac:dyDescent="0.25">
      <c r="A1668" s="101"/>
      <c r="B1668" s="80">
        <f>Invoice!B4007</f>
        <v>0</v>
      </c>
      <c r="C1668" s="88">
        <f>Invoice!E4007</f>
        <v>0</v>
      </c>
      <c r="D1668" s="89">
        <f>Invoice!H4007</f>
        <v>0</v>
      </c>
      <c r="E1668" s="81">
        <f t="shared" si="125"/>
        <v>0</v>
      </c>
      <c r="F1668" s="81"/>
      <c r="G1668" s="82">
        <f t="shared" si="126"/>
        <v>0</v>
      </c>
      <c r="H1668" s="83">
        <f t="shared" si="127"/>
        <v>0</v>
      </c>
      <c r="I1668" s="83" t="e">
        <f t="shared" si="128"/>
        <v>#DIV/0!</v>
      </c>
      <c r="J1668" s="103" t="e">
        <f t="shared" si="129"/>
        <v>#DIV/0!</v>
      </c>
    </row>
    <row r="1669" spans="1:10" ht="12.75" customHeight="1" x14ac:dyDescent="0.25">
      <c r="A1669" s="101"/>
      <c r="D1669" s="81"/>
      <c r="E1669" s="81">
        <f>(E1668*Invoice!I4007)+((E1668-(E1668*Invoice!I4007))*Invoice!J4007)</f>
        <v>0</v>
      </c>
      <c r="F1669" s="81"/>
      <c r="G1669" s="90">
        <f>E1669/1.11</f>
        <v>0</v>
      </c>
      <c r="H1669" s="91">
        <f>G1669*11%</f>
        <v>0</v>
      </c>
      <c r="I1669" s="91" t="e">
        <f>G1669/B1668</f>
        <v>#DIV/0!</v>
      </c>
      <c r="J1669" s="104" t="e">
        <f>H1669/B1668</f>
        <v>#DIV/0!</v>
      </c>
    </row>
    <row r="1670" spans="1:10" ht="12.75" customHeight="1" x14ac:dyDescent="0.25">
      <c r="A1670" s="101"/>
      <c r="D1670" s="81" t="s">
        <v>23</v>
      </c>
      <c r="E1670" s="81">
        <f>E1668-E1669</f>
        <v>0</v>
      </c>
      <c r="F1670" s="81"/>
      <c r="G1670" s="82">
        <f>G1668-G1669</f>
        <v>0</v>
      </c>
      <c r="H1670" s="82">
        <f>H1668-H1669</f>
        <v>0</v>
      </c>
      <c r="I1670" s="82" t="e">
        <f>I1668-I1669</f>
        <v>#DIV/0!</v>
      </c>
      <c r="J1670" s="105" t="e">
        <f>J1668-J1669</f>
        <v>#DIV/0!</v>
      </c>
    </row>
    <row r="1671" spans="1:10" ht="12.75" customHeight="1" x14ac:dyDescent="0.25">
      <c r="A1671" s="101"/>
      <c r="D1671" s="81"/>
      <c r="E1671" s="81"/>
      <c r="F1671" s="81"/>
      <c r="G1671" s="82"/>
      <c r="H1671" s="83">
        <f>G1670+H1670</f>
        <v>0</v>
      </c>
      <c r="I1671" s="83"/>
      <c r="J1671" s="103"/>
    </row>
    <row r="1672" spans="1:10" ht="12.75" customHeight="1" x14ac:dyDescent="0.25">
      <c r="A1672" s="101"/>
      <c r="B1672" s="79"/>
      <c r="D1672" s="81"/>
      <c r="E1672" s="81"/>
      <c r="F1672" s="81"/>
      <c r="G1672" s="82"/>
      <c r="H1672" s="83"/>
      <c r="I1672" s="83"/>
      <c r="J1672" s="103"/>
    </row>
    <row r="1673" spans="1:10" ht="12.75" customHeight="1" x14ac:dyDescent="0.25">
      <c r="A1673" s="101">
        <v>9</v>
      </c>
      <c r="B1673" s="84" t="s">
        <v>20</v>
      </c>
      <c r="C1673" s="84" t="s">
        <v>21</v>
      </c>
      <c r="D1673" s="85" t="s">
        <v>22</v>
      </c>
      <c r="E1673" s="85" t="s">
        <v>23</v>
      </c>
      <c r="F1673" s="85"/>
      <c r="G1673" s="86" t="s">
        <v>24</v>
      </c>
      <c r="H1673" s="87" t="s">
        <v>25</v>
      </c>
      <c r="I1673" s="87" t="s">
        <v>26</v>
      </c>
      <c r="J1673" s="102"/>
    </row>
    <row r="1674" spans="1:10" ht="12.75" customHeight="1" x14ac:dyDescent="0.25">
      <c r="A1674" s="101"/>
      <c r="B1674" s="80">
        <f>Invoice!B4008</f>
        <v>0</v>
      </c>
      <c r="C1674" s="88">
        <f>Invoice!E4008</f>
        <v>0</v>
      </c>
      <c r="D1674" s="89">
        <f>Invoice!H4008</f>
        <v>0</v>
      </c>
      <c r="E1674" s="81">
        <f t="shared" si="125"/>
        <v>0</v>
      </c>
      <c r="F1674" s="81"/>
      <c r="G1674" s="82">
        <f t="shared" si="126"/>
        <v>0</v>
      </c>
      <c r="H1674" s="83">
        <f t="shared" si="127"/>
        <v>0</v>
      </c>
      <c r="I1674" s="83" t="e">
        <f t="shared" si="128"/>
        <v>#DIV/0!</v>
      </c>
      <c r="J1674" s="103" t="e">
        <f t="shared" si="129"/>
        <v>#DIV/0!</v>
      </c>
    </row>
    <row r="1675" spans="1:10" ht="12.75" customHeight="1" x14ac:dyDescent="0.25">
      <c r="A1675" s="101"/>
      <c r="D1675" s="81"/>
      <c r="E1675" s="81">
        <f>(E1674*Invoice!I4008)+((E1674-(E1674*Invoice!I4008))*Invoice!J4008)</f>
        <v>0</v>
      </c>
      <c r="F1675" s="81"/>
      <c r="G1675" s="90">
        <f>E1675/1.11</f>
        <v>0</v>
      </c>
      <c r="H1675" s="91">
        <f>G1675*11%</f>
        <v>0</v>
      </c>
      <c r="I1675" s="91" t="e">
        <f>G1675/B1674</f>
        <v>#DIV/0!</v>
      </c>
      <c r="J1675" s="104" t="e">
        <f>H1675/B1674</f>
        <v>#DIV/0!</v>
      </c>
    </row>
    <row r="1676" spans="1:10" ht="12.75" customHeight="1" x14ac:dyDescent="0.25">
      <c r="A1676" s="101"/>
      <c r="D1676" s="81" t="s">
        <v>23</v>
      </c>
      <c r="E1676" s="81">
        <f>E1674-E1675</f>
        <v>0</v>
      </c>
      <c r="F1676" s="81"/>
      <c r="G1676" s="82">
        <f>G1674-G1675</f>
        <v>0</v>
      </c>
      <c r="H1676" s="82">
        <f>H1674-H1675</f>
        <v>0</v>
      </c>
      <c r="I1676" s="82" t="e">
        <f>I1674-I1675</f>
        <v>#DIV/0!</v>
      </c>
      <c r="J1676" s="105" t="e">
        <f>J1674-J1675</f>
        <v>#DIV/0!</v>
      </c>
    </row>
    <row r="1677" spans="1:10" ht="12.75" customHeight="1" x14ac:dyDescent="0.25">
      <c r="A1677" s="101"/>
      <c r="D1677" s="81"/>
      <c r="E1677" s="81"/>
      <c r="F1677" s="81"/>
      <c r="G1677" s="82"/>
      <c r="H1677" s="83">
        <f>G1676+H1676</f>
        <v>0</v>
      </c>
      <c r="I1677" s="83"/>
      <c r="J1677" s="103"/>
    </row>
    <row r="1678" spans="1:10" ht="12.75" customHeight="1" x14ac:dyDescent="0.25">
      <c r="A1678" s="101"/>
      <c r="B1678" s="79"/>
      <c r="D1678" s="81"/>
      <c r="E1678" s="81"/>
      <c r="F1678" s="81"/>
      <c r="G1678" s="82"/>
      <c r="H1678" s="83"/>
      <c r="I1678" s="83"/>
      <c r="J1678" s="103"/>
    </row>
    <row r="1679" spans="1:10" ht="12.75" customHeight="1" x14ac:dyDescent="0.25">
      <c r="A1679" s="101">
        <v>10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Invoice!B4009</f>
        <v>0</v>
      </c>
      <c r="C1680" s="88">
        <f>Invoice!E4009</f>
        <v>0</v>
      </c>
      <c r="D1680" s="89">
        <f>Invoice!H4009</f>
        <v>0</v>
      </c>
      <c r="E1680" s="81">
        <f t="shared" si="125"/>
        <v>0</v>
      </c>
      <c r="F1680" s="81"/>
      <c r="G1680" s="82">
        <f t="shared" si="126"/>
        <v>0</v>
      </c>
      <c r="H1680" s="83">
        <f t="shared" si="127"/>
        <v>0</v>
      </c>
      <c r="I1680" s="83" t="e">
        <f t="shared" si="128"/>
        <v>#DIV/0!</v>
      </c>
      <c r="J1680" s="103" t="e">
        <f t="shared" si="129"/>
        <v>#DIV/0!</v>
      </c>
    </row>
    <row r="1681" spans="1:10" ht="12.75" customHeight="1" x14ac:dyDescent="0.25">
      <c r="A1681" s="101"/>
      <c r="D1681" s="81"/>
      <c r="E1681" s="81">
        <f>(E1680*Invoice!I4009)+((E1680-(E1680*Invoice!I4009))*Invoice!J4009)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B1684" s="79"/>
      <c r="D1684" s="81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1">
        <v>11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Invoice!B4010</f>
        <v>0</v>
      </c>
      <c r="C1686" s="88">
        <f>Invoice!E4010</f>
        <v>0</v>
      </c>
      <c r="D1686" s="89">
        <f>Invoice!H4010</f>
        <v>0</v>
      </c>
      <c r="E1686" s="81">
        <f t="shared" si="125"/>
        <v>0</v>
      </c>
      <c r="F1686" s="81"/>
      <c r="G1686" s="82">
        <f t="shared" si="126"/>
        <v>0</v>
      </c>
      <c r="H1686" s="83">
        <f t="shared" si="127"/>
        <v>0</v>
      </c>
      <c r="I1686" s="83" t="e">
        <f t="shared" si="128"/>
        <v>#DIV/0!</v>
      </c>
      <c r="J1686" s="103" t="e">
        <f t="shared" si="129"/>
        <v>#DIV/0!</v>
      </c>
    </row>
    <row r="1687" spans="1:10" ht="12.75" customHeight="1" x14ac:dyDescent="0.25">
      <c r="A1687" s="101"/>
      <c r="D1687" s="81"/>
      <c r="E1687" s="81">
        <f>(E1686*Invoice!I4010)+((E1686-(E1686*Invoice!I4010))*Invoice!J4010)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12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Invoice!B4011</f>
        <v>0</v>
      </c>
      <c r="C1692" s="88">
        <f>Invoice!E4011</f>
        <v>0</v>
      </c>
      <c r="D1692" s="89">
        <f>Invoice!H4011</f>
        <v>0</v>
      </c>
      <c r="E1692" s="81">
        <f t="shared" si="125"/>
        <v>0</v>
      </c>
      <c r="F1692" s="81"/>
      <c r="G1692" s="82">
        <f t="shared" si="126"/>
        <v>0</v>
      </c>
      <c r="H1692" s="83">
        <f t="shared" si="127"/>
        <v>0</v>
      </c>
      <c r="I1692" s="83" t="e">
        <f t="shared" si="128"/>
        <v>#DIV/0!</v>
      </c>
      <c r="J1692" s="103" t="e">
        <f t="shared" si="129"/>
        <v>#DIV/0!</v>
      </c>
    </row>
    <row r="1693" spans="1:10" ht="12.75" customHeight="1" x14ac:dyDescent="0.25">
      <c r="A1693" s="101"/>
      <c r="D1693" s="81"/>
      <c r="E1693" s="81">
        <f>(E1692*Invoice!I4011)+((E1692-(E1692*Invoice!I4011))*Invoice!J4011)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13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Invoice!B4012</f>
        <v>0</v>
      </c>
      <c r="C1698" s="88">
        <f>Invoice!E4012</f>
        <v>0</v>
      </c>
      <c r="D1698" s="89">
        <f>Invoice!H4012</f>
        <v>0</v>
      </c>
      <c r="E1698" s="81">
        <f t="shared" si="125"/>
        <v>0</v>
      </c>
      <c r="F1698" s="81"/>
      <c r="G1698" s="82">
        <f t="shared" si="126"/>
        <v>0</v>
      </c>
      <c r="H1698" s="83">
        <f t="shared" si="127"/>
        <v>0</v>
      </c>
      <c r="I1698" s="83" t="e">
        <f t="shared" si="128"/>
        <v>#DIV/0!</v>
      </c>
      <c r="J1698" s="103" t="e">
        <f t="shared" si="129"/>
        <v>#DIV/0!</v>
      </c>
    </row>
    <row r="1699" spans="1:10" ht="12.75" customHeight="1" x14ac:dyDescent="0.25">
      <c r="A1699" s="101"/>
      <c r="D1699" s="81"/>
      <c r="E1699" s="81">
        <f>(E1698*Invoice!I4012)+((E1698-(E1698*Invoice!I4012))*Invoice!J4012)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14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Invoice!B4013</f>
        <v>0</v>
      </c>
      <c r="C1704" s="88">
        <f>Invoice!E4013</f>
        <v>0</v>
      </c>
      <c r="D1704" s="89">
        <f>Invoice!H4013</f>
        <v>0</v>
      </c>
      <c r="E1704" s="81">
        <f t="shared" si="125"/>
        <v>0</v>
      </c>
      <c r="F1704" s="81"/>
      <c r="G1704" s="82">
        <f t="shared" si="126"/>
        <v>0</v>
      </c>
      <c r="H1704" s="83">
        <f t="shared" si="127"/>
        <v>0</v>
      </c>
      <c r="I1704" s="83" t="e">
        <f t="shared" si="128"/>
        <v>#DIV/0!</v>
      </c>
      <c r="J1704" s="103" t="e">
        <f t="shared" si="129"/>
        <v>#DIV/0!</v>
      </c>
    </row>
    <row r="1705" spans="1:10" ht="12.75" customHeight="1" x14ac:dyDescent="0.25">
      <c r="A1705" s="101"/>
      <c r="D1705" s="81"/>
      <c r="E1705" s="81">
        <f>(E1704*Invoice!I4013)+((E1704-(E1704*Invoice!I4013))*Invoice!J4013)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15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Invoice!B4014</f>
        <v>0</v>
      </c>
      <c r="C1710" s="88">
        <f>Invoice!E4014</f>
        <v>0</v>
      </c>
      <c r="D1710" s="89">
        <f>Invoice!H4014</f>
        <v>0</v>
      </c>
      <c r="E1710" s="81">
        <f t="shared" si="125"/>
        <v>0</v>
      </c>
      <c r="F1710" s="81"/>
      <c r="G1710" s="82">
        <f t="shared" si="126"/>
        <v>0</v>
      </c>
      <c r="H1710" s="83">
        <f t="shared" si="127"/>
        <v>0</v>
      </c>
      <c r="I1710" s="83" t="e">
        <f t="shared" si="128"/>
        <v>#DIV/0!</v>
      </c>
      <c r="J1710" s="103" t="e">
        <f t="shared" si="129"/>
        <v>#DIV/0!</v>
      </c>
    </row>
    <row r="1711" spans="1:10" ht="12.75" customHeight="1" x14ac:dyDescent="0.25">
      <c r="A1711" s="101"/>
      <c r="D1711" s="81"/>
      <c r="E1711" s="81">
        <f>(E1710*Invoice!I4014)+((E1710-(E1710*Invoice!I4014))*Invoice!J4014)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16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Invoice!B4015</f>
        <v>0</v>
      </c>
      <c r="C1716" s="88">
        <f>Invoice!E4015</f>
        <v>0</v>
      </c>
      <c r="D1716" s="89">
        <f>Invoice!H4015</f>
        <v>0</v>
      </c>
      <c r="E1716" s="81">
        <f t="shared" si="125"/>
        <v>0</v>
      </c>
      <c r="F1716" s="81"/>
      <c r="G1716" s="82">
        <f t="shared" si="126"/>
        <v>0</v>
      </c>
      <c r="H1716" s="83">
        <f t="shared" si="127"/>
        <v>0</v>
      </c>
      <c r="I1716" s="83" t="e">
        <f t="shared" si="128"/>
        <v>#DIV/0!</v>
      </c>
      <c r="J1716" s="103" t="e">
        <f t="shared" si="129"/>
        <v>#DIV/0!</v>
      </c>
    </row>
    <row r="1717" spans="1:10" ht="12.75" customHeight="1" x14ac:dyDescent="0.25">
      <c r="A1717" s="101"/>
      <c r="D1717" s="81"/>
      <c r="E1717" s="81">
        <f>(E1716*Invoice!I4015)+((E1716-(E1716*Invoice!I4015))*Invoice!J4015)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C1720" s="88"/>
      <c r="D1720" s="89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6"/>
      <c r="B1721" s="107"/>
      <c r="C1721" s="107"/>
      <c r="D1721" s="107"/>
      <c r="E1721" s="107"/>
      <c r="F1721" s="107"/>
      <c r="G1721" s="108">
        <f>G1628+G1634+G1640+G1646+G1652+G1658+G1664+G1670+G1676+G1682+G1688+G1694+G1700+G1706+G1712+G1718</f>
        <v>0</v>
      </c>
      <c r="H1721" s="108">
        <f>H1628+H1634+H1640+H1646+H1652+H1658+H1664+H1670+H1676+H1682+H1688+H1694+H1700+H1706+H1712+H1718</f>
        <v>0</v>
      </c>
      <c r="I1721" s="107"/>
      <c r="J1721" s="109">
        <f>H1629+H1635+H1641+H1647+H1653+H1659+H1665+H1671+H1677+H1683+H1689+H1695+H1701+H1707+H1713+H1719</f>
        <v>0</v>
      </c>
    </row>
    <row r="1723" spans="1:10" ht="12.75" customHeight="1" x14ac:dyDescent="0.25">
      <c r="A1723" s="94" t="s">
        <v>1</v>
      </c>
      <c r="B1723" s="95">
        <f>Invoice!E4106</f>
        <v>23090037</v>
      </c>
      <c r="C1723" s="96"/>
      <c r="D1723" s="97"/>
      <c r="E1723" s="97"/>
      <c r="F1723" s="97"/>
      <c r="G1723" s="98"/>
      <c r="H1723" s="99"/>
      <c r="I1723" s="99"/>
      <c r="J1723" s="100"/>
    </row>
    <row r="1724" spans="1:10" ht="12.75" customHeight="1" x14ac:dyDescent="0.25">
      <c r="A1724" s="101">
        <v>1</v>
      </c>
      <c r="B1724" s="84" t="s">
        <v>20</v>
      </c>
      <c r="C1724" s="84" t="s">
        <v>21</v>
      </c>
      <c r="D1724" s="85" t="s">
        <v>22</v>
      </c>
      <c r="E1724" s="85" t="s">
        <v>23</v>
      </c>
      <c r="F1724" s="85"/>
      <c r="G1724" s="86" t="s">
        <v>24</v>
      </c>
      <c r="H1724" s="87" t="s">
        <v>25</v>
      </c>
      <c r="I1724" s="87" t="s">
        <v>26</v>
      </c>
      <c r="J1724" s="102"/>
    </row>
    <row r="1725" spans="1:10" ht="12.75" customHeight="1" x14ac:dyDescent="0.25">
      <c r="A1725" s="101"/>
      <c r="B1725" s="80">
        <f>Invoice!B4114</f>
        <v>0</v>
      </c>
      <c r="C1725" s="88">
        <f>Invoice!E4114</f>
        <v>0</v>
      </c>
      <c r="D1725" s="89">
        <f>Invoice!H4114</f>
        <v>0</v>
      </c>
      <c r="E1725" s="81">
        <f>D1725*B1725</f>
        <v>0</v>
      </c>
      <c r="F1725" s="81"/>
      <c r="G1725" s="82">
        <f>E1725/1.11</f>
        <v>0</v>
      </c>
      <c r="H1725" s="83">
        <f>G1725*11%</f>
        <v>0</v>
      </c>
      <c r="I1725" s="83" t="e">
        <f>G1725/B1725</f>
        <v>#DIV/0!</v>
      </c>
      <c r="J1725" s="103" t="e">
        <f>H1725/B1725</f>
        <v>#DIV/0!</v>
      </c>
    </row>
    <row r="1726" spans="1:10" ht="12.75" customHeight="1" x14ac:dyDescent="0.25">
      <c r="A1726" s="101"/>
      <c r="D1726" s="81"/>
      <c r="E1726" s="81">
        <f>(E1725*Invoice!I4114)+((E1725-(E1725*Invoice!I4114))*Invoice!J4114)</f>
        <v>0</v>
      </c>
      <c r="F1726" s="81"/>
      <c r="G1726" s="90">
        <f>E1726/1.11</f>
        <v>0</v>
      </c>
      <c r="H1726" s="91">
        <f>G1726*11%</f>
        <v>0</v>
      </c>
      <c r="I1726" s="91" t="e">
        <f>G1726/B1725</f>
        <v>#DIV/0!</v>
      </c>
      <c r="J1726" s="104" t="e">
        <f>H1726/B1725</f>
        <v>#DIV/0!</v>
      </c>
    </row>
    <row r="1727" spans="1:10" ht="12.75" customHeight="1" x14ac:dyDescent="0.25">
      <c r="A1727" s="101"/>
      <c r="D1727" s="81" t="s">
        <v>23</v>
      </c>
      <c r="E1727" s="81">
        <f>E1725-E1726</f>
        <v>0</v>
      </c>
      <c r="F1727" s="81"/>
      <c r="G1727" s="82">
        <f>G1725-G1726</f>
        <v>0</v>
      </c>
      <c r="H1727" s="82">
        <f>H1725-H1726</f>
        <v>0</v>
      </c>
      <c r="I1727" s="82" t="e">
        <f>I1725-I1726</f>
        <v>#DIV/0!</v>
      </c>
      <c r="J1727" s="105" t="e">
        <f>J1725-J1726</f>
        <v>#DIV/0!</v>
      </c>
    </row>
    <row r="1728" spans="1:10" ht="12.75" customHeight="1" x14ac:dyDescent="0.25">
      <c r="A1728" s="101"/>
      <c r="D1728" s="81"/>
      <c r="E1728" s="81"/>
      <c r="F1728" s="81"/>
      <c r="G1728" s="82"/>
      <c r="H1728" s="83">
        <f>G1727+H1727</f>
        <v>0</v>
      </c>
      <c r="I1728" s="83"/>
      <c r="J1728" s="103"/>
    </row>
    <row r="1729" spans="1:10" ht="12.75" customHeight="1" x14ac:dyDescent="0.25">
      <c r="A1729" s="101"/>
      <c r="B1729" s="79"/>
      <c r="D1729" s="81"/>
      <c r="E1729" s="81"/>
      <c r="F1729" s="81"/>
      <c r="G1729" s="82"/>
      <c r="H1729" s="83"/>
      <c r="I1729" s="83"/>
      <c r="J1729" s="103"/>
    </row>
    <row r="1730" spans="1:10" ht="12.75" customHeight="1" x14ac:dyDescent="0.25">
      <c r="A1730" s="101">
        <v>2</v>
      </c>
      <c r="B1730" s="84" t="s">
        <v>20</v>
      </c>
      <c r="C1730" s="84" t="s">
        <v>21</v>
      </c>
      <c r="D1730" s="85" t="s">
        <v>22</v>
      </c>
      <c r="E1730" s="85" t="s">
        <v>23</v>
      </c>
      <c r="F1730" s="85"/>
      <c r="G1730" s="86" t="s">
        <v>24</v>
      </c>
      <c r="H1730" s="87" t="s">
        <v>25</v>
      </c>
      <c r="I1730" s="87" t="s">
        <v>26</v>
      </c>
      <c r="J1730" s="102"/>
    </row>
    <row r="1731" spans="1:10" ht="12.75" customHeight="1" x14ac:dyDescent="0.25">
      <c r="A1731" s="101"/>
      <c r="B1731" s="80">
        <f>Invoice!B4115</f>
        <v>0</v>
      </c>
      <c r="C1731" s="88">
        <f>Invoice!E4115</f>
        <v>0</v>
      </c>
      <c r="D1731" s="89">
        <f>Invoice!H4115</f>
        <v>0</v>
      </c>
      <c r="E1731" s="81">
        <f t="shared" ref="E1731:E1815" si="130">D1731*B1731</f>
        <v>0</v>
      </c>
      <c r="F1731" s="81"/>
      <c r="G1731" s="82">
        <f t="shared" ref="G1731:G1815" si="131">E1731/1.11</f>
        <v>0</v>
      </c>
      <c r="H1731" s="83">
        <f t="shared" ref="H1731:H1815" si="132">G1731*11%</f>
        <v>0</v>
      </c>
      <c r="I1731" s="83" t="e">
        <f t="shared" ref="I1731:I1815" si="133">G1731/B1731</f>
        <v>#DIV/0!</v>
      </c>
      <c r="J1731" s="103" t="e">
        <f t="shared" ref="J1731:J1815" si="134">H1731/B1731</f>
        <v>#DIV/0!</v>
      </c>
    </row>
    <row r="1732" spans="1:10" ht="12.75" customHeight="1" x14ac:dyDescent="0.25">
      <c r="A1732" s="101"/>
      <c r="D1732" s="81"/>
      <c r="E1732" s="81">
        <f>(E1731*Invoice!I4115)+((E1731-(E1731*Invoice!I4115))*Invoice!J4115)</f>
        <v>0</v>
      </c>
      <c r="F1732" s="81"/>
      <c r="G1732" s="90">
        <f>E1732/1.11</f>
        <v>0</v>
      </c>
      <c r="H1732" s="91">
        <f>G1732*11%</f>
        <v>0</v>
      </c>
      <c r="I1732" s="91" t="e">
        <f>G1732/B1731</f>
        <v>#DIV/0!</v>
      </c>
      <c r="J1732" s="104" t="e">
        <f>H1732/B1731</f>
        <v>#DIV/0!</v>
      </c>
    </row>
    <row r="1733" spans="1:10" ht="12.75" customHeight="1" x14ac:dyDescent="0.25">
      <c r="A1733" s="101"/>
      <c r="D1733" s="81" t="s">
        <v>23</v>
      </c>
      <c r="E1733" s="81">
        <f>E1731-E1732</f>
        <v>0</v>
      </c>
      <c r="F1733" s="81"/>
      <c r="G1733" s="82">
        <f>G1731-G1732</f>
        <v>0</v>
      </c>
      <c r="H1733" s="82">
        <f>H1731-H1732</f>
        <v>0</v>
      </c>
      <c r="I1733" s="82" t="e">
        <f>I1731-I1732</f>
        <v>#DIV/0!</v>
      </c>
      <c r="J1733" s="105" t="e">
        <f>J1731-J1732</f>
        <v>#DIV/0!</v>
      </c>
    </row>
    <row r="1734" spans="1:10" ht="12.75" customHeight="1" x14ac:dyDescent="0.25">
      <c r="A1734" s="101"/>
      <c r="D1734" s="81"/>
      <c r="E1734" s="81"/>
      <c r="F1734" s="81"/>
      <c r="G1734" s="82"/>
      <c r="H1734" s="83">
        <f>G1733+H1733</f>
        <v>0</v>
      </c>
      <c r="I1734" s="83"/>
      <c r="J1734" s="103"/>
    </row>
    <row r="1735" spans="1:10" ht="12.75" customHeight="1" x14ac:dyDescent="0.25">
      <c r="A1735" s="101"/>
      <c r="B1735" s="79"/>
      <c r="D1735" s="81"/>
      <c r="E1735" s="81"/>
      <c r="F1735" s="81"/>
      <c r="G1735" s="82"/>
      <c r="H1735" s="83"/>
      <c r="I1735" s="83"/>
      <c r="J1735" s="103"/>
    </row>
    <row r="1736" spans="1:10" ht="12.75" customHeight="1" x14ac:dyDescent="0.25">
      <c r="A1736" s="101">
        <v>3</v>
      </c>
      <c r="B1736" s="84" t="s">
        <v>20</v>
      </c>
      <c r="C1736" s="84" t="s">
        <v>21</v>
      </c>
      <c r="D1736" s="85" t="s">
        <v>22</v>
      </c>
      <c r="E1736" s="85" t="s">
        <v>23</v>
      </c>
      <c r="F1736" s="85"/>
      <c r="G1736" s="86" t="s">
        <v>24</v>
      </c>
      <c r="H1736" s="87" t="s">
        <v>25</v>
      </c>
      <c r="I1736" s="87" t="s">
        <v>26</v>
      </c>
      <c r="J1736" s="102"/>
    </row>
    <row r="1737" spans="1:10" ht="12.75" customHeight="1" x14ac:dyDescent="0.25">
      <c r="A1737" s="101"/>
      <c r="B1737" s="80">
        <f>Invoice!B4116</f>
        <v>0</v>
      </c>
      <c r="C1737" s="88">
        <f>Invoice!E4116</f>
        <v>0</v>
      </c>
      <c r="D1737" s="89">
        <f>Invoice!H4116</f>
        <v>0</v>
      </c>
      <c r="E1737" s="81">
        <f t="shared" si="130"/>
        <v>0</v>
      </c>
      <c r="F1737" s="81"/>
      <c r="G1737" s="82">
        <f t="shared" si="131"/>
        <v>0</v>
      </c>
      <c r="H1737" s="83">
        <f t="shared" si="132"/>
        <v>0</v>
      </c>
      <c r="I1737" s="83" t="e">
        <f t="shared" si="133"/>
        <v>#DIV/0!</v>
      </c>
      <c r="J1737" s="103" t="e">
        <f t="shared" si="134"/>
        <v>#DIV/0!</v>
      </c>
    </row>
    <row r="1738" spans="1:10" ht="12.75" customHeight="1" x14ac:dyDescent="0.25">
      <c r="A1738" s="101"/>
      <c r="D1738" s="81"/>
      <c r="E1738" s="81">
        <f>(E1737*Invoice!I4116)+((E1737-(E1737*Invoice!I4116))*Invoice!J4116)</f>
        <v>0</v>
      </c>
      <c r="F1738" s="81"/>
      <c r="G1738" s="90">
        <f>E1738/1.11</f>
        <v>0</v>
      </c>
      <c r="H1738" s="91">
        <f>G1738*11%</f>
        <v>0</v>
      </c>
      <c r="I1738" s="91" t="e">
        <f>G1738/B1737</f>
        <v>#DIV/0!</v>
      </c>
      <c r="J1738" s="104" t="e">
        <f>H1738/B1737</f>
        <v>#DIV/0!</v>
      </c>
    </row>
    <row r="1739" spans="1:10" ht="12.75" customHeight="1" x14ac:dyDescent="0.25">
      <c r="A1739" s="101"/>
      <c r="D1739" s="81" t="s">
        <v>23</v>
      </c>
      <c r="E1739" s="81">
        <f>E1737-E1738</f>
        <v>0</v>
      </c>
      <c r="F1739" s="81"/>
      <c r="G1739" s="82">
        <f>G1737-G1738</f>
        <v>0</v>
      </c>
      <c r="H1739" s="82">
        <f>H1737-H1738</f>
        <v>0</v>
      </c>
      <c r="I1739" s="82" t="e">
        <f>I1737-I1738</f>
        <v>#DIV/0!</v>
      </c>
      <c r="J1739" s="105" t="e">
        <f>J1737-J1738</f>
        <v>#DIV/0!</v>
      </c>
    </row>
    <row r="1740" spans="1:10" ht="12.75" customHeight="1" x14ac:dyDescent="0.25">
      <c r="A1740" s="101"/>
      <c r="D1740" s="81"/>
      <c r="E1740" s="81"/>
      <c r="F1740" s="81"/>
      <c r="G1740" s="82"/>
      <c r="H1740" s="83">
        <f>G1739+H1739</f>
        <v>0</v>
      </c>
      <c r="I1740" s="83"/>
      <c r="J1740" s="103"/>
    </row>
    <row r="1741" spans="1:10" ht="12.75" customHeight="1" x14ac:dyDescent="0.25">
      <c r="A1741" s="101"/>
      <c r="B1741" s="79"/>
      <c r="D1741" s="81"/>
      <c r="E1741" s="81"/>
      <c r="F1741" s="81"/>
      <c r="G1741" s="82"/>
      <c r="H1741" s="83"/>
      <c r="I1741" s="83"/>
      <c r="J1741" s="103"/>
    </row>
    <row r="1742" spans="1:10" ht="12.75" customHeight="1" x14ac:dyDescent="0.25">
      <c r="A1742" s="101">
        <v>4</v>
      </c>
      <c r="B1742" s="84" t="s">
        <v>20</v>
      </c>
      <c r="C1742" s="84" t="s">
        <v>21</v>
      </c>
      <c r="D1742" s="85" t="s">
        <v>22</v>
      </c>
      <c r="E1742" s="85" t="s">
        <v>23</v>
      </c>
      <c r="F1742" s="85"/>
      <c r="G1742" s="86" t="s">
        <v>24</v>
      </c>
      <c r="H1742" s="87" t="s">
        <v>25</v>
      </c>
      <c r="I1742" s="87" t="s">
        <v>26</v>
      </c>
      <c r="J1742" s="102"/>
    </row>
    <row r="1743" spans="1:10" ht="12.75" customHeight="1" x14ac:dyDescent="0.25">
      <c r="A1743" s="101"/>
      <c r="B1743" s="80">
        <f>Invoice!B4117</f>
        <v>0</v>
      </c>
      <c r="C1743" s="88">
        <f>Invoice!E4117</f>
        <v>0</v>
      </c>
      <c r="D1743" s="89">
        <f>Invoice!H4117</f>
        <v>0</v>
      </c>
      <c r="E1743" s="81">
        <f t="shared" si="130"/>
        <v>0</v>
      </c>
      <c r="F1743" s="81"/>
      <c r="G1743" s="82">
        <f t="shared" si="131"/>
        <v>0</v>
      </c>
      <c r="H1743" s="83">
        <f t="shared" si="132"/>
        <v>0</v>
      </c>
      <c r="I1743" s="83" t="e">
        <f t="shared" si="133"/>
        <v>#DIV/0!</v>
      </c>
      <c r="J1743" s="103" t="e">
        <f t="shared" si="134"/>
        <v>#DIV/0!</v>
      </c>
    </row>
    <row r="1744" spans="1:10" ht="12.75" customHeight="1" x14ac:dyDescent="0.25">
      <c r="A1744" s="101"/>
      <c r="D1744" s="81"/>
      <c r="E1744" s="81">
        <f>(E1743*Invoice!I4117)+((E1743-(E1743*Invoice!I4117))*Invoice!J4117)</f>
        <v>0</v>
      </c>
      <c r="F1744" s="81"/>
      <c r="G1744" s="90">
        <f>E1744/1.11</f>
        <v>0</v>
      </c>
      <c r="H1744" s="91">
        <f>G1744*11%</f>
        <v>0</v>
      </c>
      <c r="I1744" s="91" t="e">
        <f>G1744/B1743</f>
        <v>#DIV/0!</v>
      </c>
      <c r="J1744" s="104" t="e">
        <f>H1744/B1743</f>
        <v>#DIV/0!</v>
      </c>
    </row>
    <row r="1745" spans="1:10" ht="12.75" customHeight="1" x14ac:dyDescent="0.25">
      <c r="A1745" s="101"/>
      <c r="D1745" s="81" t="s">
        <v>23</v>
      </c>
      <c r="E1745" s="81">
        <f>E1743-E1744</f>
        <v>0</v>
      </c>
      <c r="F1745" s="81"/>
      <c r="G1745" s="82">
        <f>G1743-G1744</f>
        <v>0</v>
      </c>
      <c r="H1745" s="82">
        <f>H1743-H1744</f>
        <v>0</v>
      </c>
      <c r="I1745" s="82" t="e">
        <f>I1743-I1744</f>
        <v>#DIV/0!</v>
      </c>
      <c r="J1745" s="105" t="e">
        <f>J1743-J1744</f>
        <v>#DIV/0!</v>
      </c>
    </row>
    <row r="1746" spans="1:10" ht="12.75" customHeight="1" x14ac:dyDescent="0.25">
      <c r="A1746" s="101"/>
      <c r="D1746" s="81"/>
      <c r="E1746" s="81"/>
      <c r="F1746" s="81"/>
      <c r="G1746" s="82"/>
      <c r="H1746" s="83">
        <f>G1745+H1745</f>
        <v>0</v>
      </c>
      <c r="I1746" s="83"/>
      <c r="J1746" s="103"/>
    </row>
    <row r="1747" spans="1:10" ht="12.75" customHeight="1" x14ac:dyDescent="0.25">
      <c r="A1747" s="101"/>
      <c r="B1747" s="79"/>
      <c r="D1747" s="81"/>
      <c r="E1747" s="81"/>
      <c r="F1747" s="81"/>
      <c r="G1747" s="82"/>
      <c r="H1747" s="83"/>
      <c r="I1747" s="83"/>
      <c r="J1747" s="103"/>
    </row>
    <row r="1748" spans="1:10" ht="12.75" customHeight="1" x14ac:dyDescent="0.25">
      <c r="A1748" s="101">
        <v>5</v>
      </c>
      <c r="B1748" s="84" t="s">
        <v>20</v>
      </c>
      <c r="C1748" s="84" t="s">
        <v>21</v>
      </c>
      <c r="D1748" s="85" t="s">
        <v>22</v>
      </c>
      <c r="E1748" s="85" t="s">
        <v>23</v>
      </c>
      <c r="F1748" s="85"/>
      <c r="G1748" s="86" t="s">
        <v>24</v>
      </c>
      <c r="H1748" s="87" t="s">
        <v>25</v>
      </c>
      <c r="I1748" s="87" t="s">
        <v>26</v>
      </c>
      <c r="J1748" s="102"/>
    </row>
    <row r="1749" spans="1:10" ht="12.75" customHeight="1" x14ac:dyDescent="0.25">
      <c r="A1749" s="101"/>
      <c r="B1749" s="80">
        <f>Invoice!B4118</f>
        <v>0</v>
      </c>
      <c r="C1749" s="88">
        <f>Invoice!E4118</f>
        <v>0</v>
      </c>
      <c r="D1749" s="89">
        <f>Invoice!H4118</f>
        <v>0</v>
      </c>
      <c r="E1749" s="81">
        <f t="shared" si="130"/>
        <v>0</v>
      </c>
      <c r="F1749" s="81"/>
      <c r="G1749" s="82">
        <f t="shared" si="131"/>
        <v>0</v>
      </c>
      <c r="H1749" s="83">
        <f t="shared" si="132"/>
        <v>0</v>
      </c>
      <c r="I1749" s="83" t="e">
        <f t="shared" si="133"/>
        <v>#DIV/0!</v>
      </c>
      <c r="J1749" s="103" t="e">
        <f t="shared" si="134"/>
        <v>#DIV/0!</v>
      </c>
    </row>
    <row r="1750" spans="1:10" ht="12.75" customHeight="1" x14ac:dyDescent="0.25">
      <c r="A1750" s="101"/>
      <c r="D1750" s="81"/>
      <c r="E1750" s="81">
        <f>(E1749*Invoice!I4118)+((E1749-(E1749*Invoice!I4118))*Invoice!J4118)</f>
        <v>0</v>
      </c>
      <c r="F1750" s="81"/>
      <c r="G1750" s="90">
        <f>E1750/1.11</f>
        <v>0</v>
      </c>
      <c r="H1750" s="91">
        <f>G1750*11%</f>
        <v>0</v>
      </c>
      <c r="I1750" s="91" t="e">
        <f>G1750/B1749</f>
        <v>#DIV/0!</v>
      </c>
      <c r="J1750" s="104" t="e">
        <f>H1750/B1749</f>
        <v>#DIV/0!</v>
      </c>
    </row>
    <row r="1751" spans="1:10" ht="12.75" customHeight="1" x14ac:dyDescent="0.25">
      <c r="A1751" s="101"/>
      <c r="D1751" s="81" t="s">
        <v>23</v>
      </c>
      <c r="E1751" s="81">
        <f>E1749-E1750</f>
        <v>0</v>
      </c>
      <c r="F1751" s="81"/>
      <c r="G1751" s="82">
        <f>G1749-G1750</f>
        <v>0</v>
      </c>
      <c r="H1751" s="82">
        <f>H1749-H1750</f>
        <v>0</v>
      </c>
      <c r="I1751" s="82" t="e">
        <f>I1749-I1750</f>
        <v>#DIV/0!</v>
      </c>
      <c r="J1751" s="105" t="e">
        <f>J1749-J1750</f>
        <v>#DIV/0!</v>
      </c>
    </row>
    <row r="1752" spans="1:10" ht="12.75" customHeight="1" x14ac:dyDescent="0.25">
      <c r="A1752" s="101"/>
      <c r="D1752" s="81"/>
      <c r="E1752" s="81"/>
      <c r="F1752" s="81"/>
      <c r="G1752" s="82"/>
      <c r="H1752" s="83">
        <f>G1751+H1751</f>
        <v>0</v>
      </c>
      <c r="I1752" s="83"/>
      <c r="J1752" s="103"/>
    </row>
    <row r="1753" spans="1:10" ht="12.75" customHeight="1" x14ac:dyDescent="0.25">
      <c r="A1753" s="101"/>
      <c r="B1753" s="79"/>
      <c r="D1753" s="81"/>
      <c r="E1753" s="81"/>
      <c r="F1753" s="81"/>
      <c r="G1753" s="82"/>
      <c r="H1753" s="83"/>
      <c r="I1753" s="83"/>
      <c r="J1753" s="103"/>
    </row>
    <row r="1754" spans="1:10" ht="12.75" customHeight="1" x14ac:dyDescent="0.25">
      <c r="A1754" s="101">
        <v>6</v>
      </c>
      <c r="B1754" s="84" t="s">
        <v>20</v>
      </c>
      <c r="C1754" s="84" t="s">
        <v>21</v>
      </c>
      <c r="D1754" s="85" t="s">
        <v>22</v>
      </c>
      <c r="E1754" s="85" t="s">
        <v>23</v>
      </c>
      <c r="F1754" s="85"/>
      <c r="G1754" s="86" t="s">
        <v>24</v>
      </c>
      <c r="H1754" s="87" t="s">
        <v>25</v>
      </c>
      <c r="I1754" s="87" t="s">
        <v>26</v>
      </c>
      <c r="J1754" s="102"/>
    </row>
    <row r="1755" spans="1:10" ht="12.75" customHeight="1" x14ac:dyDescent="0.25">
      <c r="A1755" s="101"/>
      <c r="B1755" s="80">
        <f>Invoice!B4119</f>
        <v>0</v>
      </c>
      <c r="C1755" s="88">
        <f>Invoice!E4119</f>
        <v>0</v>
      </c>
      <c r="D1755" s="89">
        <f>Invoice!H4119</f>
        <v>0</v>
      </c>
      <c r="E1755" s="81">
        <f t="shared" si="130"/>
        <v>0</v>
      </c>
      <c r="F1755" s="81"/>
      <c r="G1755" s="82">
        <f t="shared" si="131"/>
        <v>0</v>
      </c>
      <c r="H1755" s="83">
        <f t="shared" si="132"/>
        <v>0</v>
      </c>
      <c r="I1755" s="83" t="e">
        <f t="shared" si="133"/>
        <v>#DIV/0!</v>
      </c>
      <c r="J1755" s="103" t="e">
        <f t="shared" si="134"/>
        <v>#DIV/0!</v>
      </c>
    </row>
    <row r="1756" spans="1:10" ht="12.75" customHeight="1" x14ac:dyDescent="0.25">
      <c r="A1756" s="101"/>
      <c r="D1756" s="81"/>
      <c r="E1756" s="81">
        <f>(E1755*Invoice!I4119)+((E1755-(E1755*Invoice!I4119))*Invoice!J4119)</f>
        <v>0</v>
      </c>
      <c r="F1756" s="81"/>
      <c r="G1756" s="90">
        <f>E1756/1.11</f>
        <v>0</v>
      </c>
      <c r="H1756" s="91">
        <f>G1756*11%</f>
        <v>0</v>
      </c>
      <c r="I1756" s="91" t="e">
        <f>G1756/B1755</f>
        <v>#DIV/0!</v>
      </c>
      <c r="J1756" s="104" t="e">
        <f>H1756/B1755</f>
        <v>#DIV/0!</v>
      </c>
    </row>
    <row r="1757" spans="1:10" ht="12.75" customHeight="1" x14ac:dyDescent="0.25">
      <c r="A1757" s="101"/>
      <c r="D1757" s="81" t="s">
        <v>23</v>
      </c>
      <c r="E1757" s="81">
        <f>E1755-E1756</f>
        <v>0</v>
      </c>
      <c r="F1757" s="81"/>
      <c r="G1757" s="82">
        <f>G1755-G1756</f>
        <v>0</v>
      </c>
      <c r="H1757" s="82">
        <f>H1755-H1756</f>
        <v>0</v>
      </c>
      <c r="I1757" s="82" t="e">
        <f>I1755-I1756</f>
        <v>#DIV/0!</v>
      </c>
      <c r="J1757" s="105" t="e">
        <f>J1755-J1756</f>
        <v>#DIV/0!</v>
      </c>
    </row>
    <row r="1758" spans="1:10" ht="12.75" customHeight="1" x14ac:dyDescent="0.25">
      <c r="A1758" s="101"/>
      <c r="D1758" s="81"/>
      <c r="E1758" s="81"/>
      <c r="F1758" s="81"/>
      <c r="G1758" s="82"/>
      <c r="H1758" s="83">
        <f>G1757+H1757</f>
        <v>0</v>
      </c>
      <c r="I1758" s="83"/>
      <c r="J1758" s="103"/>
    </row>
    <row r="1759" spans="1:10" ht="12.75" customHeight="1" x14ac:dyDescent="0.25">
      <c r="A1759" s="101"/>
      <c r="B1759" s="79"/>
      <c r="D1759" s="81"/>
      <c r="E1759" s="81"/>
      <c r="F1759" s="81"/>
      <c r="G1759" s="82"/>
      <c r="H1759" s="83"/>
      <c r="I1759" s="83"/>
      <c r="J1759" s="103"/>
    </row>
    <row r="1760" spans="1:10" ht="12.75" customHeight="1" x14ac:dyDescent="0.25">
      <c r="A1760" s="101">
        <v>7</v>
      </c>
      <c r="B1760" s="84" t="s">
        <v>20</v>
      </c>
      <c r="C1760" s="84" t="s">
        <v>21</v>
      </c>
      <c r="D1760" s="85" t="s">
        <v>22</v>
      </c>
      <c r="E1760" s="85" t="s">
        <v>23</v>
      </c>
      <c r="F1760" s="85"/>
      <c r="G1760" s="86" t="s">
        <v>24</v>
      </c>
      <c r="H1760" s="87" t="s">
        <v>25</v>
      </c>
      <c r="I1760" s="87" t="s">
        <v>26</v>
      </c>
      <c r="J1760" s="102"/>
    </row>
    <row r="1761" spans="1:10" ht="12.75" customHeight="1" x14ac:dyDescent="0.25">
      <c r="A1761" s="101"/>
      <c r="B1761" s="80">
        <f>Invoice!B4120</f>
        <v>0</v>
      </c>
      <c r="C1761" s="88">
        <f>Invoice!E4120</f>
        <v>0</v>
      </c>
      <c r="D1761" s="89">
        <f>Invoice!H4120</f>
        <v>0</v>
      </c>
      <c r="E1761" s="81">
        <f t="shared" si="130"/>
        <v>0</v>
      </c>
      <c r="F1761" s="81"/>
      <c r="G1761" s="82">
        <f t="shared" si="131"/>
        <v>0</v>
      </c>
      <c r="H1761" s="83">
        <f t="shared" si="132"/>
        <v>0</v>
      </c>
      <c r="I1761" s="83" t="e">
        <f t="shared" si="133"/>
        <v>#DIV/0!</v>
      </c>
      <c r="J1761" s="103" t="e">
        <f t="shared" si="134"/>
        <v>#DIV/0!</v>
      </c>
    </row>
    <row r="1762" spans="1:10" ht="12.75" customHeight="1" x14ac:dyDescent="0.25">
      <c r="A1762" s="101"/>
      <c r="D1762" s="81"/>
      <c r="E1762" s="81">
        <f>(E1761*Invoice!I4120)+((E1761-(E1761*Invoice!I4120))*Invoice!J4120)</f>
        <v>0</v>
      </c>
      <c r="F1762" s="81"/>
      <c r="G1762" s="90">
        <f>E1762/1.11</f>
        <v>0</v>
      </c>
      <c r="H1762" s="91">
        <f>G1762*11%</f>
        <v>0</v>
      </c>
      <c r="I1762" s="91" t="e">
        <f>G1762/B1761</f>
        <v>#DIV/0!</v>
      </c>
      <c r="J1762" s="104" t="e">
        <f>H1762/B1761</f>
        <v>#DIV/0!</v>
      </c>
    </row>
    <row r="1763" spans="1:10" ht="12.75" customHeight="1" x14ac:dyDescent="0.25">
      <c r="A1763" s="101"/>
      <c r="D1763" s="81" t="s">
        <v>23</v>
      </c>
      <c r="E1763" s="81">
        <f>E1761-E1762</f>
        <v>0</v>
      </c>
      <c r="F1763" s="81"/>
      <c r="G1763" s="82">
        <f>G1761-G1762</f>
        <v>0</v>
      </c>
      <c r="H1763" s="82">
        <f>H1761-H1762</f>
        <v>0</v>
      </c>
      <c r="I1763" s="82" t="e">
        <f>I1761-I1762</f>
        <v>#DIV/0!</v>
      </c>
      <c r="J1763" s="105" t="e">
        <f>J1761-J1762</f>
        <v>#DIV/0!</v>
      </c>
    </row>
    <row r="1764" spans="1:10" ht="12.75" customHeight="1" x14ac:dyDescent="0.25">
      <c r="A1764" s="101"/>
      <c r="D1764" s="81"/>
      <c r="E1764" s="81"/>
      <c r="F1764" s="81"/>
      <c r="G1764" s="82"/>
      <c r="H1764" s="83">
        <f>G1763+H1763</f>
        <v>0</v>
      </c>
      <c r="I1764" s="83"/>
      <c r="J1764" s="103"/>
    </row>
    <row r="1765" spans="1:10" ht="12.75" customHeight="1" x14ac:dyDescent="0.25">
      <c r="A1765" s="101"/>
      <c r="B1765" s="79"/>
      <c r="D1765" s="81"/>
      <c r="E1765" s="81"/>
      <c r="F1765" s="81"/>
      <c r="G1765" s="82"/>
      <c r="H1765" s="83"/>
      <c r="I1765" s="83"/>
      <c r="J1765" s="103"/>
    </row>
    <row r="1766" spans="1:10" ht="12.75" customHeight="1" x14ac:dyDescent="0.25">
      <c r="A1766" s="101">
        <v>8</v>
      </c>
      <c r="B1766" s="84" t="s">
        <v>20</v>
      </c>
      <c r="C1766" s="84" t="s">
        <v>21</v>
      </c>
      <c r="D1766" s="85" t="s">
        <v>22</v>
      </c>
      <c r="E1766" s="85" t="s">
        <v>23</v>
      </c>
      <c r="F1766" s="85"/>
      <c r="G1766" s="86" t="s">
        <v>24</v>
      </c>
      <c r="H1766" s="87" t="s">
        <v>25</v>
      </c>
      <c r="I1766" s="87" t="s">
        <v>26</v>
      </c>
      <c r="J1766" s="102"/>
    </row>
    <row r="1767" spans="1:10" ht="12.75" customHeight="1" x14ac:dyDescent="0.25">
      <c r="A1767" s="101"/>
      <c r="B1767" s="80">
        <f>Invoice!B4121</f>
        <v>0</v>
      </c>
      <c r="C1767" s="88">
        <f>Invoice!E4121</f>
        <v>0</v>
      </c>
      <c r="D1767" s="89">
        <f>Invoice!H4121</f>
        <v>0</v>
      </c>
      <c r="E1767" s="81">
        <f t="shared" si="130"/>
        <v>0</v>
      </c>
      <c r="F1767" s="81"/>
      <c r="G1767" s="82">
        <f t="shared" si="131"/>
        <v>0</v>
      </c>
      <c r="H1767" s="83">
        <f t="shared" si="132"/>
        <v>0</v>
      </c>
      <c r="I1767" s="83" t="e">
        <f t="shared" si="133"/>
        <v>#DIV/0!</v>
      </c>
      <c r="J1767" s="103" t="e">
        <f t="shared" si="134"/>
        <v>#DIV/0!</v>
      </c>
    </row>
    <row r="1768" spans="1:10" ht="12.75" customHeight="1" x14ac:dyDescent="0.25">
      <c r="A1768" s="101"/>
      <c r="D1768" s="81"/>
      <c r="E1768" s="81">
        <f>(E1767*Invoice!I4121)+((E1767-(E1767*Invoice!I4121))*Invoice!J4121)</f>
        <v>0</v>
      </c>
      <c r="F1768" s="81"/>
      <c r="G1768" s="90">
        <f>E1768/1.11</f>
        <v>0</v>
      </c>
      <c r="H1768" s="91">
        <f>G1768*11%</f>
        <v>0</v>
      </c>
      <c r="I1768" s="91" t="e">
        <f>G1768/B1767</f>
        <v>#DIV/0!</v>
      </c>
      <c r="J1768" s="104" t="e">
        <f>H1768/B1767</f>
        <v>#DIV/0!</v>
      </c>
    </row>
    <row r="1769" spans="1:10" ht="12.75" customHeight="1" x14ac:dyDescent="0.25">
      <c r="A1769" s="101"/>
      <c r="D1769" s="81" t="s">
        <v>23</v>
      </c>
      <c r="E1769" s="81">
        <f>E1767-E1768</f>
        <v>0</v>
      </c>
      <c r="F1769" s="81"/>
      <c r="G1769" s="82">
        <f>G1767-G1768</f>
        <v>0</v>
      </c>
      <c r="H1769" s="82">
        <f>H1767-H1768</f>
        <v>0</v>
      </c>
      <c r="I1769" s="82" t="e">
        <f>I1767-I1768</f>
        <v>#DIV/0!</v>
      </c>
      <c r="J1769" s="105" t="e">
        <f>J1767-J1768</f>
        <v>#DIV/0!</v>
      </c>
    </row>
    <row r="1770" spans="1:10" ht="12.75" customHeight="1" x14ac:dyDescent="0.25">
      <c r="A1770" s="101"/>
      <c r="D1770" s="81"/>
      <c r="E1770" s="81"/>
      <c r="F1770" s="81"/>
      <c r="G1770" s="82"/>
      <c r="H1770" s="83">
        <f>G1769+H1769</f>
        <v>0</v>
      </c>
      <c r="I1770" s="83"/>
      <c r="J1770" s="103"/>
    </row>
    <row r="1771" spans="1:10" ht="12.75" customHeight="1" x14ac:dyDescent="0.25">
      <c r="A1771" s="101"/>
      <c r="B1771" s="79"/>
      <c r="D1771" s="81"/>
      <c r="E1771" s="81"/>
      <c r="F1771" s="81"/>
      <c r="G1771" s="82"/>
      <c r="H1771" s="83"/>
      <c r="I1771" s="83"/>
      <c r="J1771" s="103"/>
    </row>
    <row r="1772" spans="1:10" ht="12.75" customHeight="1" x14ac:dyDescent="0.25">
      <c r="A1772" s="101">
        <v>9</v>
      </c>
      <c r="B1772" s="84" t="s">
        <v>20</v>
      </c>
      <c r="C1772" s="84" t="s">
        <v>21</v>
      </c>
      <c r="D1772" s="85" t="s">
        <v>22</v>
      </c>
      <c r="E1772" s="85" t="s">
        <v>23</v>
      </c>
      <c r="F1772" s="85"/>
      <c r="G1772" s="86" t="s">
        <v>24</v>
      </c>
      <c r="H1772" s="87" t="s">
        <v>25</v>
      </c>
      <c r="I1772" s="87" t="s">
        <v>26</v>
      </c>
      <c r="J1772" s="102"/>
    </row>
    <row r="1773" spans="1:10" ht="12.75" customHeight="1" x14ac:dyDescent="0.25">
      <c r="A1773" s="101"/>
      <c r="B1773" s="80">
        <f>Invoice!B4122</f>
        <v>0</v>
      </c>
      <c r="C1773" s="88">
        <f>Invoice!E4122</f>
        <v>0</v>
      </c>
      <c r="D1773" s="89">
        <f>Invoice!H4122</f>
        <v>0</v>
      </c>
      <c r="E1773" s="81">
        <f t="shared" si="130"/>
        <v>0</v>
      </c>
      <c r="F1773" s="81"/>
      <c r="G1773" s="82">
        <f t="shared" si="131"/>
        <v>0</v>
      </c>
      <c r="H1773" s="83">
        <f t="shared" si="132"/>
        <v>0</v>
      </c>
      <c r="I1773" s="83" t="e">
        <f t="shared" si="133"/>
        <v>#DIV/0!</v>
      </c>
      <c r="J1773" s="103" t="e">
        <f t="shared" si="134"/>
        <v>#DIV/0!</v>
      </c>
    </row>
    <row r="1774" spans="1:10" ht="12.75" customHeight="1" x14ac:dyDescent="0.25">
      <c r="A1774" s="101"/>
      <c r="D1774" s="81"/>
      <c r="E1774" s="81">
        <f>(E1773*Invoice!I4122)+((E1773-(E1773*Invoice!I4122))*Invoice!J4122)</f>
        <v>0</v>
      </c>
      <c r="F1774" s="81"/>
      <c r="G1774" s="90">
        <f>E1774/1.11</f>
        <v>0</v>
      </c>
      <c r="H1774" s="91">
        <f>G1774*11%</f>
        <v>0</v>
      </c>
      <c r="I1774" s="91" t="e">
        <f>G1774/B1773</f>
        <v>#DIV/0!</v>
      </c>
      <c r="J1774" s="104" t="e">
        <f>H1774/B1773</f>
        <v>#DIV/0!</v>
      </c>
    </row>
    <row r="1775" spans="1:10" ht="12.75" customHeight="1" x14ac:dyDescent="0.25">
      <c r="A1775" s="101"/>
      <c r="D1775" s="81" t="s">
        <v>23</v>
      </c>
      <c r="E1775" s="81">
        <f>E1773-E1774</f>
        <v>0</v>
      </c>
      <c r="F1775" s="81"/>
      <c r="G1775" s="82">
        <f>G1773-G1774</f>
        <v>0</v>
      </c>
      <c r="H1775" s="82">
        <f>H1773-H1774</f>
        <v>0</v>
      </c>
      <c r="I1775" s="82" t="e">
        <f>I1773-I1774</f>
        <v>#DIV/0!</v>
      </c>
      <c r="J1775" s="105" t="e">
        <f>J1773-J1774</f>
        <v>#DIV/0!</v>
      </c>
    </row>
    <row r="1776" spans="1:10" ht="12.75" customHeight="1" x14ac:dyDescent="0.25">
      <c r="A1776" s="101"/>
      <c r="D1776" s="81"/>
      <c r="E1776" s="81"/>
      <c r="F1776" s="81"/>
      <c r="G1776" s="82"/>
      <c r="H1776" s="83">
        <f>G1775+H1775</f>
        <v>0</v>
      </c>
      <c r="I1776" s="83"/>
      <c r="J1776" s="103"/>
    </row>
    <row r="1777" spans="1:10" ht="12.75" customHeight="1" x14ac:dyDescent="0.25">
      <c r="A1777" s="101"/>
      <c r="B1777" s="79"/>
      <c r="D1777" s="81"/>
      <c r="E1777" s="81"/>
      <c r="F1777" s="81"/>
      <c r="G1777" s="82"/>
      <c r="H1777" s="83"/>
      <c r="I1777" s="83"/>
      <c r="J1777" s="103"/>
    </row>
    <row r="1778" spans="1:10" ht="12.75" customHeight="1" x14ac:dyDescent="0.25">
      <c r="A1778" s="101">
        <v>10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Invoice!B4123</f>
        <v>0</v>
      </c>
      <c r="C1779" s="88">
        <f>Invoice!E4123</f>
        <v>0</v>
      </c>
      <c r="D1779" s="89">
        <f>Invoice!H4123</f>
        <v>0</v>
      </c>
      <c r="E1779" s="81">
        <f t="shared" si="130"/>
        <v>0</v>
      </c>
      <c r="F1779" s="81"/>
      <c r="G1779" s="82">
        <f t="shared" si="131"/>
        <v>0</v>
      </c>
      <c r="H1779" s="83">
        <f t="shared" si="132"/>
        <v>0</v>
      </c>
      <c r="I1779" s="83" t="e">
        <f t="shared" si="133"/>
        <v>#DIV/0!</v>
      </c>
      <c r="J1779" s="103" t="e">
        <f t="shared" si="134"/>
        <v>#DIV/0!</v>
      </c>
    </row>
    <row r="1780" spans="1:10" ht="12.75" customHeight="1" x14ac:dyDescent="0.25">
      <c r="A1780" s="101"/>
      <c r="D1780" s="81"/>
      <c r="E1780" s="81">
        <f>(E1779*Invoice!I4123)+((E1779-(E1779*Invoice!I4123))*Invoice!J4123)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B1783" s="79"/>
      <c r="D1783" s="81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1">
        <v>11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Invoice!B4124</f>
        <v>0</v>
      </c>
      <c r="C1785" s="88">
        <f>Invoice!E4124</f>
        <v>0</v>
      </c>
      <c r="D1785" s="89">
        <f>Invoice!H4124</f>
        <v>0</v>
      </c>
      <c r="E1785" s="81">
        <f t="shared" si="130"/>
        <v>0</v>
      </c>
      <c r="F1785" s="81"/>
      <c r="G1785" s="82">
        <f t="shared" si="131"/>
        <v>0</v>
      </c>
      <c r="H1785" s="83">
        <f t="shared" si="132"/>
        <v>0</v>
      </c>
      <c r="I1785" s="83" t="e">
        <f t="shared" si="133"/>
        <v>#DIV/0!</v>
      </c>
      <c r="J1785" s="103" t="e">
        <f t="shared" si="134"/>
        <v>#DIV/0!</v>
      </c>
    </row>
    <row r="1786" spans="1:10" ht="12.75" customHeight="1" x14ac:dyDescent="0.25">
      <c r="A1786" s="101"/>
      <c r="D1786" s="81"/>
      <c r="E1786" s="81">
        <f>(E1785*Invoice!I4124)+((E1785-(E1785*Invoice!I4124))*Invoice!J4124)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12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Invoice!B4125</f>
        <v>0</v>
      </c>
      <c r="C1791" s="88">
        <f>Invoice!E4125</f>
        <v>0</v>
      </c>
      <c r="D1791" s="89">
        <f>Invoice!H4125</f>
        <v>0</v>
      </c>
      <c r="E1791" s="81">
        <f t="shared" si="130"/>
        <v>0</v>
      </c>
      <c r="F1791" s="81"/>
      <c r="G1791" s="82">
        <f t="shared" si="131"/>
        <v>0</v>
      </c>
      <c r="H1791" s="83">
        <f t="shared" si="132"/>
        <v>0</v>
      </c>
      <c r="I1791" s="83" t="e">
        <f t="shared" si="133"/>
        <v>#DIV/0!</v>
      </c>
      <c r="J1791" s="103" t="e">
        <f t="shared" si="134"/>
        <v>#DIV/0!</v>
      </c>
    </row>
    <row r="1792" spans="1:10" ht="12.75" customHeight="1" x14ac:dyDescent="0.25">
      <c r="A1792" s="101"/>
      <c r="D1792" s="81"/>
      <c r="E1792" s="81">
        <f>(E1791*Invoice!I4125)+((E1791-(E1791*Invoice!I4125))*Invoice!J4125)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13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Invoice!B4126</f>
        <v>0</v>
      </c>
      <c r="C1797" s="88">
        <f>Invoice!E4126</f>
        <v>0</v>
      </c>
      <c r="D1797" s="89">
        <f>Invoice!H4126</f>
        <v>0</v>
      </c>
      <c r="E1797" s="81">
        <f t="shared" si="130"/>
        <v>0</v>
      </c>
      <c r="F1797" s="81"/>
      <c r="G1797" s="82">
        <f t="shared" si="131"/>
        <v>0</v>
      </c>
      <c r="H1797" s="83">
        <f t="shared" si="132"/>
        <v>0</v>
      </c>
      <c r="I1797" s="83" t="e">
        <f t="shared" si="133"/>
        <v>#DIV/0!</v>
      </c>
      <c r="J1797" s="103" t="e">
        <f t="shared" si="134"/>
        <v>#DIV/0!</v>
      </c>
    </row>
    <row r="1798" spans="1:10" ht="12.75" customHeight="1" x14ac:dyDescent="0.25">
      <c r="A1798" s="101"/>
      <c r="D1798" s="81"/>
      <c r="E1798" s="81">
        <f>(E1797*Invoice!I4126)+((E1797-(E1797*Invoice!I4126))*Invoice!J4126)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14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Invoice!B4127</f>
        <v>0</v>
      </c>
      <c r="C1803" s="88">
        <f>Invoice!E4127</f>
        <v>0</v>
      </c>
      <c r="D1803" s="89">
        <f>Invoice!H4127</f>
        <v>0</v>
      </c>
      <c r="E1803" s="81">
        <f t="shared" si="130"/>
        <v>0</v>
      </c>
      <c r="F1803" s="81"/>
      <c r="G1803" s="82">
        <f t="shared" si="131"/>
        <v>0</v>
      </c>
      <c r="H1803" s="83">
        <f t="shared" si="132"/>
        <v>0</v>
      </c>
      <c r="I1803" s="83" t="e">
        <f t="shared" si="133"/>
        <v>#DIV/0!</v>
      </c>
      <c r="J1803" s="103" t="e">
        <f t="shared" si="134"/>
        <v>#DIV/0!</v>
      </c>
    </row>
    <row r="1804" spans="1:10" ht="12.75" customHeight="1" x14ac:dyDescent="0.25">
      <c r="A1804" s="101"/>
      <c r="D1804" s="81"/>
      <c r="E1804" s="81">
        <f>(E1803*Invoice!I4127)+((E1803-(E1803*Invoice!I4127))*Invoice!J4127)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15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Invoice!B4128</f>
        <v>0</v>
      </c>
      <c r="C1809" s="88">
        <f>Invoice!E4128</f>
        <v>0</v>
      </c>
      <c r="D1809" s="89">
        <f>Invoice!H4128</f>
        <v>0</v>
      </c>
      <c r="E1809" s="81">
        <f t="shared" si="130"/>
        <v>0</v>
      </c>
      <c r="F1809" s="81"/>
      <c r="G1809" s="82">
        <f t="shared" si="131"/>
        <v>0</v>
      </c>
      <c r="H1809" s="83">
        <f t="shared" si="132"/>
        <v>0</v>
      </c>
      <c r="I1809" s="83" t="e">
        <f t="shared" si="133"/>
        <v>#DIV/0!</v>
      </c>
      <c r="J1809" s="103" t="e">
        <f t="shared" si="134"/>
        <v>#DIV/0!</v>
      </c>
    </row>
    <row r="1810" spans="1:10" ht="12.75" customHeight="1" x14ac:dyDescent="0.25">
      <c r="A1810" s="101"/>
      <c r="D1810" s="81"/>
      <c r="E1810" s="81">
        <f>(E1809*Invoice!I4128)+((E1809-(E1809*Invoice!I4128))*Invoice!J4128)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16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Invoice!B4129</f>
        <v>0</v>
      </c>
      <c r="C1815" s="88">
        <f>Invoice!E4129</f>
        <v>0</v>
      </c>
      <c r="D1815" s="89">
        <f>Invoice!H4129</f>
        <v>0</v>
      </c>
      <c r="E1815" s="81">
        <f t="shared" si="130"/>
        <v>0</v>
      </c>
      <c r="F1815" s="81"/>
      <c r="G1815" s="82">
        <f t="shared" si="131"/>
        <v>0</v>
      </c>
      <c r="H1815" s="83">
        <f t="shared" si="132"/>
        <v>0</v>
      </c>
      <c r="I1815" s="83" t="e">
        <f t="shared" si="133"/>
        <v>#DIV/0!</v>
      </c>
      <c r="J1815" s="103" t="e">
        <f t="shared" si="134"/>
        <v>#DIV/0!</v>
      </c>
    </row>
    <row r="1816" spans="1:10" ht="12.75" customHeight="1" x14ac:dyDescent="0.25">
      <c r="A1816" s="101"/>
      <c r="D1816" s="81"/>
      <c r="E1816" s="81">
        <f>(E1815*Invoice!I4129)+((E1815-(E1815*Invoice!I4129))*Invoice!J4129)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C1819" s="88"/>
      <c r="D1819" s="89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6"/>
      <c r="B1820" s="107"/>
      <c r="C1820" s="107"/>
      <c r="D1820" s="107"/>
      <c r="E1820" s="107"/>
      <c r="F1820" s="107"/>
      <c r="G1820" s="108">
        <f>G1727+G1733+G1739+G1745+G1751+G1757+G1763+G1769+G1775+G1781+G1787+G1793+G1799+G1805+G1811+G1817</f>
        <v>0</v>
      </c>
      <c r="H1820" s="108">
        <f>H1727+H1733+H1739+H1745+H1751+H1757+H1763+H1769+H1775+H1781+H1787+H1793+H1799+H1805+H1811+H1817</f>
        <v>0</v>
      </c>
      <c r="I1820" s="107"/>
      <c r="J1820" s="109">
        <f>H1728+H1734+H1740+H1746+H1752+H1758+H1764+H1770+H1776+H1782+H1788+H1794+H1800+H1806+H1812+H1818</f>
        <v>0</v>
      </c>
    </row>
    <row r="1822" spans="1:10" ht="12.75" customHeight="1" x14ac:dyDescent="0.25">
      <c r="A1822" s="94" t="s">
        <v>1</v>
      </c>
      <c r="B1822" s="95">
        <f>Invoice!E4220</f>
        <v>23090038</v>
      </c>
      <c r="C1822" s="96"/>
      <c r="D1822" s="97"/>
      <c r="E1822" s="97"/>
      <c r="F1822" s="97"/>
      <c r="G1822" s="98"/>
      <c r="H1822" s="99"/>
      <c r="I1822" s="99"/>
      <c r="J1822" s="100"/>
    </row>
    <row r="1823" spans="1:10" ht="12.75" customHeight="1" x14ac:dyDescent="0.25">
      <c r="A1823" s="101">
        <v>1</v>
      </c>
      <c r="B1823" s="84" t="s">
        <v>20</v>
      </c>
      <c r="C1823" s="84" t="s">
        <v>21</v>
      </c>
      <c r="D1823" s="85" t="s">
        <v>22</v>
      </c>
      <c r="E1823" s="85" t="s">
        <v>23</v>
      </c>
      <c r="F1823" s="85"/>
      <c r="G1823" s="86" t="s">
        <v>24</v>
      </c>
      <c r="H1823" s="87" t="s">
        <v>25</v>
      </c>
      <c r="I1823" s="87" t="s">
        <v>26</v>
      </c>
      <c r="J1823" s="102"/>
    </row>
    <row r="1824" spans="1:10" ht="12.75" customHeight="1" x14ac:dyDescent="0.25">
      <c r="A1824" s="101"/>
      <c r="B1824" s="80">
        <f>Invoice!B4228</f>
        <v>0</v>
      </c>
      <c r="C1824" s="88">
        <f>Invoice!E4228</f>
        <v>0</v>
      </c>
      <c r="D1824" s="89">
        <f>Invoice!H4228</f>
        <v>0</v>
      </c>
      <c r="E1824" s="81">
        <f>D1824*B1824</f>
        <v>0</v>
      </c>
      <c r="F1824" s="81"/>
      <c r="G1824" s="82">
        <f>E1824/1.11</f>
        <v>0</v>
      </c>
      <c r="H1824" s="83">
        <f>G1824*11%</f>
        <v>0</v>
      </c>
      <c r="I1824" s="83" t="e">
        <f>G1824/B1824</f>
        <v>#DIV/0!</v>
      </c>
      <c r="J1824" s="103" t="e">
        <f>H1824/B1824</f>
        <v>#DIV/0!</v>
      </c>
    </row>
    <row r="1825" spans="1:10" ht="12.75" customHeight="1" x14ac:dyDescent="0.25">
      <c r="A1825" s="101"/>
      <c r="D1825" s="81"/>
      <c r="E1825" s="81">
        <f>(E1824*Invoice!I4228)+((E1824-(E1824*Invoice!I4228))*Invoice!J4228)</f>
        <v>0</v>
      </c>
      <c r="F1825" s="81"/>
      <c r="G1825" s="90">
        <f>E1825/1.11</f>
        <v>0</v>
      </c>
      <c r="H1825" s="91">
        <f>G1825*11%</f>
        <v>0</v>
      </c>
      <c r="I1825" s="91" t="e">
        <f>G1825/B1824</f>
        <v>#DIV/0!</v>
      </c>
      <c r="J1825" s="104" t="e">
        <f>H1825/B1824</f>
        <v>#DIV/0!</v>
      </c>
    </row>
    <row r="1826" spans="1:10" ht="12.75" customHeight="1" x14ac:dyDescent="0.25">
      <c r="A1826" s="101"/>
      <c r="D1826" s="81" t="s">
        <v>23</v>
      </c>
      <c r="E1826" s="81">
        <f>E1824-E1825</f>
        <v>0</v>
      </c>
      <c r="F1826" s="81"/>
      <c r="G1826" s="82">
        <f>G1824-G1825</f>
        <v>0</v>
      </c>
      <c r="H1826" s="82">
        <f>H1824-H1825</f>
        <v>0</v>
      </c>
      <c r="I1826" s="82" t="e">
        <f>I1824-I1825</f>
        <v>#DIV/0!</v>
      </c>
      <c r="J1826" s="105" t="e">
        <f>J1824-J1825</f>
        <v>#DIV/0!</v>
      </c>
    </row>
    <row r="1827" spans="1:10" ht="12.75" customHeight="1" x14ac:dyDescent="0.25">
      <c r="A1827" s="101"/>
      <c r="D1827" s="81"/>
      <c r="E1827" s="81"/>
      <c r="F1827" s="81"/>
      <c r="G1827" s="82"/>
      <c r="H1827" s="83">
        <f>G1826+H1826</f>
        <v>0</v>
      </c>
      <c r="I1827" s="83"/>
      <c r="J1827" s="103"/>
    </row>
    <row r="1828" spans="1:10" ht="12.75" customHeight="1" x14ac:dyDescent="0.25">
      <c r="A1828" s="101"/>
      <c r="B1828" s="79"/>
      <c r="D1828" s="81"/>
      <c r="E1828" s="81"/>
      <c r="F1828" s="81"/>
      <c r="G1828" s="82"/>
      <c r="H1828" s="83"/>
      <c r="I1828" s="83"/>
      <c r="J1828" s="103"/>
    </row>
    <row r="1829" spans="1:10" ht="12.75" customHeight="1" x14ac:dyDescent="0.25">
      <c r="A1829" s="101">
        <v>2</v>
      </c>
      <c r="B1829" s="84" t="s">
        <v>20</v>
      </c>
      <c r="C1829" s="84" t="s">
        <v>21</v>
      </c>
      <c r="D1829" s="85" t="s">
        <v>22</v>
      </c>
      <c r="E1829" s="85" t="s">
        <v>23</v>
      </c>
      <c r="F1829" s="85"/>
      <c r="G1829" s="86" t="s">
        <v>24</v>
      </c>
      <c r="H1829" s="87" t="s">
        <v>25</v>
      </c>
      <c r="I1829" s="87" t="s">
        <v>26</v>
      </c>
      <c r="J1829" s="102"/>
    </row>
    <row r="1830" spans="1:10" ht="12.75" customHeight="1" x14ac:dyDescent="0.25">
      <c r="A1830" s="101"/>
      <c r="B1830" s="80">
        <f>Invoice!B4229</f>
        <v>0</v>
      </c>
      <c r="C1830" s="88">
        <f>Invoice!E4229</f>
        <v>0</v>
      </c>
      <c r="D1830" s="89">
        <f>Invoice!H4229</f>
        <v>0</v>
      </c>
      <c r="E1830" s="81">
        <f t="shared" ref="E1830:E1914" si="135">D1830*B1830</f>
        <v>0</v>
      </c>
      <c r="F1830" s="81"/>
      <c r="G1830" s="82">
        <f t="shared" ref="G1830:G1914" si="136">E1830/1.11</f>
        <v>0</v>
      </c>
      <c r="H1830" s="83">
        <f t="shared" ref="H1830:H1914" si="137">G1830*11%</f>
        <v>0</v>
      </c>
      <c r="I1830" s="83" t="e">
        <f t="shared" ref="I1830:I1914" si="138">G1830/B1830</f>
        <v>#DIV/0!</v>
      </c>
      <c r="J1830" s="103" t="e">
        <f t="shared" ref="J1830:J1914" si="139">H1830/B1830</f>
        <v>#DIV/0!</v>
      </c>
    </row>
    <row r="1831" spans="1:10" ht="12.75" customHeight="1" x14ac:dyDescent="0.25">
      <c r="A1831" s="101"/>
      <c r="D1831" s="81"/>
      <c r="E1831" s="81">
        <f>(E1830*Invoice!I4229)+((E1830-(E1830*Invoice!I4229))*Invoice!J4229)</f>
        <v>0</v>
      </c>
      <c r="F1831" s="81"/>
      <c r="G1831" s="90">
        <f>E1831/1.11</f>
        <v>0</v>
      </c>
      <c r="H1831" s="91">
        <f>G1831*11%</f>
        <v>0</v>
      </c>
      <c r="I1831" s="91" t="e">
        <f>G1831/B1830</f>
        <v>#DIV/0!</v>
      </c>
      <c r="J1831" s="104" t="e">
        <f>H1831/B1830</f>
        <v>#DIV/0!</v>
      </c>
    </row>
    <row r="1832" spans="1:10" ht="12.75" customHeight="1" x14ac:dyDescent="0.25">
      <c r="A1832" s="101"/>
      <c r="D1832" s="81" t="s">
        <v>23</v>
      </c>
      <c r="E1832" s="81">
        <f>E1830-E1831</f>
        <v>0</v>
      </c>
      <c r="F1832" s="81"/>
      <c r="G1832" s="82">
        <f>G1830-G1831</f>
        <v>0</v>
      </c>
      <c r="H1832" s="82">
        <f>H1830-H1831</f>
        <v>0</v>
      </c>
      <c r="I1832" s="82" t="e">
        <f>I1830-I1831</f>
        <v>#DIV/0!</v>
      </c>
      <c r="J1832" s="105" t="e">
        <f>J1830-J1831</f>
        <v>#DIV/0!</v>
      </c>
    </row>
    <row r="1833" spans="1:10" ht="12.75" customHeight="1" x14ac:dyDescent="0.25">
      <c r="A1833" s="101"/>
      <c r="D1833" s="81"/>
      <c r="E1833" s="81"/>
      <c r="F1833" s="81"/>
      <c r="G1833" s="82"/>
      <c r="H1833" s="83">
        <f>G1832+H1832</f>
        <v>0</v>
      </c>
      <c r="I1833" s="83"/>
      <c r="J1833" s="103"/>
    </row>
    <row r="1834" spans="1:10" ht="12.75" customHeight="1" x14ac:dyDescent="0.25">
      <c r="A1834" s="101"/>
      <c r="B1834" s="79"/>
      <c r="D1834" s="81"/>
      <c r="E1834" s="81"/>
      <c r="F1834" s="81"/>
      <c r="G1834" s="82"/>
      <c r="H1834" s="83"/>
      <c r="I1834" s="83"/>
      <c r="J1834" s="103"/>
    </row>
    <row r="1835" spans="1:10" ht="12.75" customHeight="1" x14ac:dyDescent="0.25">
      <c r="A1835" s="101">
        <v>3</v>
      </c>
      <c r="B1835" s="84" t="s">
        <v>20</v>
      </c>
      <c r="C1835" s="84" t="s">
        <v>21</v>
      </c>
      <c r="D1835" s="85" t="s">
        <v>22</v>
      </c>
      <c r="E1835" s="85" t="s">
        <v>23</v>
      </c>
      <c r="F1835" s="85"/>
      <c r="G1835" s="86" t="s">
        <v>24</v>
      </c>
      <c r="H1835" s="87" t="s">
        <v>25</v>
      </c>
      <c r="I1835" s="87" t="s">
        <v>26</v>
      </c>
      <c r="J1835" s="102"/>
    </row>
    <row r="1836" spans="1:10" ht="12.75" customHeight="1" x14ac:dyDescent="0.25">
      <c r="A1836" s="101"/>
      <c r="B1836" s="80">
        <f>Invoice!B4230</f>
        <v>0</v>
      </c>
      <c r="C1836" s="88">
        <f>Invoice!E4230</f>
        <v>0</v>
      </c>
      <c r="D1836" s="89">
        <f>Invoice!H4230</f>
        <v>0</v>
      </c>
      <c r="E1836" s="81">
        <f t="shared" si="135"/>
        <v>0</v>
      </c>
      <c r="F1836" s="81"/>
      <c r="G1836" s="82">
        <f t="shared" si="136"/>
        <v>0</v>
      </c>
      <c r="H1836" s="83">
        <f t="shared" si="137"/>
        <v>0</v>
      </c>
      <c r="I1836" s="83" t="e">
        <f t="shared" si="138"/>
        <v>#DIV/0!</v>
      </c>
      <c r="J1836" s="103" t="e">
        <f t="shared" si="139"/>
        <v>#DIV/0!</v>
      </c>
    </row>
    <row r="1837" spans="1:10" ht="12.75" customHeight="1" x14ac:dyDescent="0.25">
      <c r="A1837" s="101"/>
      <c r="D1837" s="81"/>
      <c r="E1837" s="81">
        <f>(E1836*Invoice!I4230)+((E1836-(E1836*Invoice!I4230))*Invoice!J4230)</f>
        <v>0</v>
      </c>
      <c r="F1837" s="81"/>
      <c r="G1837" s="90">
        <f>E1837/1.11</f>
        <v>0</v>
      </c>
      <c r="H1837" s="91">
        <f>G1837*11%</f>
        <v>0</v>
      </c>
      <c r="I1837" s="91" t="e">
        <f>G1837/B1836</f>
        <v>#DIV/0!</v>
      </c>
      <c r="J1837" s="104" t="e">
        <f>H1837/B1836</f>
        <v>#DIV/0!</v>
      </c>
    </row>
    <row r="1838" spans="1:10" ht="12.75" customHeight="1" x14ac:dyDescent="0.25">
      <c r="A1838" s="101"/>
      <c r="D1838" s="81" t="s">
        <v>23</v>
      </c>
      <c r="E1838" s="81">
        <f>E1836-E1837</f>
        <v>0</v>
      </c>
      <c r="F1838" s="81"/>
      <c r="G1838" s="82">
        <f>G1836-G1837</f>
        <v>0</v>
      </c>
      <c r="H1838" s="82">
        <f>H1836-H1837</f>
        <v>0</v>
      </c>
      <c r="I1838" s="82" t="e">
        <f>I1836-I1837</f>
        <v>#DIV/0!</v>
      </c>
      <c r="J1838" s="105" t="e">
        <f>J1836-J1837</f>
        <v>#DIV/0!</v>
      </c>
    </row>
    <row r="1839" spans="1:10" ht="12.75" customHeight="1" x14ac:dyDescent="0.25">
      <c r="A1839" s="101"/>
      <c r="D1839" s="81"/>
      <c r="E1839" s="81"/>
      <c r="F1839" s="81"/>
      <c r="G1839" s="82"/>
      <c r="H1839" s="83">
        <f>G1838+H1838</f>
        <v>0</v>
      </c>
      <c r="I1839" s="83"/>
      <c r="J1839" s="103"/>
    </row>
    <row r="1840" spans="1:10" ht="12.75" customHeight="1" x14ac:dyDescent="0.25">
      <c r="A1840" s="101"/>
      <c r="B1840" s="79"/>
      <c r="D1840" s="81"/>
      <c r="E1840" s="81"/>
      <c r="F1840" s="81"/>
      <c r="G1840" s="82"/>
      <c r="H1840" s="83"/>
      <c r="I1840" s="83"/>
      <c r="J1840" s="103"/>
    </row>
    <row r="1841" spans="1:10" ht="12.75" customHeight="1" x14ac:dyDescent="0.25">
      <c r="A1841" s="101">
        <v>4</v>
      </c>
      <c r="B1841" s="84" t="s">
        <v>20</v>
      </c>
      <c r="C1841" s="84" t="s">
        <v>21</v>
      </c>
      <c r="D1841" s="85" t="s">
        <v>22</v>
      </c>
      <c r="E1841" s="85" t="s">
        <v>23</v>
      </c>
      <c r="F1841" s="85"/>
      <c r="G1841" s="86" t="s">
        <v>24</v>
      </c>
      <c r="H1841" s="87" t="s">
        <v>25</v>
      </c>
      <c r="I1841" s="87" t="s">
        <v>26</v>
      </c>
      <c r="J1841" s="102"/>
    </row>
    <row r="1842" spans="1:10" ht="12.75" customHeight="1" x14ac:dyDescent="0.25">
      <c r="A1842" s="101"/>
      <c r="B1842" s="80">
        <f>Invoice!B4231</f>
        <v>0</v>
      </c>
      <c r="C1842" s="88">
        <f>Invoice!E4231</f>
        <v>0</v>
      </c>
      <c r="D1842" s="89">
        <f>Invoice!H4231</f>
        <v>0</v>
      </c>
      <c r="E1842" s="81">
        <f t="shared" si="135"/>
        <v>0</v>
      </c>
      <c r="F1842" s="81"/>
      <c r="G1842" s="82">
        <f t="shared" si="136"/>
        <v>0</v>
      </c>
      <c r="H1842" s="83">
        <f t="shared" si="137"/>
        <v>0</v>
      </c>
      <c r="I1842" s="83" t="e">
        <f t="shared" si="138"/>
        <v>#DIV/0!</v>
      </c>
      <c r="J1842" s="103" t="e">
        <f t="shared" si="139"/>
        <v>#DIV/0!</v>
      </c>
    </row>
    <row r="1843" spans="1:10" ht="12.75" customHeight="1" x14ac:dyDescent="0.25">
      <c r="A1843" s="101"/>
      <c r="D1843" s="81"/>
      <c r="E1843" s="81">
        <f>(E1842*Invoice!I4231)+((E1842-(E1842*Invoice!I4231))*Invoice!J4231)</f>
        <v>0</v>
      </c>
      <c r="F1843" s="81"/>
      <c r="G1843" s="90">
        <f>E1843/1.11</f>
        <v>0</v>
      </c>
      <c r="H1843" s="91">
        <f>G1843*11%</f>
        <v>0</v>
      </c>
      <c r="I1843" s="91" t="e">
        <f>G1843/B1842</f>
        <v>#DIV/0!</v>
      </c>
      <c r="J1843" s="104" t="e">
        <f>H1843/B1842</f>
        <v>#DIV/0!</v>
      </c>
    </row>
    <row r="1844" spans="1:10" ht="12.75" customHeight="1" x14ac:dyDescent="0.25">
      <c r="A1844" s="101"/>
      <c r="D1844" s="81" t="s">
        <v>23</v>
      </c>
      <c r="E1844" s="81">
        <f>E1842-E1843</f>
        <v>0</v>
      </c>
      <c r="F1844" s="81"/>
      <c r="G1844" s="82">
        <f>G1842-G1843</f>
        <v>0</v>
      </c>
      <c r="H1844" s="82">
        <f>H1842-H1843</f>
        <v>0</v>
      </c>
      <c r="I1844" s="82" t="e">
        <f>I1842-I1843</f>
        <v>#DIV/0!</v>
      </c>
      <c r="J1844" s="105" t="e">
        <f>J1842-J1843</f>
        <v>#DIV/0!</v>
      </c>
    </row>
    <row r="1845" spans="1:10" ht="12.75" customHeight="1" x14ac:dyDescent="0.25">
      <c r="A1845" s="101"/>
      <c r="D1845" s="81"/>
      <c r="E1845" s="81"/>
      <c r="F1845" s="81"/>
      <c r="G1845" s="82"/>
      <c r="H1845" s="83">
        <f>G1844+H1844</f>
        <v>0</v>
      </c>
      <c r="I1845" s="83"/>
      <c r="J1845" s="103"/>
    </row>
    <row r="1846" spans="1:10" ht="12.75" customHeight="1" x14ac:dyDescent="0.25">
      <c r="A1846" s="101"/>
      <c r="B1846" s="79"/>
      <c r="D1846" s="81"/>
      <c r="E1846" s="81"/>
      <c r="F1846" s="81"/>
      <c r="G1846" s="82"/>
      <c r="H1846" s="83"/>
      <c r="I1846" s="83"/>
      <c r="J1846" s="103"/>
    </row>
    <row r="1847" spans="1:10" ht="12.75" customHeight="1" x14ac:dyDescent="0.25">
      <c r="A1847" s="101">
        <v>5</v>
      </c>
      <c r="B1847" s="84" t="s">
        <v>20</v>
      </c>
      <c r="C1847" s="84" t="s">
        <v>21</v>
      </c>
      <c r="D1847" s="85" t="s">
        <v>22</v>
      </c>
      <c r="E1847" s="85" t="s">
        <v>23</v>
      </c>
      <c r="F1847" s="85"/>
      <c r="G1847" s="86" t="s">
        <v>24</v>
      </c>
      <c r="H1847" s="87" t="s">
        <v>25</v>
      </c>
      <c r="I1847" s="87" t="s">
        <v>26</v>
      </c>
      <c r="J1847" s="102"/>
    </row>
    <row r="1848" spans="1:10" ht="12.75" customHeight="1" x14ac:dyDescent="0.25">
      <c r="A1848" s="101"/>
      <c r="B1848" s="80">
        <f>Invoice!B4232</f>
        <v>0</v>
      </c>
      <c r="C1848" s="88">
        <f>Invoice!E4232</f>
        <v>0</v>
      </c>
      <c r="D1848" s="89">
        <f>Invoice!H4232</f>
        <v>0</v>
      </c>
      <c r="E1848" s="81">
        <f t="shared" si="135"/>
        <v>0</v>
      </c>
      <c r="F1848" s="81"/>
      <c r="G1848" s="82">
        <f t="shared" si="136"/>
        <v>0</v>
      </c>
      <c r="H1848" s="83">
        <f t="shared" si="137"/>
        <v>0</v>
      </c>
      <c r="I1848" s="83" t="e">
        <f t="shared" si="138"/>
        <v>#DIV/0!</v>
      </c>
      <c r="J1848" s="103" t="e">
        <f t="shared" si="139"/>
        <v>#DIV/0!</v>
      </c>
    </row>
    <row r="1849" spans="1:10" ht="12.75" customHeight="1" x14ac:dyDescent="0.25">
      <c r="A1849" s="101"/>
      <c r="D1849" s="81"/>
      <c r="E1849" s="81">
        <f>(E1848*Invoice!I4232)+((E1848-(E1848*Invoice!I4232))*Invoice!J4232)</f>
        <v>0</v>
      </c>
      <c r="F1849" s="81"/>
      <c r="G1849" s="90">
        <f>E1849/1.11</f>
        <v>0</v>
      </c>
      <c r="H1849" s="91">
        <f>G1849*11%</f>
        <v>0</v>
      </c>
      <c r="I1849" s="91" t="e">
        <f>G1849/B1848</f>
        <v>#DIV/0!</v>
      </c>
      <c r="J1849" s="104" t="e">
        <f>H1849/B1848</f>
        <v>#DIV/0!</v>
      </c>
    </row>
    <row r="1850" spans="1:10" ht="12.75" customHeight="1" x14ac:dyDescent="0.25">
      <c r="A1850" s="101"/>
      <c r="D1850" s="81" t="s">
        <v>23</v>
      </c>
      <c r="E1850" s="81">
        <f>E1848-E1849</f>
        <v>0</v>
      </c>
      <c r="F1850" s="81"/>
      <c r="G1850" s="82">
        <f>G1848-G1849</f>
        <v>0</v>
      </c>
      <c r="H1850" s="82">
        <f>H1848-H1849</f>
        <v>0</v>
      </c>
      <c r="I1850" s="82" t="e">
        <f>I1848-I1849</f>
        <v>#DIV/0!</v>
      </c>
      <c r="J1850" s="105" t="e">
        <f>J1848-J1849</f>
        <v>#DIV/0!</v>
      </c>
    </row>
    <row r="1851" spans="1:10" ht="12.75" customHeight="1" x14ac:dyDescent="0.25">
      <c r="A1851" s="101"/>
      <c r="D1851" s="81"/>
      <c r="E1851" s="81"/>
      <c r="F1851" s="81"/>
      <c r="G1851" s="82"/>
      <c r="H1851" s="83">
        <f>G1850+H1850</f>
        <v>0</v>
      </c>
      <c r="I1851" s="83"/>
      <c r="J1851" s="103"/>
    </row>
    <row r="1852" spans="1:10" ht="12.75" customHeight="1" x14ac:dyDescent="0.25">
      <c r="A1852" s="101"/>
      <c r="B1852" s="79"/>
      <c r="D1852" s="81"/>
      <c r="E1852" s="81"/>
      <c r="F1852" s="81"/>
      <c r="G1852" s="82"/>
      <c r="H1852" s="83"/>
      <c r="I1852" s="83"/>
      <c r="J1852" s="103"/>
    </row>
    <row r="1853" spans="1:10" ht="12.75" customHeight="1" x14ac:dyDescent="0.25">
      <c r="A1853" s="101">
        <v>6</v>
      </c>
      <c r="B1853" s="84" t="s">
        <v>20</v>
      </c>
      <c r="C1853" s="84" t="s">
        <v>21</v>
      </c>
      <c r="D1853" s="85" t="s">
        <v>22</v>
      </c>
      <c r="E1853" s="85" t="s">
        <v>23</v>
      </c>
      <c r="F1853" s="85"/>
      <c r="G1853" s="86" t="s">
        <v>24</v>
      </c>
      <c r="H1853" s="87" t="s">
        <v>25</v>
      </c>
      <c r="I1853" s="87" t="s">
        <v>26</v>
      </c>
      <c r="J1853" s="102"/>
    </row>
    <row r="1854" spans="1:10" ht="12.75" customHeight="1" x14ac:dyDescent="0.25">
      <c r="A1854" s="101"/>
      <c r="B1854" s="80">
        <f>Invoice!B4233</f>
        <v>0</v>
      </c>
      <c r="C1854" s="88">
        <f>Invoice!E4233</f>
        <v>0</v>
      </c>
      <c r="D1854" s="89">
        <f>Invoice!H4233</f>
        <v>0</v>
      </c>
      <c r="E1854" s="81">
        <f t="shared" si="135"/>
        <v>0</v>
      </c>
      <c r="F1854" s="81"/>
      <c r="G1854" s="82">
        <f t="shared" si="136"/>
        <v>0</v>
      </c>
      <c r="H1854" s="83">
        <f t="shared" si="137"/>
        <v>0</v>
      </c>
      <c r="I1854" s="83" t="e">
        <f t="shared" si="138"/>
        <v>#DIV/0!</v>
      </c>
      <c r="J1854" s="103" t="e">
        <f t="shared" si="139"/>
        <v>#DIV/0!</v>
      </c>
    </row>
    <row r="1855" spans="1:10" ht="12.75" customHeight="1" x14ac:dyDescent="0.25">
      <c r="A1855" s="101"/>
      <c r="D1855" s="81"/>
      <c r="E1855" s="81">
        <f>(E1854*Invoice!I4233)+((E1854-(E1854*Invoice!I4233))*Invoice!J4233)</f>
        <v>0</v>
      </c>
      <c r="F1855" s="81"/>
      <c r="G1855" s="90">
        <f>E1855/1.11</f>
        <v>0</v>
      </c>
      <c r="H1855" s="91">
        <f>G1855*11%</f>
        <v>0</v>
      </c>
      <c r="I1855" s="91" t="e">
        <f>G1855/B1854</f>
        <v>#DIV/0!</v>
      </c>
      <c r="J1855" s="104" t="e">
        <f>H1855/B1854</f>
        <v>#DIV/0!</v>
      </c>
    </row>
    <row r="1856" spans="1:10" ht="12.75" customHeight="1" x14ac:dyDescent="0.25">
      <c r="A1856" s="101"/>
      <c r="D1856" s="81" t="s">
        <v>23</v>
      </c>
      <c r="E1856" s="81">
        <f>E1854-E1855</f>
        <v>0</v>
      </c>
      <c r="F1856" s="81"/>
      <c r="G1856" s="82">
        <f>G1854-G1855</f>
        <v>0</v>
      </c>
      <c r="H1856" s="82">
        <f>H1854-H1855</f>
        <v>0</v>
      </c>
      <c r="I1856" s="82" t="e">
        <f>I1854-I1855</f>
        <v>#DIV/0!</v>
      </c>
      <c r="J1856" s="105" t="e">
        <f>J1854-J1855</f>
        <v>#DIV/0!</v>
      </c>
    </row>
    <row r="1857" spans="1:10" ht="12.75" customHeight="1" x14ac:dyDescent="0.25">
      <c r="A1857" s="101"/>
      <c r="D1857" s="81"/>
      <c r="E1857" s="81"/>
      <c r="F1857" s="81"/>
      <c r="G1857" s="82"/>
      <c r="H1857" s="83">
        <f>G1856+H1856</f>
        <v>0</v>
      </c>
      <c r="I1857" s="83"/>
      <c r="J1857" s="103"/>
    </row>
    <row r="1858" spans="1:10" ht="12.75" customHeight="1" x14ac:dyDescent="0.25">
      <c r="A1858" s="101"/>
      <c r="B1858" s="79"/>
      <c r="D1858" s="81"/>
      <c r="E1858" s="81"/>
      <c r="F1858" s="81"/>
      <c r="G1858" s="82"/>
      <c r="H1858" s="83"/>
      <c r="I1858" s="83"/>
      <c r="J1858" s="103"/>
    </row>
    <row r="1859" spans="1:10" ht="12.75" customHeight="1" x14ac:dyDescent="0.25">
      <c r="A1859" s="101">
        <v>7</v>
      </c>
      <c r="B1859" s="84" t="s">
        <v>20</v>
      </c>
      <c r="C1859" s="84" t="s">
        <v>21</v>
      </c>
      <c r="D1859" s="85" t="s">
        <v>22</v>
      </c>
      <c r="E1859" s="85" t="s">
        <v>23</v>
      </c>
      <c r="F1859" s="85"/>
      <c r="G1859" s="86" t="s">
        <v>24</v>
      </c>
      <c r="H1859" s="87" t="s">
        <v>25</v>
      </c>
      <c r="I1859" s="87" t="s">
        <v>26</v>
      </c>
      <c r="J1859" s="102"/>
    </row>
    <row r="1860" spans="1:10" ht="12.75" customHeight="1" x14ac:dyDescent="0.25">
      <c r="A1860" s="101"/>
      <c r="B1860" s="80">
        <f>Invoice!B4234</f>
        <v>0</v>
      </c>
      <c r="C1860" s="88">
        <f>Invoice!E4234</f>
        <v>0</v>
      </c>
      <c r="D1860" s="89">
        <f>Invoice!H4234</f>
        <v>0</v>
      </c>
      <c r="E1860" s="81">
        <f t="shared" si="135"/>
        <v>0</v>
      </c>
      <c r="F1860" s="81"/>
      <c r="G1860" s="82">
        <f t="shared" si="136"/>
        <v>0</v>
      </c>
      <c r="H1860" s="83">
        <f t="shared" si="137"/>
        <v>0</v>
      </c>
      <c r="I1860" s="83" t="e">
        <f t="shared" si="138"/>
        <v>#DIV/0!</v>
      </c>
      <c r="J1860" s="103" t="e">
        <f t="shared" si="139"/>
        <v>#DIV/0!</v>
      </c>
    </row>
    <row r="1861" spans="1:10" ht="12.75" customHeight="1" x14ac:dyDescent="0.25">
      <c r="A1861" s="101"/>
      <c r="D1861" s="81"/>
      <c r="E1861" s="81">
        <f>(E1860*Invoice!I4234)+((E1860-(E1860*Invoice!I4234))*Invoice!J4234)</f>
        <v>0</v>
      </c>
      <c r="F1861" s="81"/>
      <c r="G1861" s="90">
        <f>E1861/1.11</f>
        <v>0</v>
      </c>
      <c r="H1861" s="91">
        <f>G1861*11%</f>
        <v>0</v>
      </c>
      <c r="I1861" s="91" t="e">
        <f>G1861/B1860</f>
        <v>#DIV/0!</v>
      </c>
      <c r="J1861" s="104" t="e">
        <f>H1861/B1860</f>
        <v>#DIV/0!</v>
      </c>
    </row>
    <row r="1862" spans="1:10" ht="12.75" customHeight="1" x14ac:dyDescent="0.25">
      <c r="A1862" s="101"/>
      <c r="D1862" s="81" t="s">
        <v>23</v>
      </c>
      <c r="E1862" s="81">
        <f>E1860-E1861</f>
        <v>0</v>
      </c>
      <c r="F1862" s="81"/>
      <c r="G1862" s="82">
        <f>G1860-G1861</f>
        <v>0</v>
      </c>
      <c r="H1862" s="82">
        <f>H1860-H1861</f>
        <v>0</v>
      </c>
      <c r="I1862" s="82" t="e">
        <f>I1860-I1861</f>
        <v>#DIV/0!</v>
      </c>
      <c r="J1862" s="105" t="e">
        <f>J1860-J1861</f>
        <v>#DIV/0!</v>
      </c>
    </row>
    <row r="1863" spans="1:10" ht="12.75" customHeight="1" x14ac:dyDescent="0.25">
      <c r="A1863" s="101"/>
      <c r="D1863" s="81"/>
      <c r="E1863" s="81"/>
      <c r="F1863" s="81"/>
      <c r="G1863" s="82"/>
      <c r="H1863" s="83">
        <f>G1862+H1862</f>
        <v>0</v>
      </c>
      <c r="I1863" s="83"/>
      <c r="J1863" s="103"/>
    </row>
    <row r="1864" spans="1:10" ht="12.75" customHeight="1" x14ac:dyDescent="0.25">
      <c r="A1864" s="101"/>
      <c r="B1864" s="79"/>
      <c r="D1864" s="81"/>
      <c r="E1864" s="81"/>
      <c r="F1864" s="81"/>
      <c r="G1864" s="82"/>
      <c r="H1864" s="83"/>
      <c r="I1864" s="83"/>
      <c r="J1864" s="103"/>
    </row>
    <row r="1865" spans="1:10" ht="12.75" customHeight="1" x14ac:dyDescent="0.25">
      <c r="A1865" s="101">
        <v>8</v>
      </c>
      <c r="B1865" s="84" t="s">
        <v>20</v>
      </c>
      <c r="C1865" s="84" t="s">
        <v>21</v>
      </c>
      <c r="D1865" s="85" t="s">
        <v>22</v>
      </c>
      <c r="E1865" s="85" t="s">
        <v>23</v>
      </c>
      <c r="F1865" s="85"/>
      <c r="G1865" s="86" t="s">
        <v>24</v>
      </c>
      <c r="H1865" s="87" t="s">
        <v>25</v>
      </c>
      <c r="I1865" s="87" t="s">
        <v>26</v>
      </c>
      <c r="J1865" s="102"/>
    </row>
    <row r="1866" spans="1:10" ht="12.75" customHeight="1" x14ac:dyDescent="0.25">
      <c r="A1866" s="101"/>
      <c r="B1866" s="80">
        <f>Invoice!B4235</f>
        <v>0</v>
      </c>
      <c r="C1866" s="88">
        <f>Invoice!E4235</f>
        <v>0</v>
      </c>
      <c r="D1866" s="89">
        <f>Invoice!H4235</f>
        <v>0</v>
      </c>
      <c r="E1866" s="81">
        <f t="shared" si="135"/>
        <v>0</v>
      </c>
      <c r="F1866" s="81"/>
      <c r="G1866" s="82">
        <f t="shared" si="136"/>
        <v>0</v>
      </c>
      <c r="H1866" s="83">
        <f t="shared" si="137"/>
        <v>0</v>
      </c>
      <c r="I1866" s="83" t="e">
        <f t="shared" si="138"/>
        <v>#DIV/0!</v>
      </c>
      <c r="J1866" s="103" t="e">
        <f t="shared" si="139"/>
        <v>#DIV/0!</v>
      </c>
    </row>
    <row r="1867" spans="1:10" ht="12.75" customHeight="1" x14ac:dyDescent="0.25">
      <c r="A1867" s="101"/>
      <c r="D1867" s="81"/>
      <c r="E1867" s="81">
        <f>(E1866*Invoice!I4235)+((E1866-(E1866*Invoice!I4235))*Invoice!J4235)</f>
        <v>0</v>
      </c>
      <c r="F1867" s="81"/>
      <c r="G1867" s="90">
        <f>E1867/1.11</f>
        <v>0</v>
      </c>
      <c r="H1867" s="91">
        <f>G1867*11%</f>
        <v>0</v>
      </c>
      <c r="I1867" s="91" t="e">
        <f>G1867/B1866</f>
        <v>#DIV/0!</v>
      </c>
      <c r="J1867" s="104" t="e">
        <f>H1867/B1866</f>
        <v>#DIV/0!</v>
      </c>
    </row>
    <row r="1868" spans="1:10" ht="12.75" customHeight="1" x14ac:dyDescent="0.25">
      <c r="A1868" s="101"/>
      <c r="D1868" s="81" t="s">
        <v>23</v>
      </c>
      <c r="E1868" s="81">
        <f>E1866-E1867</f>
        <v>0</v>
      </c>
      <c r="F1868" s="81"/>
      <c r="G1868" s="82">
        <f>G1866-G1867</f>
        <v>0</v>
      </c>
      <c r="H1868" s="82">
        <f>H1866-H1867</f>
        <v>0</v>
      </c>
      <c r="I1868" s="82" t="e">
        <f>I1866-I1867</f>
        <v>#DIV/0!</v>
      </c>
      <c r="J1868" s="105" t="e">
        <f>J1866-J1867</f>
        <v>#DIV/0!</v>
      </c>
    </row>
    <row r="1869" spans="1:10" ht="12.75" customHeight="1" x14ac:dyDescent="0.25">
      <c r="A1869" s="101"/>
      <c r="D1869" s="81"/>
      <c r="E1869" s="81"/>
      <c r="F1869" s="81"/>
      <c r="G1869" s="82"/>
      <c r="H1869" s="83">
        <f>G1868+H1868</f>
        <v>0</v>
      </c>
      <c r="I1869" s="83"/>
      <c r="J1869" s="103"/>
    </row>
    <row r="1870" spans="1:10" ht="12.75" customHeight="1" x14ac:dyDescent="0.25">
      <c r="A1870" s="101"/>
      <c r="B1870" s="79"/>
      <c r="D1870" s="81"/>
      <c r="E1870" s="81"/>
      <c r="F1870" s="81"/>
      <c r="G1870" s="82"/>
      <c r="H1870" s="83"/>
      <c r="I1870" s="83"/>
      <c r="J1870" s="103"/>
    </row>
    <row r="1871" spans="1:10" ht="12.75" customHeight="1" x14ac:dyDescent="0.25">
      <c r="A1871" s="101">
        <v>9</v>
      </c>
      <c r="B1871" s="84" t="s">
        <v>20</v>
      </c>
      <c r="C1871" s="84" t="s">
        <v>21</v>
      </c>
      <c r="D1871" s="85" t="s">
        <v>22</v>
      </c>
      <c r="E1871" s="85" t="s">
        <v>23</v>
      </c>
      <c r="F1871" s="85"/>
      <c r="G1871" s="86" t="s">
        <v>24</v>
      </c>
      <c r="H1871" s="87" t="s">
        <v>25</v>
      </c>
      <c r="I1871" s="87" t="s">
        <v>26</v>
      </c>
      <c r="J1871" s="102"/>
    </row>
    <row r="1872" spans="1:10" ht="12.75" customHeight="1" x14ac:dyDescent="0.25">
      <c r="A1872" s="101"/>
      <c r="B1872" s="80">
        <f>Invoice!B4236</f>
        <v>0</v>
      </c>
      <c r="C1872" s="88">
        <f>Invoice!E4236</f>
        <v>0</v>
      </c>
      <c r="D1872" s="89">
        <f>Invoice!H4236</f>
        <v>0</v>
      </c>
      <c r="E1872" s="81">
        <f t="shared" si="135"/>
        <v>0</v>
      </c>
      <c r="F1872" s="81"/>
      <c r="G1872" s="82">
        <f t="shared" si="136"/>
        <v>0</v>
      </c>
      <c r="H1872" s="83">
        <f t="shared" si="137"/>
        <v>0</v>
      </c>
      <c r="I1872" s="83" t="e">
        <f t="shared" si="138"/>
        <v>#DIV/0!</v>
      </c>
      <c r="J1872" s="103" t="e">
        <f t="shared" si="139"/>
        <v>#DIV/0!</v>
      </c>
    </row>
    <row r="1873" spans="1:10" ht="12.75" customHeight="1" x14ac:dyDescent="0.25">
      <c r="A1873" s="101"/>
      <c r="D1873" s="81"/>
      <c r="E1873" s="81">
        <f>(E1872*Invoice!I4236)+((E1872-(E1872*Invoice!I4236))*Invoice!J4236)</f>
        <v>0</v>
      </c>
      <c r="F1873" s="81"/>
      <c r="G1873" s="90">
        <f>E1873/1.11</f>
        <v>0</v>
      </c>
      <c r="H1873" s="91">
        <f>G1873*11%</f>
        <v>0</v>
      </c>
      <c r="I1873" s="91" t="e">
        <f>G1873/B1872</f>
        <v>#DIV/0!</v>
      </c>
      <c r="J1873" s="104" t="e">
        <f>H1873/B1872</f>
        <v>#DIV/0!</v>
      </c>
    </row>
    <row r="1874" spans="1:10" ht="12.75" customHeight="1" x14ac:dyDescent="0.25">
      <c r="A1874" s="101"/>
      <c r="D1874" s="81" t="s">
        <v>23</v>
      </c>
      <c r="E1874" s="81">
        <f>E1872-E1873</f>
        <v>0</v>
      </c>
      <c r="F1874" s="81"/>
      <c r="G1874" s="82">
        <f>G1872-G1873</f>
        <v>0</v>
      </c>
      <c r="H1874" s="82">
        <f>H1872-H1873</f>
        <v>0</v>
      </c>
      <c r="I1874" s="82" t="e">
        <f>I1872-I1873</f>
        <v>#DIV/0!</v>
      </c>
      <c r="J1874" s="105" t="e">
        <f>J1872-J1873</f>
        <v>#DIV/0!</v>
      </c>
    </row>
    <row r="1875" spans="1:10" ht="12.75" customHeight="1" x14ac:dyDescent="0.25">
      <c r="A1875" s="101"/>
      <c r="D1875" s="81"/>
      <c r="E1875" s="81"/>
      <c r="F1875" s="81"/>
      <c r="G1875" s="82"/>
      <c r="H1875" s="83">
        <f>G1874+H1874</f>
        <v>0</v>
      </c>
      <c r="I1875" s="83"/>
      <c r="J1875" s="103"/>
    </row>
    <row r="1876" spans="1:10" ht="12.75" customHeight="1" x14ac:dyDescent="0.25">
      <c r="A1876" s="101"/>
      <c r="B1876" s="79"/>
      <c r="D1876" s="81"/>
      <c r="E1876" s="81"/>
      <c r="F1876" s="81"/>
      <c r="G1876" s="82"/>
      <c r="H1876" s="83"/>
      <c r="I1876" s="83"/>
      <c r="J1876" s="103"/>
    </row>
    <row r="1877" spans="1:10" ht="12.75" customHeight="1" x14ac:dyDescent="0.25">
      <c r="A1877" s="101">
        <v>10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Invoice!B4237</f>
        <v>0</v>
      </c>
      <c r="C1878" s="88">
        <f>Invoice!E4237</f>
        <v>0</v>
      </c>
      <c r="D1878" s="89">
        <f>Invoice!H4237</f>
        <v>0</v>
      </c>
      <c r="E1878" s="81">
        <f t="shared" si="135"/>
        <v>0</v>
      </c>
      <c r="F1878" s="81"/>
      <c r="G1878" s="82">
        <f t="shared" si="136"/>
        <v>0</v>
      </c>
      <c r="H1878" s="83">
        <f t="shared" si="137"/>
        <v>0</v>
      </c>
      <c r="I1878" s="83" t="e">
        <f t="shared" si="138"/>
        <v>#DIV/0!</v>
      </c>
      <c r="J1878" s="103" t="e">
        <f t="shared" si="139"/>
        <v>#DIV/0!</v>
      </c>
    </row>
    <row r="1879" spans="1:10" ht="12.75" customHeight="1" x14ac:dyDescent="0.25">
      <c r="A1879" s="101"/>
      <c r="D1879" s="81"/>
      <c r="E1879" s="81">
        <f>(E1878*Invoice!I4237)+((E1878-(E1878*Invoice!I4237))*Invoice!J4237)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B1882" s="79"/>
      <c r="D1882" s="81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1">
        <v>11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Invoice!B4238</f>
        <v>0</v>
      </c>
      <c r="C1884" s="88">
        <f>Invoice!E4238</f>
        <v>0</v>
      </c>
      <c r="D1884" s="89">
        <f>Invoice!H4238</f>
        <v>0</v>
      </c>
      <c r="E1884" s="81">
        <f t="shared" si="135"/>
        <v>0</v>
      </c>
      <c r="F1884" s="81"/>
      <c r="G1884" s="82">
        <f t="shared" si="136"/>
        <v>0</v>
      </c>
      <c r="H1884" s="83">
        <f t="shared" si="137"/>
        <v>0</v>
      </c>
      <c r="I1884" s="83" t="e">
        <f t="shared" si="138"/>
        <v>#DIV/0!</v>
      </c>
      <c r="J1884" s="103" t="e">
        <f t="shared" si="139"/>
        <v>#DIV/0!</v>
      </c>
    </row>
    <row r="1885" spans="1:10" ht="12.75" customHeight="1" x14ac:dyDescent="0.25">
      <c r="A1885" s="101"/>
      <c r="D1885" s="81"/>
      <c r="E1885" s="81">
        <f>(E1884*Invoice!I4238)+((E1884-(E1884*Invoice!I4238))*Invoice!J4238)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12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Invoice!B4239</f>
        <v>0</v>
      </c>
      <c r="C1890" s="88">
        <f>Invoice!E4239</f>
        <v>0</v>
      </c>
      <c r="D1890" s="89">
        <f>Invoice!H4239</f>
        <v>0</v>
      </c>
      <c r="E1890" s="81">
        <f t="shared" si="135"/>
        <v>0</v>
      </c>
      <c r="F1890" s="81"/>
      <c r="G1890" s="82">
        <f t="shared" si="136"/>
        <v>0</v>
      </c>
      <c r="H1890" s="83">
        <f t="shared" si="137"/>
        <v>0</v>
      </c>
      <c r="I1890" s="83" t="e">
        <f t="shared" si="138"/>
        <v>#DIV/0!</v>
      </c>
      <c r="J1890" s="103" t="e">
        <f t="shared" si="139"/>
        <v>#DIV/0!</v>
      </c>
    </row>
    <row r="1891" spans="1:10" ht="12.75" customHeight="1" x14ac:dyDescent="0.25">
      <c r="A1891" s="101"/>
      <c r="D1891" s="81"/>
      <c r="E1891" s="81">
        <f>(E1890*Invoice!I4239)+((E1890-(E1890*Invoice!I4239))*Invoice!J4239)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13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Invoice!B4240</f>
        <v>0</v>
      </c>
      <c r="C1896" s="88">
        <f>Invoice!E4240</f>
        <v>0</v>
      </c>
      <c r="D1896" s="89">
        <f>Invoice!H4240</f>
        <v>0</v>
      </c>
      <c r="E1896" s="81">
        <f t="shared" si="135"/>
        <v>0</v>
      </c>
      <c r="F1896" s="81"/>
      <c r="G1896" s="82">
        <f t="shared" si="136"/>
        <v>0</v>
      </c>
      <c r="H1896" s="83">
        <f t="shared" si="137"/>
        <v>0</v>
      </c>
      <c r="I1896" s="83" t="e">
        <f t="shared" si="138"/>
        <v>#DIV/0!</v>
      </c>
      <c r="J1896" s="103" t="e">
        <f t="shared" si="139"/>
        <v>#DIV/0!</v>
      </c>
    </row>
    <row r="1897" spans="1:10" ht="12.75" customHeight="1" x14ac:dyDescent="0.25">
      <c r="A1897" s="101"/>
      <c r="D1897" s="81"/>
      <c r="E1897" s="81">
        <f>(E1896*Invoice!I4240)+((E1896-(E1896*Invoice!I4240))*Invoice!J4240)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14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Invoice!B4241</f>
        <v>0</v>
      </c>
      <c r="C1902" s="88">
        <f>Invoice!E4241</f>
        <v>0</v>
      </c>
      <c r="D1902" s="89">
        <f>Invoice!H4241</f>
        <v>0</v>
      </c>
      <c r="E1902" s="81">
        <f t="shared" si="135"/>
        <v>0</v>
      </c>
      <c r="F1902" s="81"/>
      <c r="G1902" s="82">
        <f t="shared" si="136"/>
        <v>0</v>
      </c>
      <c r="H1902" s="83">
        <f t="shared" si="137"/>
        <v>0</v>
      </c>
      <c r="I1902" s="83" t="e">
        <f t="shared" si="138"/>
        <v>#DIV/0!</v>
      </c>
      <c r="J1902" s="103" t="e">
        <f t="shared" si="139"/>
        <v>#DIV/0!</v>
      </c>
    </row>
    <row r="1903" spans="1:10" ht="12.75" customHeight="1" x14ac:dyDescent="0.25">
      <c r="A1903" s="101"/>
      <c r="D1903" s="81"/>
      <c r="E1903" s="81">
        <f>(E1902*Invoice!I4241)+((E1902-(E1902*Invoice!I4241))*Invoice!J4241)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15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Invoice!B4242</f>
        <v>0</v>
      </c>
      <c r="C1908" s="88">
        <f>Invoice!E4242</f>
        <v>0</v>
      </c>
      <c r="D1908" s="89">
        <f>Invoice!H4242</f>
        <v>0</v>
      </c>
      <c r="E1908" s="81">
        <f t="shared" si="135"/>
        <v>0</v>
      </c>
      <c r="F1908" s="81"/>
      <c r="G1908" s="82">
        <f t="shared" si="136"/>
        <v>0</v>
      </c>
      <c r="H1908" s="83">
        <f t="shared" si="137"/>
        <v>0</v>
      </c>
      <c r="I1908" s="83" t="e">
        <f t="shared" si="138"/>
        <v>#DIV/0!</v>
      </c>
      <c r="J1908" s="103" t="e">
        <f t="shared" si="139"/>
        <v>#DIV/0!</v>
      </c>
    </row>
    <row r="1909" spans="1:10" ht="12.75" customHeight="1" x14ac:dyDescent="0.25">
      <c r="A1909" s="101"/>
      <c r="D1909" s="81"/>
      <c r="E1909" s="81">
        <f>(E1908*Invoice!I4242)+((E1908-(E1908*Invoice!I4242))*Invoice!J4242)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16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Invoice!B4243</f>
        <v>0</v>
      </c>
      <c r="C1914" s="88">
        <f>Invoice!E4243</f>
        <v>0</v>
      </c>
      <c r="D1914" s="89">
        <f>Invoice!H4243</f>
        <v>0</v>
      </c>
      <c r="E1914" s="81">
        <f t="shared" si="135"/>
        <v>0</v>
      </c>
      <c r="F1914" s="81"/>
      <c r="G1914" s="82">
        <f t="shared" si="136"/>
        <v>0</v>
      </c>
      <c r="H1914" s="83">
        <f t="shared" si="137"/>
        <v>0</v>
      </c>
      <c r="I1914" s="83" t="e">
        <f t="shared" si="138"/>
        <v>#DIV/0!</v>
      </c>
      <c r="J1914" s="103" t="e">
        <f t="shared" si="139"/>
        <v>#DIV/0!</v>
      </c>
    </row>
    <row r="1915" spans="1:10" ht="12.75" customHeight="1" x14ac:dyDescent="0.25">
      <c r="A1915" s="101"/>
      <c r="D1915" s="81"/>
      <c r="E1915" s="81">
        <f>(E1914*Invoice!I4243)+((E1914-(E1914*Invoice!I4243))*Invoice!J4243)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C1918" s="88"/>
      <c r="D1918" s="89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6"/>
      <c r="B1919" s="107"/>
      <c r="C1919" s="107"/>
      <c r="D1919" s="107"/>
      <c r="E1919" s="107"/>
      <c r="F1919" s="107"/>
      <c r="G1919" s="108">
        <f>G1826+G1832+G1838+G1844+G1850+G1856+G1862+G1868+G1874+G1880+G1886+G1892+G1898+G1904+G1910+G1916</f>
        <v>0</v>
      </c>
      <c r="H1919" s="108">
        <f>H1826+H1832+H1838+H1844+H1850+H1856+H1862+H1868+H1874+H1880+H1886+H1892+H1898+H1904+H1910+H1916</f>
        <v>0</v>
      </c>
      <c r="I1919" s="107"/>
      <c r="J1919" s="109">
        <f>H1827+H1833+H1839+H1845+H1851+H1857+H1863+H1869+H1875+H1881+H1887+H1893+H1899+H1905+H1911+H1917</f>
        <v>0</v>
      </c>
    </row>
    <row r="1921" spans="1:10" ht="12.75" customHeight="1" x14ac:dyDescent="0.25">
      <c r="A1921" s="94" t="s">
        <v>1</v>
      </c>
      <c r="B1921" s="95">
        <f>Invoice!E4334</f>
        <v>23090039</v>
      </c>
      <c r="C1921" s="96"/>
      <c r="D1921" s="97"/>
      <c r="E1921" s="97"/>
      <c r="F1921" s="97"/>
      <c r="G1921" s="98"/>
      <c r="H1921" s="99"/>
      <c r="I1921" s="99"/>
      <c r="J1921" s="100"/>
    </row>
    <row r="1922" spans="1:10" ht="12.75" customHeight="1" x14ac:dyDescent="0.25">
      <c r="A1922" s="101">
        <v>1</v>
      </c>
      <c r="B1922" s="84" t="s">
        <v>20</v>
      </c>
      <c r="C1922" s="84" t="s">
        <v>21</v>
      </c>
      <c r="D1922" s="85" t="s">
        <v>22</v>
      </c>
      <c r="E1922" s="85" t="s">
        <v>23</v>
      </c>
      <c r="F1922" s="85"/>
      <c r="G1922" s="86" t="s">
        <v>24</v>
      </c>
      <c r="H1922" s="87" t="s">
        <v>25</v>
      </c>
      <c r="I1922" s="87" t="s">
        <v>26</v>
      </c>
      <c r="J1922" s="102"/>
    </row>
    <row r="1923" spans="1:10" ht="12.75" customHeight="1" x14ac:dyDescent="0.25">
      <c r="A1923" s="101"/>
      <c r="B1923" s="80">
        <f>Invoice!B4342</f>
        <v>0</v>
      </c>
      <c r="C1923" s="88">
        <f>Invoice!E4342</f>
        <v>0</v>
      </c>
      <c r="D1923" s="89">
        <f>Invoice!H4342</f>
        <v>0</v>
      </c>
      <c r="E1923" s="81">
        <f>D1923*B1923</f>
        <v>0</v>
      </c>
      <c r="F1923" s="81"/>
      <c r="G1923" s="82">
        <f>E1923/1.11</f>
        <v>0</v>
      </c>
      <c r="H1923" s="83">
        <f>G1923*11%</f>
        <v>0</v>
      </c>
      <c r="I1923" s="83" t="e">
        <f>G1923/B1923</f>
        <v>#DIV/0!</v>
      </c>
      <c r="J1923" s="103" t="e">
        <f>H1923/B1923</f>
        <v>#DIV/0!</v>
      </c>
    </row>
    <row r="1924" spans="1:10" ht="12.75" customHeight="1" x14ac:dyDescent="0.25">
      <c r="A1924" s="101"/>
      <c r="D1924" s="81"/>
      <c r="E1924" s="81">
        <f>(E1923*Invoice!I4342)+((E1923-(E1923*Invoice!I4342))*Invoice!J4342)</f>
        <v>0</v>
      </c>
      <c r="F1924" s="81"/>
      <c r="G1924" s="90">
        <f>E1924/1.11</f>
        <v>0</v>
      </c>
      <c r="H1924" s="91">
        <f>G1924*11%</f>
        <v>0</v>
      </c>
      <c r="I1924" s="91" t="e">
        <f>G1924/B1923</f>
        <v>#DIV/0!</v>
      </c>
      <c r="J1924" s="104" t="e">
        <f>H1924/B1923</f>
        <v>#DIV/0!</v>
      </c>
    </row>
    <row r="1925" spans="1:10" ht="12.75" customHeight="1" x14ac:dyDescent="0.25">
      <c r="A1925" s="101"/>
      <c r="D1925" s="81" t="s">
        <v>23</v>
      </c>
      <c r="E1925" s="81">
        <f>E1923-E1924</f>
        <v>0</v>
      </c>
      <c r="F1925" s="81"/>
      <c r="G1925" s="82">
        <f>G1923-G1924</f>
        <v>0</v>
      </c>
      <c r="H1925" s="82">
        <f>H1923-H1924</f>
        <v>0</v>
      </c>
      <c r="I1925" s="82" t="e">
        <f>I1923-I1924</f>
        <v>#DIV/0!</v>
      </c>
      <c r="J1925" s="105" t="e">
        <f>J1923-J1924</f>
        <v>#DIV/0!</v>
      </c>
    </row>
    <row r="1926" spans="1:10" ht="12.75" customHeight="1" x14ac:dyDescent="0.25">
      <c r="A1926" s="101"/>
      <c r="D1926" s="81"/>
      <c r="E1926" s="81"/>
      <c r="F1926" s="81"/>
      <c r="G1926" s="82"/>
      <c r="H1926" s="83">
        <f>G1925+H1925</f>
        <v>0</v>
      </c>
      <c r="I1926" s="83"/>
      <c r="J1926" s="103"/>
    </row>
    <row r="1927" spans="1:10" ht="12.75" customHeight="1" x14ac:dyDescent="0.25">
      <c r="A1927" s="101"/>
      <c r="B1927" s="79"/>
      <c r="D1927" s="81"/>
      <c r="E1927" s="81"/>
      <c r="F1927" s="81"/>
      <c r="G1927" s="82"/>
      <c r="H1927" s="83"/>
      <c r="I1927" s="83"/>
      <c r="J1927" s="103"/>
    </row>
    <row r="1928" spans="1:10" ht="12.75" customHeight="1" x14ac:dyDescent="0.25">
      <c r="A1928" s="101">
        <v>2</v>
      </c>
      <c r="B1928" s="84" t="s">
        <v>20</v>
      </c>
      <c r="C1928" s="84" t="s">
        <v>21</v>
      </c>
      <c r="D1928" s="85" t="s">
        <v>22</v>
      </c>
      <c r="E1928" s="85" t="s">
        <v>23</v>
      </c>
      <c r="F1928" s="85"/>
      <c r="G1928" s="86" t="s">
        <v>24</v>
      </c>
      <c r="H1928" s="87" t="s">
        <v>25</v>
      </c>
      <c r="I1928" s="87" t="s">
        <v>26</v>
      </c>
      <c r="J1928" s="102"/>
    </row>
    <row r="1929" spans="1:10" ht="12.75" customHeight="1" x14ac:dyDescent="0.25">
      <c r="A1929" s="101"/>
      <c r="B1929" s="80">
        <f>Invoice!B4343</f>
        <v>0</v>
      </c>
      <c r="C1929" s="88">
        <f>Invoice!E4343</f>
        <v>0</v>
      </c>
      <c r="D1929" s="89">
        <f>Invoice!H4343</f>
        <v>0</v>
      </c>
      <c r="E1929" s="81">
        <f t="shared" ref="E1929:E2013" si="140">D1929*B1929</f>
        <v>0</v>
      </c>
      <c r="F1929" s="81"/>
      <c r="G1929" s="82">
        <f t="shared" ref="G1929:G2013" si="141">E1929/1.11</f>
        <v>0</v>
      </c>
      <c r="H1929" s="83">
        <f t="shared" ref="H1929:H2013" si="142">G1929*11%</f>
        <v>0</v>
      </c>
      <c r="I1929" s="83" t="e">
        <f t="shared" ref="I1929:I2013" si="143">G1929/B1929</f>
        <v>#DIV/0!</v>
      </c>
      <c r="J1929" s="103" t="e">
        <f t="shared" ref="J1929:J2013" si="144">H1929/B1929</f>
        <v>#DIV/0!</v>
      </c>
    </row>
    <row r="1930" spans="1:10" ht="12.75" customHeight="1" x14ac:dyDescent="0.25">
      <c r="A1930" s="101"/>
      <c r="D1930" s="81"/>
      <c r="E1930" s="81">
        <f>(E1929*Invoice!I4343)+((E1929-(E1929*Invoice!I4343))*Invoice!J4343)</f>
        <v>0</v>
      </c>
      <c r="F1930" s="81"/>
      <c r="G1930" s="90">
        <f>E1930/1.11</f>
        <v>0</v>
      </c>
      <c r="H1930" s="91">
        <f>G1930*11%</f>
        <v>0</v>
      </c>
      <c r="I1930" s="91" t="e">
        <f>G1930/B1929</f>
        <v>#DIV/0!</v>
      </c>
      <c r="J1930" s="104" t="e">
        <f>H1930/B1929</f>
        <v>#DIV/0!</v>
      </c>
    </row>
    <row r="1931" spans="1:10" ht="12.75" customHeight="1" x14ac:dyDescent="0.25">
      <c r="A1931" s="101"/>
      <c r="D1931" s="81" t="s">
        <v>23</v>
      </c>
      <c r="E1931" s="81">
        <f>E1929-E1930</f>
        <v>0</v>
      </c>
      <c r="F1931" s="81"/>
      <c r="G1931" s="82">
        <f>G1929-G1930</f>
        <v>0</v>
      </c>
      <c r="H1931" s="82">
        <f>H1929-H1930</f>
        <v>0</v>
      </c>
      <c r="I1931" s="82" t="e">
        <f>I1929-I1930</f>
        <v>#DIV/0!</v>
      </c>
      <c r="J1931" s="105" t="e">
        <f>J1929-J1930</f>
        <v>#DIV/0!</v>
      </c>
    </row>
    <row r="1932" spans="1:10" ht="12.75" customHeight="1" x14ac:dyDescent="0.25">
      <c r="A1932" s="101"/>
      <c r="D1932" s="81"/>
      <c r="E1932" s="81"/>
      <c r="F1932" s="81"/>
      <c r="G1932" s="82"/>
      <c r="H1932" s="83">
        <f>G1931+H1931</f>
        <v>0</v>
      </c>
      <c r="I1932" s="83"/>
      <c r="J1932" s="103"/>
    </row>
    <row r="1933" spans="1:10" ht="12.75" customHeight="1" x14ac:dyDescent="0.25">
      <c r="A1933" s="101"/>
      <c r="B1933" s="79"/>
      <c r="D1933" s="81"/>
      <c r="E1933" s="81"/>
      <c r="F1933" s="81"/>
      <c r="G1933" s="82"/>
      <c r="H1933" s="83"/>
      <c r="I1933" s="83"/>
      <c r="J1933" s="103"/>
    </row>
    <row r="1934" spans="1:10" ht="12.75" customHeight="1" x14ac:dyDescent="0.25">
      <c r="A1934" s="101">
        <v>3</v>
      </c>
      <c r="B1934" s="84" t="s">
        <v>20</v>
      </c>
      <c r="C1934" s="84" t="s">
        <v>21</v>
      </c>
      <c r="D1934" s="85" t="s">
        <v>22</v>
      </c>
      <c r="E1934" s="85" t="s">
        <v>23</v>
      </c>
      <c r="F1934" s="85"/>
      <c r="G1934" s="86" t="s">
        <v>24</v>
      </c>
      <c r="H1934" s="87" t="s">
        <v>25</v>
      </c>
      <c r="I1934" s="87" t="s">
        <v>26</v>
      </c>
      <c r="J1934" s="102"/>
    </row>
    <row r="1935" spans="1:10" ht="12.75" customHeight="1" x14ac:dyDescent="0.25">
      <c r="A1935" s="101"/>
      <c r="B1935" s="80">
        <f>Invoice!B4344</f>
        <v>0</v>
      </c>
      <c r="C1935" s="88">
        <f>Invoice!E4344</f>
        <v>0</v>
      </c>
      <c r="D1935" s="89">
        <f>Invoice!H4344</f>
        <v>0</v>
      </c>
      <c r="E1935" s="81">
        <f t="shared" si="140"/>
        <v>0</v>
      </c>
      <c r="F1935" s="81"/>
      <c r="G1935" s="82">
        <f t="shared" si="141"/>
        <v>0</v>
      </c>
      <c r="H1935" s="83">
        <f t="shared" si="142"/>
        <v>0</v>
      </c>
      <c r="I1935" s="83" t="e">
        <f t="shared" si="143"/>
        <v>#DIV/0!</v>
      </c>
      <c r="J1935" s="103" t="e">
        <f t="shared" si="144"/>
        <v>#DIV/0!</v>
      </c>
    </row>
    <row r="1936" spans="1:10" ht="12.75" customHeight="1" x14ac:dyDescent="0.25">
      <c r="A1936" s="101"/>
      <c r="D1936" s="81"/>
      <c r="E1936" s="81">
        <f>(E1935*Invoice!I4344)+((E1935-(E1935*Invoice!I4344))*Invoice!J4344)</f>
        <v>0</v>
      </c>
      <c r="F1936" s="81"/>
      <c r="G1936" s="90">
        <f>E1936/1.11</f>
        <v>0</v>
      </c>
      <c r="H1936" s="91">
        <f>G1936*11%</f>
        <v>0</v>
      </c>
      <c r="I1936" s="91" t="e">
        <f>G1936/B1935</f>
        <v>#DIV/0!</v>
      </c>
      <c r="J1936" s="104" t="e">
        <f>H1936/B1935</f>
        <v>#DIV/0!</v>
      </c>
    </row>
    <row r="1937" spans="1:10" ht="12.75" customHeight="1" x14ac:dyDescent="0.25">
      <c r="A1937" s="101"/>
      <c r="D1937" s="81" t="s">
        <v>23</v>
      </c>
      <c r="E1937" s="81">
        <f>E1935-E1936</f>
        <v>0</v>
      </c>
      <c r="F1937" s="81"/>
      <c r="G1937" s="82">
        <f>G1935-G1936</f>
        <v>0</v>
      </c>
      <c r="H1937" s="82">
        <f>H1935-H1936</f>
        <v>0</v>
      </c>
      <c r="I1937" s="82" t="e">
        <f>I1935-I1936</f>
        <v>#DIV/0!</v>
      </c>
      <c r="J1937" s="105" t="e">
        <f>J1935-J1936</f>
        <v>#DIV/0!</v>
      </c>
    </row>
    <row r="1938" spans="1:10" ht="12.75" customHeight="1" x14ac:dyDescent="0.25">
      <c r="A1938" s="101"/>
      <c r="D1938" s="81"/>
      <c r="E1938" s="81"/>
      <c r="F1938" s="81"/>
      <c r="G1938" s="82"/>
      <c r="H1938" s="83">
        <f>G1937+H1937</f>
        <v>0</v>
      </c>
      <c r="I1938" s="83"/>
      <c r="J1938" s="103"/>
    </row>
    <row r="1939" spans="1:10" ht="12.75" customHeight="1" x14ac:dyDescent="0.25">
      <c r="A1939" s="101"/>
      <c r="B1939" s="79"/>
      <c r="D1939" s="81"/>
      <c r="E1939" s="81"/>
      <c r="F1939" s="81"/>
      <c r="G1939" s="82"/>
      <c r="H1939" s="83"/>
      <c r="I1939" s="83"/>
      <c r="J1939" s="103"/>
    </row>
    <row r="1940" spans="1:10" ht="12.75" customHeight="1" x14ac:dyDescent="0.25">
      <c r="A1940" s="101">
        <v>4</v>
      </c>
      <c r="B1940" s="84" t="s">
        <v>20</v>
      </c>
      <c r="C1940" s="84" t="s">
        <v>21</v>
      </c>
      <c r="D1940" s="85" t="s">
        <v>22</v>
      </c>
      <c r="E1940" s="85" t="s">
        <v>23</v>
      </c>
      <c r="F1940" s="85"/>
      <c r="G1940" s="86" t="s">
        <v>24</v>
      </c>
      <c r="H1940" s="87" t="s">
        <v>25</v>
      </c>
      <c r="I1940" s="87" t="s">
        <v>26</v>
      </c>
      <c r="J1940" s="102"/>
    </row>
    <row r="1941" spans="1:10" ht="12.75" customHeight="1" x14ac:dyDescent="0.25">
      <c r="A1941" s="101"/>
      <c r="B1941" s="80">
        <f>Invoice!B4345</f>
        <v>0</v>
      </c>
      <c r="C1941" s="88">
        <f>Invoice!E4345</f>
        <v>0</v>
      </c>
      <c r="D1941" s="89">
        <f>Invoice!H4345</f>
        <v>0</v>
      </c>
      <c r="E1941" s="81">
        <f t="shared" si="140"/>
        <v>0</v>
      </c>
      <c r="F1941" s="81"/>
      <c r="G1941" s="82">
        <f t="shared" si="141"/>
        <v>0</v>
      </c>
      <c r="H1941" s="83">
        <f t="shared" si="142"/>
        <v>0</v>
      </c>
      <c r="I1941" s="83" t="e">
        <f t="shared" si="143"/>
        <v>#DIV/0!</v>
      </c>
      <c r="J1941" s="103" t="e">
        <f t="shared" si="144"/>
        <v>#DIV/0!</v>
      </c>
    </row>
    <row r="1942" spans="1:10" ht="12.75" customHeight="1" x14ac:dyDescent="0.25">
      <c r="A1942" s="101"/>
      <c r="D1942" s="81"/>
      <c r="E1942" s="81">
        <f>(E1941*Invoice!I4345)+((E1941-(E1941*Invoice!I4345))*Invoice!J4345)</f>
        <v>0</v>
      </c>
      <c r="F1942" s="81"/>
      <c r="G1942" s="90">
        <f>E1942/1.11</f>
        <v>0</v>
      </c>
      <c r="H1942" s="91">
        <f>G1942*11%</f>
        <v>0</v>
      </c>
      <c r="I1942" s="91" t="e">
        <f>G1942/B1941</f>
        <v>#DIV/0!</v>
      </c>
      <c r="J1942" s="104" t="e">
        <f>H1942/B1941</f>
        <v>#DIV/0!</v>
      </c>
    </row>
    <row r="1943" spans="1:10" ht="12.75" customHeight="1" x14ac:dyDescent="0.25">
      <c r="A1943" s="101"/>
      <c r="D1943" s="81" t="s">
        <v>23</v>
      </c>
      <c r="E1943" s="81">
        <f>E1941-E1942</f>
        <v>0</v>
      </c>
      <c r="F1943" s="81"/>
      <c r="G1943" s="82">
        <f>G1941-G1942</f>
        <v>0</v>
      </c>
      <c r="H1943" s="82">
        <f>H1941-H1942</f>
        <v>0</v>
      </c>
      <c r="I1943" s="82" t="e">
        <f>I1941-I1942</f>
        <v>#DIV/0!</v>
      </c>
      <c r="J1943" s="105" t="e">
        <f>J1941-J1942</f>
        <v>#DIV/0!</v>
      </c>
    </row>
    <row r="1944" spans="1:10" ht="12.75" customHeight="1" x14ac:dyDescent="0.25">
      <c r="A1944" s="101"/>
      <c r="D1944" s="81"/>
      <c r="E1944" s="81"/>
      <c r="F1944" s="81"/>
      <c r="G1944" s="82"/>
      <c r="H1944" s="83">
        <f>G1943+H1943</f>
        <v>0</v>
      </c>
      <c r="I1944" s="83"/>
      <c r="J1944" s="103"/>
    </row>
    <row r="1945" spans="1:10" ht="12.75" customHeight="1" x14ac:dyDescent="0.25">
      <c r="A1945" s="101"/>
      <c r="B1945" s="79"/>
      <c r="D1945" s="81"/>
      <c r="E1945" s="81"/>
      <c r="F1945" s="81"/>
      <c r="G1945" s="82"/>
      <c r="H1945" s="83"/>
      <c r="I1945" s="83"/>
      <c r="J1945" s="103"/>
    </row>
    <row r="1946" spans="1:10" ht="12.75" customHeight="1" x14ac:dyDescent="0.25">
      <c r="A1946" s="101">
        <v>5</v>
      </c>
      <c r="B1946" s="84" t="s">
        <v>20</v>
      </c>
      <c r="C1946" s="84" t="s">
        <v>21</v>
      </c>
      <c r="D1946" s="85" t="s">
        <v>22</v>
      </c>
      <c r="E1946" s="85" t="s">
        <v>23</v>
      </c>
      <c r="F1946" s="85"/>
      <c r="G1946" s="86" t="s">
        <v>24</v>
      </c>
      <c r="H1946" s="87" t="s">
        <v>25</v>
      </c>
      <c r="I1946" s="87" t="s">
        <v>26</v>
      </c>
      <c r="J1946" s="102"/>
    </row>
    <row r="1947" spans="1:10" ht="12.75" customHeight="1" x14ac:dyDescent="0.25">
      <c r="A1947" s="101"/>
      <c r="B1947" s="80">
        <f>Invoice!B4346</f>
        <v>0</v>
      </c>
      <c r="C1947" s="88">
        <f>Invoice!E4346</f>
        <v>0</v>
      </c>
      <c r="D1947" s="89">
        <f>Invoice!H4346</f>
        <v>0</v>
      </c>
      <c r="E1947" s="81">
        <f t="shared" si="140"/>
        <v>0</v>
      </c>
      <c r="F1947" s="81"/>
      <c r="G1947" s="82">
        <f t="shared" si="141"/>
        <v>0</v>
      </c>
      <c r="H1947" s="83">
        <f t="shared" si="142"/>
        <v>0</v>
      </c>
      <c r="I1947" s="83" t="e">
        <f t="shared" si="143"/>
        <v>#DIV/0!</v>
      </c>
      <c r="J1947" s="103" t="e">
        <f t="shared" si="144"/>
        <v>#DIV/0!</v>
      </c>
    </row>
    <row r="1948" spans="1:10" ht="12.75" customHeight="1" x14ac:dyDescent="0.25">
      <c r="A1948" s="101"/>
      <c r="D1948" s="81"/>
      <c r="E1948" s="81">
        <f>(E1947*Invoice!I4346)+((E1947-(E1947*Invoice!I4346))*Invoice!J4346)</f>
        <v>0</v>
      </c>
      <c r="F1948" s="81"/>
      <c r="G1948" s="90">
        <f>E1948/1.11</f>
        <v>0</v>
      </c>
      <c r="H1948" s="91">
        <f>G1948*11%</f>
        <v>0</v>
      </c>
      <c r="I1948" s="91" t="e">
        <f>G1948/B1947</f>
        <v>#DIV/0!</v>
      </c>
      <c r="J1948" s="104" t="e">
        <f>H1948/B1947</f>
        <v>#DIV/0!</v>
      </c>
    </row>
    <row r="1949" spans="1:10" ht="12.75" customHeight="1" x14ac:dyDescent="0.25">
      <c r="A1949" s="101"/>
      <c r="D1949" s="81" t="s">
        <v>23</v>
      </c>
      <c r="E1949" s="81">
        <f>E1947-E1948</f>
        <v>0</v>
      </c>
      <c r="F1949" s="81"/>
      <c r="G1949" s="82">
        <f>G1947-G1948</f>
        <v>0</v>
      </c>
      <c r="H1949" s="82">
        <f>H1947-H1948</f>
        <v>0</v>
      </c>
      <c r="I1949" s="82" t="e">
        <f>I1947-I1948</f>
        <v>#DIV/0!</v>
      </c>
      <c r="J1949" s="105" t="e">
        <f>J1947-J1948</f>
        <v>#DIV/0!</v>
      </c>
    </row>
    <row r="1950" spans="1:10" ht="12.75" customHeight="1" x14ac:dyDescent="0.25">
      <c r="A1950" s="101"/>
      <c r="D1950" s="81"/>
      <c r="E1950" s="81"/>
      <c r="F1950" s="81"/>
      <c r="G1950" s="82"/>
      <c r="H1950" s="83">
        <f>G1949+H1949</f>
        <v>0</v>
      </c>
      <c r="I1950" s="83"/>
      <c r="J1950" s="103"/>
    </row>
    <row r="1951" spans="1:10" ht="12.75" customHeight="1" x14ac:dyDescent="0.25">
      <c r="A1951" s="101"/>
      <c r="B1951" s="79"/>
      <c r="D1951" s="81"/>
      <c r="E1951" s="81"/>
      <c r="F1951" s="81"/>
      <c r="G1951" s="82"/>
      <c r="H1951" s="83"/>
      <c r="I1951" s="83"/>
      <c r="J1951" s="103"/>
    </row>
    <row r="1952" spans="1:10" ht="12.75" customHeight="1" x14ac:dyDescent="0.25">
      <c r="A1952" s="101">
        <v>6</v>
      </c>
      <c r="B1952" s="84" t="s">
        <v>20</v>
      </c>
      <c r="C1952" s="84" t="s">
        <v>21</v>
      </c>
      <c r="D1952" s="85" t="s">
        <v>22</v>
      </c>
      <c r="E1952" s="85" t="s">
        <v>23</v>
      </c>
      <c r="F1952" s="85"/>
      <c r="G1952" s="86" t="s">
        <v>24</v>
      </c>
      <c r="H1952" s="87" t="s">
        <v>25</v>
      </c>
      <c r="I1952" s="87" t="s">
        <v>26</v>
      </c>
      <c r="J1952" s="102"/>
    </row>
    <row r="1953" spans="1:10" ht="12.75" customHeight="1" x14ac:dyDescent="0.25">
      <c r="A1953" s="101"/>
      <c r="B1953" s="80">
        <f>Invoice!B4347</f>
        <v>0</v>
      </c>
      <c r="C1953" s="88">
        <f>Invoice!E4347</f>
        <v>0</v>
      </c>
      <c r="D1953" s="89">
        <f>Invoice!H4347</f>
        <v>0</v>
      </c>
      <c r="E1953" s="81">
        <f t="shared" si="140"/>
        <v>0</v>
      </c>
      <c r="F1953" s="81"/>
      <c r="G1953" s="82">
        <f t="shared" si="141"/>
        <v>0</v>
      </c>
      <c r="H1953" s="83">
        <f t="shared" si="142"/>
        <v>0</v>
      </c>
      <c r="I1953" s="83" t="e">
        <f t="shared" si="143"/>
        <v>#DIV/0!</v>
      </c>
      <c r="J1953" s="103" t="e">
        <f t="shared" si="144"/>
        <v>#DIV/0!</v>
      </c>
    </row>
    <row r="1954" spans="1:10" ht="12.75" customHeight="1" x14ac:dyDescent="0.25">
      <c r="A1954" s="101"/>
      <c r="D1954" s="81"/>
      <c r="E1954" s="81">
        <f>(E1953*Invoice!I4347)+((E1953-(E1953*Invoice!I4347))*Invoice!J4347)</f>
        <v>0</v>
      </c>
      <c r="F1954" s="81"/>
      <c r="G1954" s="90">
        <f>E1954/1.11</f>
        <v>0</v>
      </c>
      <c r="H1954" s="91">
        <f>G1954*11%</f>
        <v>0</v>
      </c>
      <c r="I1954" s="91" t="e">
        <f>G1954/B1953</f>
        <v>#DIV/0!</v>
      </c>
      <c r="J1954" s="104" t="e">
        <f>H1954/B1953</f>
        <v>#DIV/0!</v>
      </c>
    </row>
    <row r="1955" spans="1:10" ht="12.75" customHeight="1" x14ac:dyDescent="0.25">
      <c r="A1955" s="101"/>
      <c r="D1955" s="81" t="s">
        <v>23</v>
      </c>
      <c r="E1955" s="81">
        <f>E1953-E1954</f>
        <v>0</v>
      </c>
      <c r="F1955" s="81"/>
      <c r="G1955" s="82">
        <f>G1953-G1954</f>
        <v>0</v>
      </c>
      <c r="H1955" s="82">
        <f>H1953-H1954</f>
        <v>0</v>
      </c>
      <c r="I1955" s="82" t="e">
        <f>I1953-I1954</f>
        <v>#DIV/0!</v>
      </c>
      <c r="J1955" s="105" t="e">
        <f>J1953-J1954</f>
        <v>#DIV/0!</v>
      </c>
    </row>
    <row r="1956" spans="1:10" ht="12.75" customHeight="1" x14ac:dyDescent="0.25">
      <c r="A1956" s="101"/>
      <c r="D1956" s="81"/>
      <c r="E1956" s="81"/>
      <c r="F1956" s="81"/>
      <c r="G1956" s="82"/>
      <c r="H1956" s="83">
        <f>G1955+H1955</f>
        <v>0</v>
      </c>
      <c r="I1956" s="83"/>
      <c r="J1956" s="103"/>
    </row>
    <row r="1957" spans="1:10" ht="12.75" customHeight="1" x14ac:dyDescent="0.25">
      <c r="A1957" s="101"/>
      <c r="B1957" s="79"/>
      <c r="D1957" s="81"/>
      <c r="E1957" s="81"/>
      <c r="F1957" s="81"/>
      <c r="G1957" s="82"/>
      <c r="H1957" s="83"/>
      <c r="I1957" s="83"/>
      <c r="J1957" s="103"/>
    </row>
    <row r="1958" spans="1:10" ht="12.75" customHeight="1" x14ac:dyDescent="0.25">
      <c r="A1958" s="101">
        <v>7</v>
      </c>
      <c r="B1958" s="84" t="s">
        <v>20</v>
      </c>
      <c r="C1958" s="84" t="s">
        <v>21</v>
      </c>
      <c r="D1958" s="85" t="s">
        <v>22</v>
      </c>
      <c r="E1958" s="85" t="s">
        <v>23</v>
      </c>
      <c r="F1958" s="85"/>
      <c r="G1958" s="86" t="s">
        <v>24</v>
      </c>
      <c r="H1958" s="87" t="s">
        <v>25</v>
      </c>
      <c r="I1958" s="87" t="s">
        <v>26</v>
      </c>
      <c r="J1958" s="102"/>
    </row>
    <row r="1959" spans="1:10" ht="12.75" customHeight="1" x14ac:dyDescent="0.25">
      <c r="A1959" s="101"/>
      <c r="B1959" s="80">
        <f>Invoice!B4348</f>
        <v>0</v>
      </c>
      <c r="C1959" s="88">
        <f>Invoice!E4348</f>
        <v>0</v>
      </c>
      <c r="D1959" s="89">
        <f>Invoice!H4348</f>
        <v>0</v>
      </c>
      <c r="E1959" s="81">
        <f t="shared" si="140"/>
        <v>0</v>
      </c>
      <c r="F1959" s="81"/>
      <c r="G1959" s="82">
        <f t="shared" si="141"/>
        <v>0</v>
      </c>
      <c r="H1959" s="83">
        <f t="shared" si="142"/>
        <v>0</v>
      </c>
      <c r="I1959" s="83" t="e">
        <f t="shared" si="143"/>
        <v>#DIV/0!</v>
      </c>
      <c r="J1959" s="103" t="e">
        <f t="shared" si="144"/>
        <v>#DIV/0!</v>
      </c>
    </row>
    <row r="1960" spans="1:10" ht="12.75" customHeight="1" x14ac:dyDescent="0.25">
      <c r="A1960" s="101"/>
      <c r="D1960" s="81"/>
      <c r="E1960" s="81">
        <f>(E1959*Invoice!I4348)+((E1959-(E1959*Invoice!I4348))*Invoice!J4348)</f>
        <v>0</v>
      </c>
      <c r="F1960" s="81"/>
      <c r="G1960" s="90">
        <f>E1960/1.11</f>
        <v>0</v>
      </c>
      <c r="H1960" s="91">
        <f>G1960*11%</f>
        <v>0</v>
      </c>
      <c r="I1960" s="91" t="e">
        <f>G1960/B1959</f>
        <v>#DIV/0!</v>
      </c>
      <c r="J1960" s="104" t="e">
        <f>H1960/B1959</f>
        <v>#DIV/0!</v>
      </c>
    </row>
    <row r="1961" spans="1:10" ht="12.75" customHeight="1" x14ac:dyDescent="0.25">
      <c r="A1961" s="101"/>
      <c r="D1961" s="81" t="s">
        <v>23</v>
      </c>
      <c r="E1961" s="81">
        <f>E1959-E1960</f>
        <v>0</v>
      </c>
      <c r="F1961" s="81"/>
      <c r="G1961" s="82">
        <f>G1959-G1960</f>
        <v>0</v>
      </c>
      <c r="H1961" s="82">
        <f>H1959-H1960</f>
        <v>0</v>
      </c>
      <c r="I1961" s="82" t="e">
        <f>I1959-I1960</f>
        <v>#DIV/0!</v>
      </c>
      <c r="J1961" s="105" t="e">
        <f>J1959-J1960</f>
        <v>#DIV/0!</v>
      </c>
    </row>
    <row r="1962" spans="1:10" ht="12.75" customHeight="1" x14ac:dyDescent="0.25">
      <c r="A1962" s="101"/>
      <c r="D1962" s="81"/>
      <c r="E1962" s="81"/>
      <c r="F1962" s="81"/>
      <c r="G1962" s="82"/>
      <c r="H1962" s="83">
        <f>G1961+H1961</f>
        <v>0</v>
      </c>
      <c r="I1962" s="83"/>
      <c r="J1962" s="103"/>
    </row>
    <row r="1963" spans="1:10" ht="12.75" customHeight="1" x14ac:dyDescent="0.25">
      <c r="A1963" s="101"/>
      <c r="B1963" s="79"/>
      <c r="D1963" s="81"/>
      <c r="E1963" s="81"/>
      <c r="F1963" s="81"/>
      <c r="G1963" s="82"/>
      <c r="H1963" s="83"/>
      <c r="I1963" s="83"/>
      <c r="J1963" s="103"/>
    </row>
    <row r="1964" spans="1:10" ht="12.75" customHeight="1" x14ac:dyDescent="0.25">
      <c r="A1964" s="101">
        <v>8</v>
      </c>
      <c r="B1964" s="84" t="s">
        <v>20</v>
      </c>
      <c r="C1964" s="84" t="s">
        <v>21</v>
      </c>
      <c r="D1964" s="85" t="s">
        <v>22</v>
      </c>
      <c r="E1964" s="85" t="s">
        <v>23</v>
      </c>
      <c r="F1964" s="85"/>
      <c r="G1964" s="86" t="s">
        <v>24</v>
      </c>
      <c r="H1964" s="87" t="s">
        <v>25</v>
      </c>
      <c r="I1964" s="87" t="s">
        <v>26</v>
      </c>
      <c r="J1964" s="102"/>
    </row>
    <row r="1965" spans="1:10" ht="12.75" customHeight="1" x14ac:dyDescent="0.25">
      <c r="A1965" s="101"/>
      <c r="B1965" s="80">
        <f>Invoice!B4349</f>
        <v>0</v>
      </c>
      <c r="C1965" s="88">
        <f>Invoice!E4349</f>
        <v>0</v>
      </c>
      <c r="D1965" s="89">
        <f>Invoice!H4349</f>
        <v>0</v>
      </c>
      <c r="E1965" s="81">
        <f t="shared" si="140"/>
        <v>0</v>
      </c>
      <c r="F1965" s="81"/>
      <c r="G1965" s="82">
        <f t="shared" si="141"/>
        <v>0</v>
      </c>
      <c r="H1965" s="83">
        <f t="shared" si="142"/>
        <v>0</v>
      </c>
      <c r="I1965" s="83" t="e">
        <f t="shared" si="143"/>
        <v>#DIV/0!</v>
      </c>
      <c r="J1965" s="103" t="e">
        <f t="shared" si="144"/>
        <v>#DIV/0!</v>
      </c>
    </row>
    <row r="1966" spans="1:10" ht="12.75" customHeight="1" x14ac:dyDescent="0.25">
      <c r="A1966" s="101"/>
      <c r="D1966" s="81"/>
      <c r="E1966" s="81">
        <f>(E1965*Invoice!I4349)+((E1965-(E1965*Invoice!I4349))*Invoice!J4349)</f>
        <v>0</v>
      </c>
      <c r="F1966" s="81"/>
      <c r="G1966" s="90">
        <f>E1966/1.11</f>
        <v>0</v>
      </c>
      <c r="H1966" s="91">
        <f>G1966*11%</f>
        <v>0</v>
      </c>
      <c r="I1966" s="91" t="e">
        <f>G1966/B1965</f>
        <v>#DIV/0!</v>
      </c>
      <c r="J1966" s="104" t="e">
        <f>H1966/B1965</f>
        <v>#DIV/0!</v>
      </c>
    </row>
    <row r="1967" spans="1:10" ht="12.75" customHeight="1" x14ac:dyDescent="0.25">
      <c r="A1967" s="101"/>
      <c r="D1967" s="81" t="s">
        <v>23</v>
      </c>
      <c r="E1967" s="81">
        <f>E1965-E1966</f>
        <v>0</v>
      </c>
      <c r="F1967" s="81"/>
      <c r="G1967" s="82">
        <f>G1965-G1966</f>
        <v>0</v>
      </c>
      <c r="H1967" s="82">
        <f>H1965-H1966</f>
        <v>0</v>
      </c>
      <c r="I1967" s="82" t="e">
        <f>I1965-I1966</f>
        <v>#DIV/0!</v>
      </c>
      <c r="J1967" s="105" t="e">
        <f>J1965-J1966</f>
        <v>#DIV/0!</v>
      </c>
    </row>
    <row r="1968" spans="1:10" ht="12.75" customHeight="1" x14ac:dyDescent="0.25">
      <c r="A1968" s="101"/>
      <c r="D1968" s="81"/>
      <c r="E1968" s="81"/>
      <c r="F1968" s="81"/>
      <c r="G1968" s="82"/>
      <c r="H1968" s="83">
        <f>G1967+H1967</f>
        <v>0</v>
      </c>
      <c r="I1968" s="83"/>
      <c r="J1968" s="103"/>
    </row>
    <row r="1969" spans="1:10" ht="12.75" customHeight="1" x14ac:dyDescent="0.25">
      <c r="A1969" s="101"/>
      <c r="B1969" s="79"/>
      <c r="D1969" s="81"/>
      <c r="E1969" s="81"/>
      <c r="F1969" s="81"/>
      <c r="G1969" s="82"/>
      <c r="H1969" s="83"/>
      <c r="I1969" s="83"/>
      <c r="J1969" s="103"/>
    </row>
    <row r="1970" spans="1:10" ht="12.75" customHeight="1" x14ac:dyDescent="0.25">
      <c r="A1970" s="101">
        <v>9</v>
      </c>
      <c r="B1970" s="84" t="s">
        <v>20</v>
      </c>
      <c r="C1970" s="84" t="s">
        <v>21</v>
      </c>
      <c r="D1970" s="85" t="s">
        <v>22</v>
      </c>
      <c r="E1970" s="85" t="s">
        <v>23</v>
      </c>
      <c r="F1970" s="85"/>
      <c r="G1970" s="86" t="s">
        <v>24</v>
      </c>
      <c r="H1970" s="87" t="s">
        <v>25</v>
      </c>
      <c r="I1970" s="87" t="s">
        <v>26</v>
      </c>
      <c r="J1970" s="102"/>
    </row>
    <row r="1971" spans="1:10" ht="12.75" customHeight="1" x14ac:dyDescent="0.25">
      <c r="A1971" s="101"/>
      <c r="B1971" s="80">
        <f>Invoice!B4350</f>
        <v>0</v>
      </c>
      <c r="C1971" s="88">
        <f>Invoice!E4350</f>
        <v>0</v>
      </c>
      <c r="D1971" s="89">
        <f>Invoice!H4350</f>
        <v>0</v>
      </c>
      <c r="E1971" s="81">
        <f t="shared" si="140"/>
        <v>0</v>
      </c>
      <c r="F1971" s="81"/>
      <c r="G1971" s="82">
        <f t="shared" si="141"/>
        <v>0</v>
      </c>
      <c r="H1971" s="83">
        <f t="shared" si="142"/>
        <v>0</v>
      </c>
      <c r="I1971" s="83" t="e">
        <f t="shared" si="143"/>
        <v>#DIV/0!</v>
      </c>
      <c r="J1971" s="103" t="e">
        <f t="shared" si="144"/>
        <v>#DIV/0!</v>
      </c>
    </row>
    <row r="1972" spans="1:10" ht="12.75" customHeight="1" x14ac:dyDescent="0.25">
      <c r="A1972" s="101"/>
      <c r="D1972" s="81"/>
      <c r="E1972" s="81">
        <f>(E1971*Invoice!I4350)+((E1971-(E1971*Invoice!I4350))*Invoice!J4350)</f>
        <v>0</v>
      </c>
      <c r="F1972" s="81"/>
      <c r="G1972" s="90">
        <f>E1972/1.11</f>
        <v>0</v>
      </c>
      <c r="H1972" s="91">
        <f>G1972*11%</f>
        <v>0</v>
      </c>
      <c r="I1972" s="91" t="e">
        <f>G1972/B1971</f>
        <v>#DIV/0!</v>
      </c>
      <c r="J1972" s="104" t="e">
        <f>H1972/B1971</f>
        <v>#DIV/0!</v>
      </c>
    </row>
    <row r="1973" spans="1:10" ht="12.75" customHeight="1" x14ac:dyDescent="0.25">
      <c r="A1973" s="101"/>
      <c r="D1973" s="81" t="s">
        <v>23</v>
      </c>
      <c r="E1973" s="81">
        <f>E1971-E1972</f>
        <v>0</v>
      </c>
      <c r="F1973" s="81"/>
      <c r="G1973" s="82">
        <f>G1971-G1972</f>
        <v>0</v>
      </c>
      <c r="H1973" s="82">
        <f>H1971-H1972</f>
        <v>0</v>
      </c>
      <c r="I1973" s="82" t="e">
        <f>I1971-I1972</f>
        <v>#DIV/0!</v>
      </c>
      <c r="J1973" s="105" t="e">
        <f>J1971-J1972</f>
        <v>#DIV/0!</v>
      </c>
    </row>
    <row r="1974" spans="1:10" ht="12.75" customHeight="1" x14ac:dyDescent="0.25">
      <c r="A1974" s="101"/>
      <c r="D1974" s="81"/>
      <c r="E1974" s="81"/>
      <c r="F1974" s="81"/>
      <c r="G1974" s="82"/>
      <c r="H1974" s="83">
        <f>G1973+H1973</f>
        <v>0</v>
      </c>
      <c r="I1974" s="83"/>
      <c r="J1974" s="103"/>
    </row>
    <row r="1975" spans="1:10" ht="12.75" customHeight="1" x14ac:dyDescent="0.25">
      <c r="A1975" s="101"/>
      <c r="B1975" s="79"/>
      <c r="D1975" s="81"/>
      <c r="E1975" s="81"/>
      <c r="F1975" s="81"/>
      <c r="G1975" s="82"/>
      <c r="H1975" s="83"/>
      <c r="I1975" s="83"/>
      <c r="J1975" s="103"/>
    </row>
    <row r="1976" spans="1:10" ht="12.75" customHeight="1" x14ac:dyDescent="0.25">
      <c r="A1976" s="101">
        <v>10</v>
      </c>
      <c r="B1976" s="84" t="s">
        <v>20</v>
      </c>
      <c r="C1976" s="84" t="s">
        <v>21</v>
      </c>
      <c r="D1976" s="85" t="s">
        <v>22</v>
      </c>
      <c r="E1976" s="85" t="s">
        <v>23</v>
      </c>
      <c r="F1976" s="85"/>
      <c r="G1976" s="86" t="s">
        <v>24</v>
      </c>
      <c r="H1976" s="87" t="s">
        <v>25</v>
      </c>
      <c r="I1976" s="87" t="s">
        <v>26</v>
      </c>
      <c r="J1976" s="102"/>
    </row>
    <row r="1977" spans="1:10" ht="12.75" customHeight="1" x14ac:dyDescent="0.25">
      <c r="A1977" s="101"/>
      <c r="B1977" s="80">
        <f>Invoice!B4351</f>
        <v>0</v>
      </c>
      <c r="C1977" s="88">
        <f>Invoice!E4351</f>
        <v>0</v>
      </c>
      <c r="D1977" s="89">
        <f>Invoice!H4351</f>
        <v>0</v>
      </c>
      <c r="E1977" s="81">
        <f t="shared" si="140"/>
        <v>0</v>
      </c>
      <c r="F1977" s="81"/>
      <c r="G1977" s="82">
        <f t="shared" si="141"/>
        <v>0</v>
      </c>
      <c r="H1977" s="83">
        <f t="shared" si="142"/>
        <v>0</v>
      </c>
      <c r="I1977" s="83" t="e">
        <f t="shared" si="143"/>
        <v>#DIV/0!</v>
      </c>
      <c r="J1977" s="103" t="e">
        <f t="shared" si="144"/>
        <v>#DIV/0!</v>
      </c>
    </row>
    <row r="1978" spans="1:10" ht="12.75" customHeight="1" x14ac:dyDescent="0.25">
      <c r="A1978" s="101"/>
      <c r="D1978" s="81"/>
      <c r="E1978" s="81">
        <f>(E1977*Invoice!I4351)+((E1977-(E1977*Invoice!I4351))*Invoice!J4351)</f>
        <v>0</v>
      </c>
      <c r="F1978" s="81"/>
      <c r="G1978" s="90">
        <f>E1978/1.11</f>
        <v>0</v>
      </c>
      <c r="H1978" s="91">
        <f>G1978*11%</f>
        <v>0</v>
      </c>
      <c r="I1978" s="91" t="e">
        <f>G1978/B1977</f>
        <v>#DIV/0!</v>
      </c>
      <c r="J1978" s="104" t="e">
        <f>H1978/B1977</f>
        <v>#DIV/0!</v>
      </c>
    </row>
    <row r="1979" spans="1:10" ht="12.75" customHeight="1" x14ac:dyDescent="0.25">
      <c r="A1979" s="101"/>
      <c r="D1979" s="81" t="s">
        <v>23</v>
      </c>
      <c r="E1979" s="81">
        <f>E1977-E1978</f>
        <v>0</v>
      </c>
      <c r="F1979" s="81"/>
      <c r="G1979" s="82">
        <f>G1977-G1978</f>
        <v>0</v>
      </c>
      <c r="H1979" s="82">
        <f>H1977-H1978</f>
        <v>0</v>
      </c>
      <c r="I1979" s="82" t="e">
        <f>I1977-I1978</f>
        <v>#DIV/0!</v>
      </c>
      <c r="J1979" s="105" t="e">
        <f>J1977-J1978</f>
        <v>#DIV/0!</v>
      </c>
    </row>
    <row r="1980" spans="1:10" ht="12.75" customHeight="1" x14ac:dyDescent="0.25">
      <c r="A1980" s="101"/>
      <c r="D1980" s="81"/>
      <c r="E1980" s="81"/>
      <c r="F1980" s="81"/>
      <c r="G1980" s="82"/>
      <c r="H1980" s="83">
        <f>G1979+H1979</f>
        <v>0</v>
      </c>
      <c r="I1980" s="83"/>
      <c r="J1980" s="103"/>
    </row>
    <row r="1981" spans="1:10" ht="12.75" customHeight="1" x14ac:dyDescent="0.25">
      <c r="A1981" s="101"/>
      <c r="B1981" s="79"/>
      <c r="D1981" s="81"/>
      <c r="E1981" s="81"/>
      <c r="F1981" s="81"/>
      <c r="G1981" s="82"/>
      <c r="H1981" s="83"/>
      <c r="I1981" s="83"/>
      <c r="J1981" s="103"/>
    </row>
    <row r="1982" spans="1:10" ht="12.75" customHeight="1" x14ac:dyDescent="0.25">
      <c r="A1982" s="101">
        <v>11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Invoice!B4352</f>
        <v>0</v>
      </c>
      <c r="C1983" s="88">
        <f>Invoice!E4352</f>
        <v>0</v>
      </c>
      <c r="D1983" s="89">
        <f>Invoice!H4352</f>
        <v>0</v>
      </c>
      <c r="E1983" s="81">
        <f t="shared" si="140"/>
        <v>0</v>
      </c>
      <c r="F1983" s="81"/>
      <c r="G1983" s="82">
        <f t="shared" si="141"/>
        <v>0</v>
      </c>
      <c r="H1983" s="83">
        <f t="shared" si="142"/>
        <v>0</v>
      </c>
      <c r="I1983" s="83" t="e">
        <f t="shared" si="143"/>
        <v>#DIV/0!</v>
      </c>
      <c r="J1983" s="103" t="e">
        <f t="shared" si="144"/>
        <v>#DIV/0!</v>
      </c>
    </row>
    <row r="1984" spans="1:10" ht="12.75" customHeight="1" x14ac:dyDescent="0.25">
      <c r="A1984" s="101"/>
      <c r="D1984" s="81"/>
      <c r="E1984" s="81">
        <f>(E1983*Invoice!I4352)+((E1983-(E1983*Invoice!I4352))*Invoice!J4352)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12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Invoice!B4353</f>
        <v>0</v>
      </c>
      <c r="C1989" s="88">
        <f>Invoice!E4353</f>
        <v>0</v>
      </c>
      <c r="D1989" s="89">
        <f>Invoice!H4353</f>
        <v>0</v>
      </c>
      <c r="E1989" s="81">
        <f t="shared" si="140"/>
        <v>0</v>
      </c>
      <c r="F1989" s="81"/>
      <c r="G1989" s="82">
        <f t="shared" si="141"/>
        <v>0</v>
      </c>
      <c r="H1989" s="83">
        <f t="shared" si="142"/>
        <v>0</v>
      </c>
      <c r="I1989" s="83" t="e">
        <f t="shared" si="143"/>
        <v>#DIV/0!</v>
      </c>
      <c r="J1989" s="103" t="e">
        <f t="shared" si="144"/>
        <v>#DIV/0!</v>
      </c>
    </row>
    <row r="1990" spans="1:10" ht="12.75" customHeight="1" x14ac:dyDescent="0.25">
      <c r="A1990" s="101"/>
      <c r="D1990" s="81"/>
      <c r="E1990" s="81">
        <f>(E1989*Invoice!I4353)+((E1989-(E1989*Invoice!I4353))*Invoice!J4353)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13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Invoice!B4354</f>
        <v>0</v>
      </c>
      <c r="C1995" s="88">
        <f>Invoice!E4354</f>
        <v>0</v>
      </c>
      <c r="D1995" s="89">
        <f>Invoice!H4354</f>
        <v>0</v>
      </c>
      <c r="E1995" s="81">
        <f t="shared" si="140"/>
        <v>0</v>
      </c>
      <c r="F1995" s="81"/>
      <c r="G1995" s="82">
        <f t="shared" si="141"/>
        <v>0</v>
      </c>
      <c r="H1995" s="83">
        <f t="shared" si="142"/>
        <v>0</v>
      </c>
      <c r="I1995" s="83" t="e">
        <f t="shared" si="143"/>
        <v>#DIV/0!</v>
      </c>
      <c r="J1995" s="103" t="e">
        <f t="shared" si="144"/>
        <v>#DIV/0!</v>
      </c>
    </row>
    <row r="1996" spans="1:10" ht="12.75" customHeight="1" x14ac:dyDescent="0.25">
      <c r="A1996" s="101"/>
      <c r="D1996" s="81"/>
      <c r="E1996" s="81">
        <f>(E1995*Invoice!I4354)+((E1995-(E1995*Invoice!I4354))*Invoice!J4354)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14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Invoice!B4355</f>
        <v>0</v>
      </c>
      <c r="C2001" s="88">
        <f>Invoice!E4355</f>
        <v>0</v>
      </c>
      <c r="D2001" s="89">
        <f>Invoice!H4355</f>
        <v>0</v>
      </c>
      <c r="E2001" s="81">
        <f t="shared" si="140"/>
        <v>0</v>
      </c>
      <c r="F2001" s="81"/>
      <c r="G2001" s="82">
        <f t="shared" si="141"/>
        <v>0</v>
      </c>
      <c r="H2001" s="83">
        <f t="shared" si="142"/>
        <v>0</v>
      </c>
      <c r="I2001" s="83" t="e">
        <f t="shared" si="143"/>
        <v>#DIV/0!</v>
      </c>
      <c r="J2001" s="103" t="e">
        <f t="shared" si="144"/>
        <v>#DIV/0!</v>
      </c>
    </row>
    <row r="2002" spans="1:10" ht="12.75" customHeight="1" x14ac:dyDescent="0.25">
      <c r="A2002" s="101"/>
      <c r="D2002" s="81"/>
      <c r="E2002" s="81">
        <f>(E2001*Invoice!I4355)+((E2001-(E2001*Invoice!I4355))*Invoice!J4355)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15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Invoice!B4356</f>
        <v>0</v>
      </c>
      <c r="C2007" s="88">
        <f>Invoice!E4356</f>
        <v>0</v>
      </c>
      <c r="D2007" s="89">
        <f>Invoice!H4356</f>
        <v>0</v>
      </c>
      <c r="E2007" s="81">
        <f t="shared" si="140"/>
        <v>0</v>
      </c>
      <c r="F2007" s="81"/>
      <c r="G2007" s="82">
        <f t="shared" si="141"/>
        <v>0</v>
      </c>
      <c r="H2007" s="83">
        <f t="shared" si="142"/>
        <v>0</v>
      </c>
      <c r="I2007" s="83" t="e">
        <f t="shared" si="143"/>
        <v>#DIV/0!</v>
      </c>
      <c r="J2007" s="103" t="e">
        <f t="shared" si="144"/>
        <v>#DIV/0!</v>
      </c>
    </row>
    <row r="2008" spans="1:10" ht="12.75" customHeight="1" x14ac:dyDescent="0.25">
      <c r="A2008" s="101"/>
      <c r="D2008" s="81"/>
      <c r="E2008" s="81">
        <f>(E2007*Invoice!I4356)+((E2007-(E2007*Invoice!I4356))*Invoice!J4356)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16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Invoice!B4357</f>
        <v>0</v>
      </c>
      <c r="C2013" s="88">
        <f>Invoice!E4357</f>
        <v>0</v>
      </c>
      <c r="D2013" s="89">
        <f>Invoice!H4357</f>
        <v>0</v>
      </c>
      <c r="E2013" s="81">
        <f t="shared" si="140"/>
        <v>0</v>
      </c>
      <c r="F2013" s="81"/>
      <c r="G2013" s="82">
        <f t="shared" si="141"/>
        <v>0</v>
      </c>
      <c r="H2013" s="83">
        <f t="shared" si="142"/>
        <v>0</v>
      </c>
      <c r="I2013" s="83" t="e">
        <f t="shared" si="143"/>
        <v>#DIV/0!</v>
      </c>
      <c r="J2013" s="103" t="e">
        <f t="shared" si="144"/>
        <v>#DIV/0!</v>
      </c>
    </row>
    <row r="2014" spans="1:10" ht="12.75" customHeight="1" x14ac:dyDescent="0.25">
      <c r="A2014" s="101"/>
      <c r="D2014" s="81"/>
      <c r="E2014" s="81">
        <f>(E2013*Invoice!I4357)+((E2013-(E2013*Invoice!I4357))*Invoice!J4357)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C2017" s="88"/>
      <c r="D2017" s="89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6"/>
      <c r="B2018" s="107"/>
      <c r="C2018" s="107"/>
      <c r="D2018" s="107"/>
      <c r="E2018" s="107"/>
      <c r="F2018" s="107"/>
      <c r="G2018" s="108">
        <f>G1925+G1931+G1937+G1943+G1949+G1955+G1961+G1967+G1973+G1979+G1985+G1991+G1997+G2003+G2009+G2015</f>
        <v>0</v>
      </c>
      <c r="H2018" s="108">
        <f>H1925+H1931+H1937+H1943+H1949+H1955+H1961+H1967+H1973+H1979+H1985+H1991+H1997+H2003+H2009+H2015</f>
        <v>0</v>
      </c>
      <c r="I2018" s="107"/>
      <c r="J2018" s="109">
        <f>H1926+H1932+H1938+H1944+H1950+H1956+H1962+H1968+H1974+H1980+H1986+H1992+H1998+H2004+H2010+H2016</f>
        <v>0</v>
      </c>
    </row>
    <row r="2020" spans="1:10" ht="12.75" customHeight="1" x14ac:dyDescent="0.25">
      <c r="A2020" s="94" t="s">
        <v>1</v>
      </c>
      <c r="B2020" s="95">
        <f>Invoice!E4448</f>
        <v>23090040</v>
      </c>
      <c r="C2020" s="96"/>
      <c r="D2020" s="97"/>
      <c r="E2020" s="97"/>
      <c r="F2020" s="97"/>
      <c r="G2020" s="98"/>
      <c r="H2020" s="99"/>
      <c r="I2020" s="99"/>
      <c r="J2020" s="100"/>
    </row>
    <row r="2021" spans="1:10" ht="12.75" customHeight="1" x14ac:dyDescent="0.25">
      <c r="A2021" s="101">
        <v>1</v>
      </c>
      <c r="B2021" s="84" t="s">
        <v>20</v>
      </c>
      <c r="C2021" s="84" t="s">
        <v>21</v>
      </c>
      <c r="D2021" s="85" t="s">
        <v>22</v>
      </c>
      <c r="E2021" s="85" t="s">
        <v>23</v>
      </c>
      <c r="F2021" s="85"/>
      <c r="G2021" s="86" t="s">
        <v>24</v>
      </c>
      <c r="H2021" s="87" t="s">
        <v>25</v>
      </c>
      <c r="I2021" s="87" t="s">
        <v>26</v>
      </c>
      <c r="J2021" s="102"/>
    </row>
    <row r="2022" spans="1:10" ht="12.75" customHeight="1" x14ac:dyDescent="0.25">
      <c r="A2022" s="101"/>
      <c r="B2022" s="80">
        <f>Invoice!B4456</f>
        <v>0</v>
      </c>
      <c r="C2022" s="88">
        <f>Invoice!E4456</f>
        <v>0</v>
      </c>
      <c r="D2022" s="89">
        <f>Invoice!H4456</f>
        <v>0</v>
      </c>
      <c r="E2022" s="81">
        <f>D2022*B2022</f>
        <v>0</v>
      </c>
      <c r="F2022" s="81"/>
      <c r="G2022" s="82">
        <f>E2022/1.11</f>
        <v>0</v>
      </c>
      <c r="H2022" s="83">
        <f>G2022*11%</f>
        <v>0</v>
      </c>
      <c r="I2022" s="83" t="e">
        <f>G2022/B2022</f>
        <v>#DIV/0!</v>
      </c>
      <c r="J2022" s="103" t="e">
        <f>H2022/B2022</f>
        <v>#DIV/0!</v>
      </c>
    </row>
    <row r="2023" spans="1:10" ht="12.75" customHeight="1" x14ac:dyDescent="0.25">
      <c r="A2023" s="101"/>
      <c r="D2023" s="81"/>
      <c r="E2023" s="81">
        <f>(E2022*Invoice!I4456)+((E2022-(E2022*Invoice!I4456))*Invoice!J4456)</f>
        <v>0</v>
      </c>
      <c r="F2023" s="81"/>
      <c r="G2023" s="90">
        <f>E2023/1.11</f>
        <v>0</v>
      </c>
      <c r="H2023" s="91">
        <f>G2023*11%</f>
        <v>0</v>
      </c>
      <c r="I2023" s="91" t="e">
        <f>G2023/B2022</f>
        <v>#DIV/0!</v>
      </c>
      <c r="J2023" s="104" t="e">
        <f>H2023/B2022</f>
        <v>#DIV/0!</v>
      </c>
    </row>
    <row r="2024" spans="1:10" ht="12.75" customHeight="1" x14ac:dyDescent="0.25">
      <c r="A2024" s="101"/>
      <c r="D2024" s="81" t="s">
        <v>23</v>
      </c>
      <c r="E2024" s="81">
        <f>E2022-E2023</f>
        <v>0</v>
      </c>
      <c r="F2024" s="81"/>
      <c r="G2024" s="82">
        <f>G2022-G2023</f>
        <v>0</v>
      </c>
      <c r="H2024" s="82">
        <f>H2022-H2023</f>
        <v>0</v>
      </c>
      <c r="I2024" s="82" t="e">
        <f>I2022-I2023</f>
        <v>#DIV/0!</v>
      </c>
      <c r="J2024" s="105" t="e">
        <f>J2022-J2023</f>
        <v>#DIV/0!</v>
      </c>
    </row>
    <row r="2025" spans="1:10" ht="12.75" customHeight="1" x14ac:dyDescent="0.25">
      <c r="A2025" s="101"/>
      <c r="D2025" s="81"/>
      <c r="E2025" s="81"/>
      <c r="F2025" s="81"/>
      <c r="G2025" s="82"/>
      <c r="H2025" s="83">
        <f>G2024+H2024</f>
        <v>0</v>
      </c>
      <c r="I2025" s="83"/>
      <c r="J2025" s="103"/>
    </row>
    <row r="2026" spans="1:10" ht="12.75" customHeight="1" x14ac:dyDescent="0.25">
      <c r="A2026" s="101"/>
      <c r="B2026" s="79"/>
      <c r="D2026" s="81"/>
      <c r="E2026" s="81"/>
      <c r="F2026" s="81"/>
      <c r="G2026" s="82"/>
      <c r="H2026" s="83"/>
      <c r="I2026" s="83"/>
      <c r="J2026" s="103"/>
    </row>
    <row r="2027" spans="1:10" ht="12.75" customHeight="1" x14ac:dyDescent="0.25">
      <c r="A2027" s="101">
        <v>2</v>
      </c>
      <c r="B2027" s="84" t="s">
        <v>20</v>
      </c>
      <c r="C2027" s="84" t="s">
        <v>21</v>
      </c>
      <c r="D2027" s="85" t="s">
        <v>22</v>
      </c>
      <c r="E2027" s="85" t="s">
        <v>23</v>
      </c>
      <c r="F2027" s="85"/>
      <c r="G2027" s="86" t="s">
        <v>24</v>
      </c>
      <c r="H2027" s="87" t="s">
        <v>25</v>
      </c>
      <c r="I2027" s="87" t="s">
        <v>26</v>
      </c>
      <c r="J2027" s="102"/>
    </row>
    <row r="2028" spans="1:10" ht="12.75" customHeight="1" x14ac:dyDescent="0.25">
      <c r="A2028" s="101"/>
      <c r="B2028" s="80">
        <f>Invoice!B4457</f>
        <v>0</v>
      </c>
      <c r="C2028" s="88">
        <f>Invoice!E4457</f>
        <v>0</v>
      </c>
      <c r="D2028" s="89">
        <f>Invoice!H4457</f>
        <v>0</v>
      </c>
      <c r="E2028" s="81">
        <f t="shared" ref="E2028:E2112" si="145">D2028*B2028</f>
        <v>0</v>
      </c>
      <c r="F2028" s="81"/>
      <c r="G2028" s="82">
        <f t="shared" ref="G2028:G2112" si="146">E2028/1.11</f>
        <v>0</v>
      </c>
      <c r="H2028" s="83">
        <f t="shared" ref="H2028:H2112" si="147">G2028*11%</f>
        <v>0</v>
      </c>
      <c r="I2028" s="83" t="e">
        <f t="shared" ref="I2028:I2112" si="148">G2028/B2028</f>
        <v>#DIV/0!</v>
      </c>
      <c r="J2028" s="103" t="e">
        <f t="shared" ref="J2028:J2112" si="149">H2028/B2028</f>
        <v>#DIV/0!</v>
      </c>
    </row>
    <row r="2029" spans="1:10" ht="12.75" customHeight="1" x14ac:dyDescent="0.25">
      <c r="A2029" s="101"/>
      <c r="D2029" s="81"/>
      <c r="E2029" s="81">
        <f>(E2028*Invoice!I4457)+((E2028-(E2028*Invoice!I4457))*Invoice!J4457)</f>
        <v>0</v>
      </c>
      <c r="F2029" s="81"/>
      <c r="G2029" s="90">
        <f>E2029/1.11</f>
        <v>0</v>
      </c>
      <c r="H2029" s="91">
        <f>G2029*11%</f>
        <v>0</v>
      </c>
      <c r="I2029" s="91" t="e">
        <f>G2029/B2028</f>
        <v>#DIV/0!</v>
      </c>
      <c r="J2029" s="104" t="e">
        <f>H2029/B2028</f>
        <v>#DIV/0!</v>
      </c>
    </row>
    <row r="2030" spans="1:10" ht="12.75" customHeight="1" x14ac:dyDescent="0.25">
      <c r="A2030" s="101"/>
      <c r="D2030" s="81" t="s">
        <v>23</v>
      </c>
      <c r="E2030" s="81">
        <f>E2028-E2029</f>
        <v>0</v>
      </c>
      <c r="F2030" s="81"/>
      <c r="G2030" s="82">
        <f>G2028-G2029</f>
        <v>0</v>
      </c>
      <c r="H2030" s="82">
        <f>H2028-H2029</f>
        <v>0</v>
      </c>
      <c r="I2030" s="82" t="e">
        <f>I2028-I2029</f>
        <v>#DIV/0!</v>
      </c>
      <c r="J2030" s="105" t="e">
        <f>J2028-J2029</f>
        <v>#DIV/0!</v>
      </c>
    </row>
    <row r="2031" spans="1:10" ht="12.75" customHeight="1" x14ac:dyDescent="0.25">
      <c r="A2031" s="101"/>
      <c r="D2031" s="81"/>
      <c r="E2031" s="81"/>
      <c r="F2031" s="81"/>
      <c r="G2031" s="82"/>
      <c r="H2031" s="83">
        <f>G2030+H2030</f>
        <v>0</v>
      </c>
      <c r="I2031" s="83"/>
      <c r="J2031" s="103"/>
    </row>
    <row r="2032" spans="1:10" ht="12.75" customHeight="1" x14ac:dyDescent="0.25">
      <c r="A2032" s="101"/>
      <c r="B2032" s="79"/>
      <c r="D2032" s="81"/>
      <c r="E2032" s="81"/>
      <c r="F2032" s="81"/>
      <c r="G2032" s="82"/>
      <c r="H2032" s="83"/>
      <c r="I2032" s="83"/>
      <c r="J2032" s="103"/>
    </row>
    <row r="2033" spans="1:10" ht="12.75" customHeight="1" x14ac:dyDescent="0.25">
      <c r="A2033" s="101">
        <v>3</v>
      </c>
      <c r="B2033" s="84" t="s">
        <v>20</v>
      </c>
      <c r="C2033" s="84" t="s">
        <v>21</v>
      </c>
      <c r="D2033" s="85" t="s">
        <v>22</v>
      </c>
      <c r="E2033" s="85" t="s">
        <v>23</v>
      </c>
      <c r="F2033" s="85"/>
      <c r="G2033" s="86" t="s">
        <v>24</v>
      </c>
      <c r="H2033" s="87" t="s">
        <v>25</v>
      </c>
      <c r="I2033" s="87" t="s">
        <v>26</v>
      </c>
      <c r="J2033" s="102"/>
    </row>
    <row r="2034" spans="1:10" ht="12.75" customHeight="1" x14ac:dyDescent="0.25">
      <c r="A2034" s="101"/>
      <c r="B2034" s="80">
        <f>Invoice!B4458</f>
        <v>0</v>
      </c>
      <c r="C2034" s="88">
        <f>Invoice!E4458</f>
        <v>0</v>
      </c>
      <c r="D2034" s="89">
        <f>Invoice!H4458</f>
        <v>0</v>
      </c>
      <c r="E2034" s="81">
        <f t="shared" si="145"/>
        <v>0</v>
      </c>
      <c r="F2034" s="81"/>
      <c r="G2034" s="82">
        <f t="shared" si="146"/>
        <v>0</v>
      </c>
      <c r="H2034" s="83">
        <f t="shared" si="147"/>
        <v>0</v>
      </c>
      <c r="I2034" s="83" t="e">
        <f t="shared" si="148"/>
        <v>#DIV/0!</v>
      </c>
      <c r="J2034" s="103" t="e">
        <f t="shared" si="149"/>
        <v>#DIV/0!</v>
      </c>
    </row>
    <row r="2035" spans="1:10" ht="12.75" customHeight="1" x14ac:dyDescent="0.25">
      <c r="A2035" s="101"/>
      <c r="D2035" s="81"/>
      <c r="E2035" s="81">
        <f>(E2034*Invoice!I4458)+((E2034-(E2034*Invoice!I4458))*Invoice!J4458)</f>
        <v>0</v>
      </c>
      <c r="F2035" s="81"/>
      <c r="G2035" s="90">
        <f>E2035/1.11</f>
        <v>0</v>
      </c>
      <c r="H2035" s="91">
        <f>G2035*11%</f>
        <v>0</v>
      </c>
      <c r="I2035" s="91" t="e">
        <f>G2035/B2034</f>
        <v>#DIV/0!</v>
      </c>
      <c r="J2035" s="104" t="e">
        <f>H2035/B2034</f>
        <v>#DIV/0!</v>
      </c>
    </row>
    <row r="2036" spans="1:10" ht="12.75" customHeight="1" x14ac:dyDescent="0.25">
      <c r="A2036" s="101"/>
      <c r="D2036" s="81" t="s">
        <v>23</v>
      </c>
      <c r="E2036" s="81">
        <f>E2034-E2035</f>
        <v>0</v>
      </c>
      <c r="F2036" s="81"/>
      <c r="G2036" s="82">
        <f>G2034-G2035</f>
        <v>0</v>
      </c>
      <c r="H2036" s="82">
        <f>H2034-H2035</f>
        <v>0</v>
      </c>
      <c r="I2036" s="82" t="e">
        <f>I2034-I2035</f>
        <v>#DIV/0!</v>
      </c>
      <c r="J2036" s="105" t="e">
        <f>J2034-J2035</f>
        <v>#DIV/0!</v>
      </c>
    </row>
    <row r="2037" spans="1:10" ht="12.75" customHeight="1" x14ac:dyDescent="0.25">
      <c r="A2037" s="101"/>
      <c r="D2037" s="81"/>
      <c r="E2037" s="81"/>
      <c r="F2037" s="81"/>
      <c r="G2037" s="82"/>
      <c r="H2037" s="83">
        <f>G2036+H2036</f>
        <v>0</v>
      </c>
      <c r="I2037" s="83"/>
      <c r="J2037" s="103"/>
    </row>
    <row r="2038" spans="1:10" ht="12.75" customHeight="1" x14ac:dyDescent="0.25">
      <c r="A2038" s="101"/>
      <c r="B2038" s="79"/>
      <c r="D2038" s="81"/>
      <c r="E2038" s="81"/>
      <c r="F2038" s="81"/>
      <c r="G2038" s="82"/>
      <c r="H2038" s="83"/>
      <c r="I2038" s="83"/>
      <c r="J2038" s="103"/>
    </row>
    <row r="2039" spans="1:10" ht="12.75" customHeight="1" x14ac:dyDescent="0.25">
      <c r="A2039" s="101">
        <v>4</v>
      </c>
      <c r="B2039" s="84" t="s">
        <v>20</v>
      </c>
      <c r="C2039" s="84" t="s">
        <v>21</v>
      </c>
      <c r="D2039" s="85" t="s">
        <v>22</v>
      </c>
      <c r="E2039" s="85" t="s">
        <v>23</v>
      </c>
      <c r="F2039" s="85"/>
      <c r="G2039" s="86" t="s">
        <v>24</v>
      </c>
      <c r="H2039" s="87" t="s">
        <v>25</v>
      </c>
      <c r="I2039" s="87" t="s">
        <v>26</v>
      </c>
      <c r="J2039" s="102"/>
    </row>
    <row r="2040" spans="1:10" ht="12.75" customHeight="1" x14ac:dyDescent="0.25">
      <c r="A2040" s="101"/>
      <c r="B2040" s="80">
        <f>Invoice!B4459</f>
        <v>0</v>
      </c>
      <c r="C2040" s="88">
        <f>Invoice!E4459</f>
        <v>0</v>
      </c>
      <c r="D2040" s="89">
        <f>Invoice!H4459</f>
        <v>0</v>
      </c>
      <c r="E2040" s="81">
        <f t="shared" si="145"/>
        <v>0</v>
      </c>
      <c r="F2040" s="81"/>
      <c r="G2040" s="82">
        <f t="shared" si="146"/>
        <v>0</v>
      </c>
      <c r="H2040" s="83">
        <f t="shared" si="147"/>
        <v>0</v>
      </c>
      <c r="I2040" s="83" t="e">
        <f t="shared" si="148"/>
        <v>#DIV/0!</v>
      </c>
      <c r="J2040" s="103" t="e">
        <f t="shared" si="149"/>
        <v>#DIV/0!</v>
      </c>
    </row>
    <row r="2041" spans="1:10" ht="12.75" customHeight="1" x14ac:dyDescent="0.25">
      <c r="A2041" s="101"/>
      <c r="D2041" s="81"/>
      <c r="E2041" s="81">
        <f>(E2040*Invoice!I4459)+((E2040-(E2040*Invoice!I4459))*Invoice!J4459)</f>
        <v>0</v>
      </c>
      <c r="F2041" s="81"/>
      <c r="G2041" s="90">
        <f>E2041/1.11</f>
        <v>0</v>
      </c>
      <c r="H2041" s="91">
        <f>G2041*11%</f>
        <v>0</v>
      </c>
      <c r="I2041" s="91" t="e">
        <f>G2041/B2040</f>
        <v>#DIV/0!</v>
      </c>
      <c r="J2041" s="104" t="e">
        <f>H2041/B2040</f>
        <v>#DIV/0!</v>
      </c>
    </row>
    <row r="2042" spans="1:10" ht="12.75" customHeight="1" x14ac:dyDescent="0.25">
      <c r="A2042" s="101"/>
      <c r="D2042" s="81" t="s">
        <v>23</v>
      </c>
      <c r="E2042" s="81">
        <f>E2040-E2041</f>
        <v>0</v>
      </c>
      <c r="F2042" s="81"/>
      <c r="G2042" s="82">
        <f>G2040-G2041</f>
        <v>0</v>
      </c>
      <c r="H2042" s="82">
        <f>H2040-H2041</f>
        <v>0</v>
      </c>
      <c r="I2042" s="82" t="e">
        <f>I2040-I2041</f>
        <v>#DIV/0!</v>
      </c>
      <c r="J2042" s="105" t="e">
        <f>J2040-J2041</f>
        <v>#DIV/0!</v>
      </c>
    </row>
    <row r="2043" spans="1:10" ht="12.75" customHeight="1" x14ac:dyDescent="0.25">
      <c r="A2043" s="101"/>
      <c r="D2043" s="81"/>
      <c r="E2043" s="81"/>
      <c r="F2043" s="81"/>
      <c r="G2043" s="82"/>
      <c r="H2043" s="83">
        <f>G2042+H2042</f>
        <v>0</v>
      </c>
      <c r="I2043" s="83"/>
      <c r="J2043" s="103"/>
    </row>
    <row r="2044" spans="1:10" ht="12.75" customHeight="1" x14ac:dyDescent="0.25">
      <c r="A2044" s="101"/>
      <c r="B2044" s="79"/>
      <c r="D2044" s="81"/>
      <c r="E2044" s="81"/>
      <c r="F2044" s="81"/>
      <c r="G2044" s="82"/>
      <c r="H2044" s="83"/>
      <c r="I2044" s="83"/>
      <c r="J2044" s="103"/>
    </row>
    <row r="2045" spans="1:10" ht="12.75" customHeight="1" x14ac:dyDescent="0.25">
      <c r="A2045" s="101">
        <v>5</v>
      </c>
      <c r="B2045" s="84" t="s">
        <v>20</v>
      </c>
      <c r="C2045" s="84" t="s">
        <v>21</v>
      </c>
      <c r="D2045" s="85" t="s">
        <v>22</v>
      </c>
      <c r="E2045" s="85" t="s">
        <v>23</v>
      </c>
      <c r="F2045" s="85"/>
      <c r="G2045" s="86" t="s">
        <v>24</v>
      </c>
      <c r="H2045" s="87" t="s">
        <v>25</v>
      </c>
      <c r="I2045" s="87" t="s">
        <v>26</v>
      </c>
      <c r="J2045" s="102"/>
    </row>
    <row r="2046" spans="1:10" ht="12.75" customHeight="1" x14ac:dyDescent="0.25">
      <c r="A2046" s="101"/>
      <c r="B2046" s="80">
        <f>Invoice!B4460</f>
        <v>0</v>
      </c>
      <c r="C2046" s="88">
        <f>Invoice!E4460</f>
        <v>0</v>
      </c>
      <c r="D2046" s="89">
        <f>Invoice!H4460</f>
        <v>0</v>
      </c>
      <c r="E2046" s="81">
        <f t="shared" si="145"/>
        <v>0</v>
      </c>
      <c r="F2046" s="81"/>
      <c r="G2046" s="82">
        <f t="shared" si="146"/>
        <v>0</v>
      </c>
      <c r="H2046" s="83">
        <f t="shared" si="147"/>
        <v>0</v>
      </c>
      <c r="I2046" s="83" t="e">
        <f t="shared" si="148"/>
        <v>#DIV/0!</v>
      </c>
      <c r="J2046" s="103" t="e">
        <f t="shared" si="149"/>
        <v>#DIV/0!</v>
      </c>
    </row>
    <row r="2047" spans="1:10" ht="12.75" customHeight="1" x14ac:dyDescent="0.25">
      <c r="A2047" s="101"/>
      <c r="D2047" s="81"/>
      <c r="E2047" s="81">
        <f>(E2046*Invoice!I4460)+((E2046-(E2046*Invoice!I4460))*Invoice!J4460)</f>
        <v>0</v>
      </c>
      <c r="F2047" s="81"/>
      <c r="G2047" s="90">
        <f>E2047/1.11</f>
        <v>0</v>
      </c>
      <c r="H2047" s="91">
        <f>G2047*11%</f>
        <v>0</v>
      </c>
      <c r="I2047" s="91" t="e">
        <f>G2047/B2046</f>
        <v>#DIV/0!</v>
      </c>
      <c r="J2047" s="104" t="e">
        <f>H2047/B2046</f>
        <v>#DIV/0!</v>
      </c>
    </row>
    <row r="2048" spans="1:10" ht="12.75" customHeight="1" x14ac:dyDescent="0.25">
      <c r="A2048" s="101"/>
      <c r="D2048" s="81" t="s">
        <v>23</v>
      </c>
      <c r="E2048" s="81">
        <f>E2046-E2047</f>
        <v>0</v>
      </c>
      <c r="F2048" s="81"/>
      <c r="G2048" s="82">
        <f>G2046-G2047</f>
        <v>0</v>
      </c>
      <c r="H2048" s="82">
        <f>H2046-H2047</f>
        <v>0</v>
      </c>
      <c r="I2048" s="82" t="e">
        <f>I2046-I2047</f>
        <v>#DIV/0!</v>
      </c>
      <c r="J2048" s="105" t="e">
        <f>J2046-J2047</f>
        <v>#DIV/0!</v>
      </c>
    </row>
    <row r="2049" spans="1:10" ht="12.75" customHeight="1" x14ac:dyDescent="0.25">
      <c r="A2049" s="101"/>
      <c r="D2049" s="81"/>
      <c r="E2049" s="81"/>
      <c r="F2049" s="81"/>
      <c r="G2049" s="82"/>
      <c r="H2049" s="83">
        <f>G2048+H2048</f>
        <v>0</v>
      </c>
      <c r="I2049" s="83"/>
      <c r="J2049" s="103"/>
    </row>
    <row r="2050" spans="1:10" ht="12.75" customHeight="1" x14ac:dyDescent="0.25">
      <c r="A2050" s="101"/>
      <c r="B2050" s="79"/>
      <c r="D2050" s="81"/>
      <c r="E2050" s="81"/>
      <c r="F2050" s="81"/>
      <c r="G2050" s="82"/>
      <c r="H2050" s="83"/>
      <c r="I2050" s="83"/>
      <c r="J2050" s="103"/>
    </row>
    <row r="2051" spans="1:10" ht="12.75" customHeight="1" x14ac:dyDescent="0.25">
      <c r="A2051" s="101">
        <v>6</v>
      </c>
      <c r="B2051" s="84" t="s">
        <v>20</v>
      </c>
      <c r="C2051" s="84" t="s">
        <v>21</v>
      </c>
      <c r="D2051" s="85" t="s">
        <v>22</v>
      </c>
      <c r="E2051" s="85" t="s">
        <v>23</v>
      </c>
      <c r="F2051" s="85"/>
      <c r="G2051" s="86" t="s">
        <v>24</v>
      </c>
      <c r="H2051" s="87" t="s">
        <v>25</v>
      </c>
      <c r="I2051" s="87" t="s">
        <v>26</v>
      </c>
      <c r="J2051" s="102"/>
    </row>
    <row r="2052" spans="1:10" ht="12.75" customHeight="1" x14ac:dyDescent="0.25">
      <c r="A2052" s="101"/>
      <c r="B2052" s="80">
        <f>Invoice!B4461</f>
        <v>0</v>
      </c>
      <c r="C2052" s="88">
        <f>Invoice!E4461</f>
        <v>0</v>
      </c>
      <c r="D2052" s="89">
        <f>Invoice!H4461</f>
        <v>0</v>
      </c>
      <c r="E2052" s="81">
        <f t="shared" si="145"/>
        <v>0</v>
      </c>
      <c r="F2052" s="81"/>
      <c r="G2052" s="82">
        <f t="shared" si="146"/>
        <v>0</v>
      </c>
      <c r="H2052" s="83">
        <f t="shared" si="147"/>
        <v>0</v>
      </c>
      <c r="I2052" s="83" t="e">
        <f t="shared" si="148"/>
        <v>#DIV/0!</v>
      </c>
      <c r="J2052" s="103" t="e">
        <f t="shared" si="149"/>
        <v>#DIV/0!</v>
      </c>
    </row>
    <row r="2053" spans="1:10" ht="12.75" customHeight="1" x14ac:dyDescent="0.25">
      <c r="A2053" s="101"/>
      <c r="D2053" s="81"/>
      <c r="E2053" s="81">
        <f>(E2052*Invoice!I4461)+((E2052-(E2052*Invoice!I4461))*Invoice!J4461)</f>
        <v>0</v>
      </c>
      <c r="F2053" s="81"/>
      <c r="G2053" s="90">
        <f>E2053/1.11</f>
        <v>0</v>
      </c>
      <c r="H2053" s="91">
        <f>G2053*11%</f>
        <v>0</v>
      </c>
      <c r="I2053" s="91" t="e">
        <f>G2053/B2052</f>
        <v>#DIV/0!</v>
      </c>
      <c r="J2053" s="104" t="e">
        <f>H2053/B2052</f>
        <v>#DIV/0!</v>
      </c>
    </row>
    <row r="2054" spans="1:10" ht="12.75" customHeight="1" x14ac:dyDescent="0.25">
      <c r="A2054" s="101"/>
      <c r="D2054" s="81" t="s">
        <v>23</v>
      </c>
      <c r="E2054" s="81">
        <f>E2052-E2053</f>
        <v>0</v>
      </c>
      <c r="F2054" s="81"/>
      <c r="G2054" s="82">
        <f>G2052-G2053</f>
        <v>0</v>
      </c>
      <c r="H2054" s="82">
        <f>H2052-H2053</f>
        <v>0</v>
      </c>
      <c r="I2054" s="82" t="e">
        <f>I2052-I2053</f>
        <v>#DIV/0!</v>
      </c>
      <c r="J2054" s="105" t="e">
        <f>J2052-J2053</f>
        <v>#DIV/0!</v>
      </c>
    </row>
    <row r="2055" spans="1:10" ht="12.75" customHeight="1" x14ac:dyDescent="0.25">
      <c r="A2055" s="101"/>
      <c r="D2055" s="81"/>
      <c r="E2055" s="81"/>
      <c r="F2055" s="81"/>
      <c r="G2055" s="82"/>
      <c r="H2055" s="83">
        <f>G2054+H2054</f>
        <v>0</v>
      </c>
      <c r="I2055" s="83"/>
      <c r="J2055" s="103"/>
    </row>
    <row r="2056" spans="1:10" ht="12.75" customHeight="1" x14ac:dyDescent="0.25">
      <c r="A2056" s="101"/>
      <c r="B2056" s="79"/>
      <c r="D2056" s="81"/>
      <c r="E2056" s="81"/>
      <c r="F2056" s="81"/>
      <c r="G2056" s="82"/>
      <c r="H2056" s="83"/>
      <c r="I2056" s="83"/>
      <c r="J2056" s="103"/>
    </row>
    <row r="2057" spans="1:10" ht="12.75" customHeight="1" x14ac:dyDescent="0.25">
      <c r="A2057" s="101">
        <v>7</v>
      </c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2"/>
    </row>
    <row r="2058" spans="1:10" ht="12.75" customHeight="1" x14ac:dyDescent="0.25">
      <c r="A2058" s="101"/>
      <c r="B2058" s="80">
        <f>Invoice!B4462</f>
        <v>0</v>
      </c>
      <c r="C2058" s="88">
        <f>Invoice!E4462</f>
        <v>0</v>
      </c>
      <c r="D2058" s="89">
        <f>Invoice!H4462</f>
        <v>0</v>
      </c>
      <c r="E2058" s="81">
        <f t="shared" si="145"/>
        <v>0</v>
      </c>
      <c r="F2058" s="81"/>
      <c r="G2058" s="82">
        <f t="shared" si="146"/>
        <v>0</v>
      </c>
      <c r="H2058" s="83">
        <f t="shared" si="147"/>
        <v>0</v>
      </c>
      <c r="I2058" s="83" t="e">
        <f t="shared" si="148"/>
        <v>#DIV/0!</v>
      </c>
      <c r="J2058" s="103" t="e">
        <f t="shared" si="149"/>
        <v>#DIV/0!</v>
      </c>
    </row>
    <row r="2059" spans="1:10" ht="12.75" customHeight="1" x14ac:dyDescent="0.25">
      <c r="A2059" s="101"/>
      <c r="D2059" s="81"/>
      <c r="E2059" s="81">
        <f>(E2058*Invoice!I4462)+((E2058-(E2058*Invoice!I4462))*Invoice!J4462)</f>
        <v>0</v>
      </c>
      <c r="F2059" s="81"/>
      <c r="G2059" s="90">
        <f>E2059/1.11</f>
        <v>0</v>
      </c>
      <c r="H2059" s="91">
        <f>G2059*11%</f>
        <v>0</v>
      </c>
      <c r="I2059" s="91" t="e">
        <f>G2059/B2058</f>
        <v>#DIV/0!</v>
      </c>
      <c r="J2059" s="104" t="e">
        <f>H2059/B2058</f>
        <v>#DIV/0!</v>
      </c>
    </row>
    <row r="2060" spans="1:10" ht="12.75" customHeight="1" x14ac:dyDescent="0.25">
      <c r="A2060" s="101"/>
      <c r="D2060" s="81" t="s">
        <v>23</v>
      </c>
      <c r="E2060" s="81">
        <f>E2058-E2059</f>
        <v>0</v>
      </c>
      <c r="F2060" s="81"/>
      <c r="G2060" s="82">
        <f>G2058-G2059</f>
        <v>0</v>
      </c>
      <c r="H2060" s="82">
        <f>H2058-H2059</f>
        <v>0</v>
      </c>
      <c r="I2060" s="82" t="e">
        <f>I2058-I2059</f>
        <v>#DIV/0!</v>
      </c>
      <c r="J2060" s="105" t="e">
        <f>J2058-J2059</f>
        <v>#DIV/0!</v>
      </c>
    </row>
    <row r="2061" spans="1:10" ht="12.75" customHeight="1" x14ac:dyDescent="0.25">
      <c r="A2061" s="101"/>
      <c r="D2061" s="81"/>
      <c r="E2061" s="81"/>
      <c r="F2061" s="81"/>
      <c r="G2061" s="82"/>
      <c r="H2061" s="83">
        <f>G2060+H2060</f>
        <v>0</v>
      </c>
      <c r="I2061" s="83"/>
      <c r="J2061" s="103"/>
    </row>
    <row r="2062" spans="1:10" ht="12.75" customHeight="1" x14ac:dyDescent="0.25">
      <c r="A2062" s="101"/>
      <c r="B2062" s="79"/>
      <c r="D2062" s="81"/>
      <c r="E2062" s="81"/>
      <c r="F2062" s="81"/>
      <c r="G2062" s="82"/>
      <c r="H2062" s="83"/>
      <c r="I2062" s="83"/>
      <c r="J2062" s="103"/>
    </row>
    <row r="2063" spans="1:10" ht="12.75" customHeight="1" x14ac:dyDescent="0.25">
      <c r="A2063" s="101">
        <v>8</v>
      </c>
      <c r="B2063" s="84" t="s">
        <v>20</v>
      </c>
      <c r="C2063" s="84" t="s">
        <v>21</v>
      </c>
      <c r="D2063" s="85" t="s">
        <v>22</v>
      </c>
      <c r="E2063" s="85" t="s">
        <v>23</v>
      </c>
      <c r="F2063" s="85"/>
      <c r="G2063" s="86" t="s">
        <v>24</v>
      </c>
      <c r="H2063" s="87" t="s">
        <v>25</v>
      </c>
      <c r="I2063" s="87" t="s">
        <v>26</v>
      </c>
      <c r="J2063" s="102"/>
    </row>
    <row r="2064" spans="1:10" ht="12.75" customHeight="1" x14ac:dyDescent="0.25">
      <c r="A2064" s="101"/>
      <c r="B2064" s="80">
        <f>Invoice!B4463</f>
        <v>0</v>
      </c>
      <c r="C2064" s="88">
        <f>Invoice!E4463</f>
        <v>0</v>
      </c>
      <c r="D2064" s="89">
        <f>Invoice!H4463</f>
        <v>0</v>
      </c>
      <c r="E2064" s="81">
        <f t="shared" si="145"/>
        <v>0</v>
      </c>
      <c r="F2064" s="81"/>
      <c r="G2064" s="82">
        <f t="shared" si="146"/>
        <v>0</v>
      </c>
      <c r="H2064" s="83">
        <f t="shared" si="147"/>
        <v>0</v>
      </c>
      <c r="I2064" s="83" t="e">
        <f t="shared" si="148"/>
        <v>#DIV/0!</v>
      </c>
      <c r="J2064" s="103" t="e">
        <f t="shared" si="149"/>
        <v>#DIV/0!</v>
      </c>
    </row>
    <row r="2065" spans="1:10" ht="12.75" customHeight="1" x14ac:dyDescent="0.25">
      <c r="A2065" s="101"/>
      <c r="D2065" s="81"/>
      <c r="E2065" s="81">
        <f>(E2064*Invoice!I4463)+((E2064-(E2064*Invoice!I4463))*Invoice!J4463)</f>
        <v>0</v>
      </c>
      <c r="F2065" s="81"/>
      <c r="G2065" s="90">
        <f>E2065/1.11</f>
        <v>0</v>
      </c>
      <c r="H2065" s="91">
        <f>G2065*11%</f>
        <v>0</v>
      </c>
      <c r="I2065" s="91" t="e">
        <f>G2065/B2064</f>
        <v>#DIV/0!</v>
      </c>
      <c r="J2065" s="104" t="e">
        <f>H2065/B2064</f>
        <v>#DIV/0!</v>
      </c>
    </row>
    <row r="2066" spans="1:10" ht="12.75" customHeight="1" x14ac:dyDescent="0.25">
      <c r="A2066" s="101"/>
      <c r="D2066" s="81" t="s">
        <v>23</v>
      </c>
      <c r="E2066" s="81">
        <f>E2064-E2065</f>
        <v>0</v>
      </c>
      <c r="F2066" s="81"/>
      <c r="G2066" s="82">
        <f>G2064-G2065</f>
        <v>0</v>
      </c>
      <c r="H2066" s="82">
        <f>H2064-H2065</f>
        <v>0</v>
      </c>
      <c r="I2066" s="82" t="e">
        <f>I2064-I2065</f>
        <v>#DIV/0!</v>
      </c>
      <c r="J2066" s="105" t="e">
        <f>J2064-J2065</f>
        <v>#DIV/0!</v>
      </c>
    </row>
    <row r="2067" spans="1:10" ht="12.75" customHeight="1" x14ac:dyDescent="0.25">
      <c r="A2067" s="101"/>
      <c r="D2067" s="81"/>
      <c r="E2067" s="81"/>
      <c r="F2067" s="81"/>
      <c r="G2067" s="82"/>
      <c r="H2067" s="83">
        <f>G2066+H2066</f>
        <v>0</v>
      </c>
      <c r="I2067" s="83"/>
      <c r="J2067" s="103"/>
    </row>
    <row r="2068" spans="1:10" ht="12.75" customHeight="1" x14ac:dyDescent="0.25">
      <c r="A2068" s="101"/>
      <c r="B2068" s="79"/>
      <c r="D2068" s="81"/>
      <c r="E2068" s="81"/>
      <c r="F2068" s="81"/>
      <c r="G2068" s="82"/>
      <c r="H2068" s="83"/>
      <c r="I2068" s="83"/>
      <c r="J2068" s="103"/>
    </row>
    <row r="2069" spans="1:10" ht="12.75" customHeight="1" x14ac:dyDescent="0.25">
      <c r="A2069" s="101">
        <v>9</v>
      </c>
      <c r="B2069" s="84" t="s">
        <v>20</v>
      </c>
      <c r="C2069" s="84" t="s">
        <v>21</v>
      </c>
      <c r="D2069" s="85" t="s">
        <v>22</v>
      </c>
      <c r="E2069" s="85" t="s">
        <v>23</v>
      </c>
      <c r="F2069" s="85"/>
      <c r="G2069" s="86" t="s">
        <v>24</v>
      </c>
      <c r="H2069" s="87" t="s">
        <v>25</v>
      </c>
      <c r="I2069" s="87" t="s">
        <v>26</v>
      </c>
      <c r="J2069" s="102"/>
    </row>
    <row r="2070" spans="1:10" ht="12.75" customHeight="1" x14ac:dyDescent="0.25">
      <c r="A2070" s="101"/>
      <c r="B2070" s="80">
        <f>Invoice!B4464</f>
        <v>0</v>
      </c>
      <c r="C2070" s="88">
        <f>Invoice!E4464</f>
        <v>0</v>
      </c>
      <c r="D2070" s="89">
        <f>Invoice!H4464</f>
        <v>0</v>
      </c>
      <c r="E2070" s="81">
        <f t="shared" si="145"/>
        <v>0</v>
      </c>
      <c r="F2070" s="81"/>
      <c r="G2070" s="82">
        <f t="shared" si="146"/>
        <v>0</v>
      </c>
      <c r="H2070" s="83">
        <f t="shared" si="147"/>
        <v>0</v>
      </c>
      <c r="I2070" s="83" t="e">
        <f t="shared" si="148"/>
        <v>#DIV/0!</v>
      </c>
      <c r="J2070" s="103" t="e">
        <f t="shared" si="149"/>
        <v>#DIV/0!</v>
      </c>
    </row>
    <row r="2071" spans="1:10" ht="12.75" customHeight="1" x14ac:dyDescent="0.25">
      <c r="A2071" s="101"/>
      <c r="D2071" s="81"/>
      <c r="E2071" s="81">
        <f>(E2070*Invoice!I4464)+((E2070-(E2070*Invoice!I4464))*Invoice!J4464)</f>
        <v>0</v>
      </c>
      <c r="F2071" s="81"/>
      <c r="G2071" s="90">
        <f>E2071/1.11</f>
        <v>0</v>
      </c>
      <c r="H2071" s="91">
        <f>G2071*11%</f>
        <v>0</v>
      </c>
      <c r="I2071" s="91" t="e">
        <f>G2071/B2070</f>
        <v>#DIV/0!</v>
      </c>
      <c r="J2071" s="104" t="e">
        <f>H2071/B2070</f>
        <v>#DIV/0!</v>
      </c>
    </row>
    <row r="2072" spans="1:10" ht="12.75" customHeight="1" x14ac:dyDescent="0.25">
      <c r="A2072" s="101"/>
      <c r="D2072" s="81" t="s">
        <v>23</v>
      </c>
      <c r="E2072" s="81">
        <f>E2070-E2071</f>
        <v>0</v>
      </c>
      <c r="F2072" s="81"/>
      <c r="G2072" s="82">
        <f>G2070-G2071</f>
        <v>0</v>
      </c>
      <c r="H2072" s="82">
        <f>H2070-H2071</f>
        <v>0</v>
      </c>
      <c r="I2072" s="82" t="e">
        <f>I2070-I2071</f>
        <v>#DIV/0!</v>
      </c>
      <c r="J2072" s="105" t="e">
        <f>J2070-J2071</f>
        <v>#DIV/0!</v>
      </c>
    </row>
    <row r="2073" spans="1:10" ht="12.75" customHeight="1" x14ac:dyDescent="0.25">
      <c r="A2073" s="101"/>
      <c r="D2073" s="81"/>
      <c r="E2073" s="81"/>
      <c r="F2073" s="81"/>
      <c r="G2073" s="82"/>
      <c r="H2073" s="83">
        <f>G2072+H2072</f>
        <v>0</v>
      </c>
      <c r="I2073" s="83"/>
      <c r="J2073" s="103"/>
    </row>
    <row r="2074" spans="1:10" ht="12.75" customHeight="1" x14ac:dyDescent="0.25">
      <c r="A2074" s="101"/>
      <c r="B2074" s="79"/>
      <c r="D2074" s="81"/>
      <c r="E2074" s="81"/>
      <c r="F2074" s="81"/>
      <c r="G2074" s="82"/>
      <c r="H2074" s="83"/>
      <c r="I2074" s="83"/>
      <c r="J2074" s="103"/>
    </row>
    <row r="2075" spans="1:10" ht="12.75" customHeight="1" x14ac:dyDescent="0.25">
      <c r="A2075" s="101">
        <v>10</v>
      </c>
      <c r="B2075" s="84" t="s">
        <v>20</v>
      </c>
      <c r="C2075" s="84" t="s">
        <v>21</v>
      </c>
      <c r="D2075" s="85" t="s">
        <v>22</v>
      </c>
      <c r="E2075" s="85" t="s">
        <v>23</v>
      </c>
      <c r="F2075" s="85"/>
      <c r="G2075" s="86" t="s">
        <v>24</v>
      </c>
      <c r="H2075" s="87" t="s">
        <v>25</v>
      </c>
      <c r="I2075" s="87" t="s">
        <v>26</v>
      </c>
      <c r="J2075" s="102"/>
    </row>
    <row r="2076" spans="1:10" ht="12.75" customHeight="1" x14ac:dyDescent="0.25">
      <c r="A2076" s="101"/>
      <c r="B2076" s="80">
        <f>Invoice!B4465</f>
        <v>0</v>
      </c>
      <c r="C2076" s="88">
        <f>Invoice!E4465</f>
        <v>0</v>
      </c>
      <c r="D2076" s="89">
        <f>Invoice!H4465</f>
        <v>0</v>
      </c>
      <c r="E2076" s="81">
        <f t="shared" si="145"/>
        <v>0</v>
      </c>
      <c r="F2076" s="81"/>
      <c r="G2076" s="82">
        <f t="shared" si="146"/>
        <v>0</v>
      </c>
      <c r="H2076" s="83">
        <f t="shared" si="147"/>
        <v>0</v>
      </c>
      <c r="I2076" s="83" t="e">
        <f t="shared" si="148"/>
        <v>#DIV/0!</v>
      </c>
      <c r="J2076" s="103" t="e">
        <f t="shared" si="149"/>
        <v>#DIV/0!</v>
      </c>
    </row>
    <row r="2077" spans="1:10" ht="12.75" customHeight="1" x14ac:dyDescent="0.25">
      <c r="A2077" s="101"/>
      <c r="D2077" s="81"/>
      <c r="E2077" s="81">
        <f>(E2076*Invoice!I4465)+((E2076-(E2076*Invoice!I4465))*Invoice!J4465)</f>
        <v>0</v>
      </c>
      <c r="F2077" s="81"/>
      <c r="G2077" s="90">
        <f>E2077/1.11</f>
        <v>0</v>
      </c>
      <c r="H2077" s="91">
        <f>G2077*11%</f>
        <v>0</v>
      </c>
      <c r="I2077" s="91" t="e">
        <f>G2077/B2076</f>
        <v>#DIV/0!</v>
      </c>
      <c r="J2077" s="104" t="e">
        <f>H2077/B2076</f>
        <v>#DIV/0!</v>
      </c>
    </row>
    <row r="2078" spans="1:10" ht="12.75" customHeight="1" x14ac:dyDescent="0.25">
      <c r="A2078" s="101"/>
      <c r="D2078" s="81" t="s">
        <v>23</v>
      </c>
      <c r="E2078" s="81">
        <f>E2076-E2077</f>
        <v>0</v>
      </c>
      <c r="F2078" s="81"/>
      <c r="G2078" s="82">
        <f>G2076-G2077</f>
        <v>0</v>
      </c>
      <c r="H2078" s="82">
        <f>H2076-H2077</f>
        <v>0</v>
      </c>
      <c r="I2078" s="82" t="e">
        <f>I2076-I2077</f>
        <v>#DIV/0!</v>
      </c>
      <c r="J2078" s="105" t="e">
        <f>J2076-J2077</f>
        <v>#DIV/0!</v>
      </c>
    </row>
    <row r="2079" spans="1:10" ht="12.75" customHeight="1" x14ac:dyDescent="0.25">
      <c r="A2079" s="101"/>
      <c r="D2079" s="81"/>
      <c r="E2079" s="81"/>
      <c r="F2079" s="81"/>
      <c r="G2079" s="82"/>
      <c r="H2079" s="83">
        <f>G2078+H2078</f>
        <v>0</v>
      </c>
      <c r="I2079" s="83"/>
      <c r="J2079" s="103"/>
    </row>
    <row r="2080" spans="1:10" ht="12.75" customHeight="1" x14ac:dyDescent="0.25">
      <c r="A2080" s="101"/>
      <c r="B2080" s="79"/>
      <c r="D2080" s="81"/>
      <c r="E2080" s="81"/>
      <c r="F2080" s="81"/>
      <c r="G2080" s="82"/>
      <c r="H2080" s="83"/>
      <c r="I2080" s="83"/>
      <c r="J2080" s="103"/>
    </row>
    <row r="2081" spans="1:10" ht="12.75" customHeight="1" x14ac:dyDescent="0.25">
      <c r="A2081" s="101">
        <v>11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Invoice!B4466</f>
        <v>0</v>
      </c>
      <c r="C2082" s="88">
        <f>Invoice!E4466</f>
        <v>0</v>
      </c>
      <c r="D2082" s="89">
        <f>Invoice!H4466</f>
        <v>0</v>
      </c>
      <c r="E2082" s="81">
        <f t="shared" si="145"/>
        <v>0</v>
      </c>
      <c r="F2082" s="81"/>
      <c r="G2082" s="82">
        <f t="shared" si="146"/>
        <v>0</v>
      </c>
      <c r="H2082" s="83">
        <f t="shared" si="147"/>
        <v>0</v>
      </c>
      <c r="I2082" s="83" t="e">
        <f t="shared" si="148"/>
        <v>#DIV/0!</v>
      </c>
      <c r="J2082" s="103" t="e">
        <f t="shared" si="149"/>
        <v>#DIV/0!</v>
      </c>
    </row>
    <row r="2083" spans="1:10" ht="12.75" customHeight="1" x14ac:dyDescent="0.25">
      <c r="A2083" s="101"/>
      <c r="D2083" s="81"/>
      <c r="E2083" s="81">
        <f>(E2082*Invoice!I4466)+((E2082-(E2082*Invoice!I4466))*Invoice!J4466)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12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Invoice!B4467</f>
        <v>0</v>
      </c>
      <c r="C2088" s="88">
        <f>Invoice!E4467</f>
        <v>0</v>
      </c>
      <c r="D2088" s="89">
        <f>Invoice!H4467</f>
        <v>0</v>
      </c>
      <c r="E2088" s="81">
        <f t="shared" si="145"/>
        <v>0</v>
      </c>
      <c r="F2088" s="81"/>
      <c r="G2088" s="82">
        <f t="shared" si="146"/>
        <v>0</v>
      </c>
      <c r="H2088" s="83">
        <f t="shared" si="147"/>
        <v>0</v>
      </c>
      <c r="I2088" s="83" t="e">
        <f t="shared" si="148"/>
        <v>#DIV/0!</v>
      </c>
      <c r="J2088" s="103" t="e">
        <f t="shared" si="149"/>
        <v>#DIV/0!</v>
      </c>
    </row>
    <row r="2089" spans="1:10" ht="12.75" customHeight="1" x14ac:dyDescent="0.25">
      <c r="A2089" s="101"/>
      <c r="D2089" s="81"/>
      <c r="E2089" s="81">
        <f>(E2088*Invoice!I4467)+((E2088-(E2088*Invoice!I4467))*Invoice!J4467)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13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Invoice!B4468</f>
        <v>0</v>
      </c>
      <c r="C2094" s="88">
        <f>Invoice!E4468</f>
        <v>0</v>
      </c>
      <c r="D2094" s="89">
        <f>Invoice!H4468</f>
        <v>0</v>
      </c>
      <c r="E2094" s="81">
        <f t="shared" si="145"/>
        <v>0</v>
      </c>
      <c r="F2094" s="81"/>
      <c r="G2094" s="82">
        <f t="shared" si="146"/>
        <v>0</v>
      </c>
      <c r="H2094" s="83">
        <f t="shared" si="147"/>
        <v>0</v>
      </c>
      <c r="I2094" s="83" t="e">
        <f t="shared" si="148"/>
        <v>#DIV/0!</v>
      </c>
      <c r="J2094" s="103" t="e">
        <f t="shared" si="149"/>
        <v>#DIV/0!</v>
      </c>
    </row>
    <row r="2095" spans="1:10" ht="12.75" customHeight="1" x14ac:dyDescent="0.25">
      <c r="A2095" s="101"/>
      <c r="D2095" s="81"/>
      <c r="E2095" s="81">
        <f>(E2094*Invoice!I4468)+((E2094-(E2094*Invoice!I4468))*Invoice!J4468)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14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Invoice!B4469</f>
        <v>0</v>
      </c>
      <c r="C2100" s="88">
        <f>Invoice!E4469</f>
        <v>0</v>
      </c>
      <c r="D2100" s="89">
        <f>Invoice!H4469</f>
        <v>0</v>
      </c>
      <c r="E2100" s="81">
        <f t="shared" si="145"/>
        <v>0</v>
      </c>
      <c r="F2100" s="81"/>
      <c r="G2100" s="82">
        <f t="shared" si="146"/>
        <v>0</v>
      </c>
      <c r="H2100" s="83">
        <f t="shared" si="147"/>
        <v>0</v>
      </c>
      <c r="I2100" s="83" t="e">
        <f t="shared" si="148"/>
        <v>#DIV/0!</v>
      </c>
      <c r="J2100" s="103" t="e">
        <f t="shared" si="149"/>
        <v>#DIV/0!</v>
      </c>
    </row>
    <row r="2101" spans="1:10" ht="12.75" customHeight="1" x14ac:dyDescent="0.25">
      <c r="A2101" s="101"/>
      <c r="D2101" s="81"/>
      <c r="E2101" s="81">
        <f>(E2100*Invoice!I4469)+((E2100-(E2100*Invoice!I4469))*Invoice!J4469)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15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Invoice!B4470</f>
        <v>0</v>
      </c>
      <c r="C2106" s="88">
        <f>Invoice!E4470</f>
        <v>0</v>
      </c>
      <c r="D2106" s="89">
        <f>Invoice!H4470</f>
        <v>0</v>
      </c>
      <c r="E2106" s="81">
        <f t="shared" si="145"/>
        <v>0</v>
      </c>
      <c r="F2106" s="81"/>
      <c r="G2106" s="82">
        <f t="shared" si="146"/>
        <v>0</v>
      </c>
      <c r="H2106" s="83">
        <f t="shared" si="147"/>
        <v>0</v>
      </c>
      <c r="I2106" s="83" t="e">
        <f t="shared" si="148"/>
        <v>#DIV/0!</v>
      </c>
      <c r="J2106" s="103" t="e">
        <f t="shared" si="149"/>
        <v>#DIV/0!</v>
      </c>
    </row>
    <row r="2107" spans="1:10" ht="12.75" customHeight="1" x14ac:dyDescent="0.25">
      <c r="A2107" s="101"/>
      <c r="D2107" s="81"/>
      <c r="E2107" s="81">
        <f>(E2106*Invoice!I4470)+((E2106-(E2106*Invoice!I4470))*Invoice!J4470)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16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Invoice!B4471</f>
        <v>0</v>
      </c>
      <c r="C2112" s="88">
        <f>Invoice!E4471</f>
        <v>0</v>
      </c>
      <c r="D2112" s="89">
        <f>Invoice!H4471</f>
        <v>0</v>
      </c>
      <c r="E2112" s="81">
        <f t="shared" si="145"/>
        <v>0</v>
      </c>
      <c r="F2112" s="81"/>
      <c r="G2112" s="82">
        <f t="shared" si="146"/>
        <v>0</v>
      </c>
      <c r="H2112" s="83">
        <f t="shared" si="147"/>
        <v>0</v>
      </c>
      <c r="I2112" s="83" t="e">
        <f t="shared" si="148"/>
        <v>#DIV/0!</v>
      </c>
      <c r="J2112" s="103" t="e">
        <f t="shared" si="149"/>
        <v>#DIV/0!</v>
      </c>
    </row>
    <row r="2113" spans="1:10" ht="12.75" customHeight="1" x14ac:dyDescent="0.25">
      <c r="A2113" s="101"/>
      <c r="D2113" s="81"/>
      <c r="E2113" s="81">
        <f>(E2112*Invoice!I4471)+((E2112-(E2112*Invoice!I4471))*Invoice!J4471)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C2116" s="88"/>
      <c r="D2116" s="89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6"/>
      <c r="B2117" s="107"/>
      <c r="C2117" s="107"/>
      <c r="D2117" s="107"/>
      <c r="E2117" s="107"/>
      <c r="F2117" s="107"/>
      <c r="G2117" s="108">
        <f>G2024+G2030+G2036+G2042+G2048+G2054+G2060+G2066+G2072+G2078+G2084+G2090+G2096+G2102+G2108+G2114</f>
        <v>0</v>
      </c>
      <c r="H2117" s="108">
        <f>H2024+H2030+H2036+H2042+H2048+H2054+H2060+H2066+H2072+H2078+H2084+H2090+H2096+H2102+H2108+H2114</f>
        <v>0</v>
      </c>
      <c r="I2117" s="107"/>
      <c r="J2117" s="109">
        <f>H2025+H2031+H2037+H2043+H2049+H2055+H2061+H2067+H2073+H2079+H2085+H2091+H2097+H2103+H2109+H2115</f>
        <v>0</v>
      </c>
    </row>
    <row r="2119" spans="1:10" ht="12.75" customHeight="1" x14ac:dyDescent="0.25">
      <c r="A2119" s="94" t="s">
        <v>1</v>
      </c>
      <c r="B2119" s="95">
        <f>Invoice!E4562</f>
        <v>23090041</v>
      </c>
      <c r="C2119" s="96"/>
      <c r="D2119" s="97"/>
      <c r="E2119" s="97"/>
      <c r="F2119" s="97"/>
      <c r="G2119" s="98"/>
      <c r="H2119" s="99"/>
      <c r="I2119" s="99"/>
      <c r="J2119" s="100"/>
    </row>
    <row r="2120" spans="1:10" ht="12.75" customHeight="1" x14ac:dyDescent="0.25">
      <c r="A2120" s="101">
        <v>1</v>
      </c>
      <c r="B2120" s="84" t="s">
        <v>20</v>
      </c>
      <c r="C2120" s="84" t="s">
        <v>21</v>
      </c>
      <c r="D2120" s="85" t="s">
        <v>22</v>
      </c>
      <c r="E2120" s="85" t="s">
        <v>23</v>
      </c>
      <c r="F2120" s="85"/>
      <c r="G2120" s="86" t="s">
        <v>24</v>
      </c>
      <c r="H2120" s="87" t="s">
        <v>25</v>
      </c>
      <c r="I2120" s="87" t="s">
        <v>26</v>
      </c>
      <c r="J2120" s="102"/>
    </row>
    <row r="2121" spans="1:10" ht="12.75" customHeight="1" x14ac:dyDescent="0.25">
      <c r="A2121" s="101"/>
      <c r="B2121" s="80">
        <f>Invoice!B4570</f>
        <v>0</v>
      </c>
      <c r="C2121" s="88">
        <f>Invoice!E4570</f>
        <v>0</v>
      </c>
      <c r="D2121" s="89">
        <f>Invoice!H4570</f>
        <v>0</v>
      </c>
      <c r="E2121" s="81">
        <f>D2121*B2121</f>
        <v>0</v>
      </c>
      <c r="F2121" s="81"/>
      <c r="G2121" s="82">
        <f>E2121/1.11</f>
        <v>0</v>
      </c>
      <c r="H2121" s="83">
        <f>G2121*11%</f>
        <v>0</v>
      </c>
      <c r="I2121" s="83" t="e">
        <f>G2121/B2121</f>
        <v>#DIV/0!</v>
      </c>
      <c r="J2121" s="103" t="e">
        <f>H2121/B2121</f>
        <v>#DIV/0!</v>
      </c>
    </row>
    <row r="2122" spans="1:10" ht="12.75" customHeight="1" x14ac:dyDescent="0.25">
      <c r="A2122" s="101"/>
      <c r="D2122" s="81"/>
      <c r="E2122" s="81">
        <f>(E2121*Invoice!I4570)+((E2121-(E2121*Invoice!I4570))*Invoice!J4570)</f>
        <v>0</v>
      </c>
      <c r="F2122" s="81"/>
      <c r="G2122" s="90">
        <f>E2122/1.11</f>
        <v>0</v>
      </c>
      <c r="H2122" s="91">
        <f>G2122*11%</f>
        <v>0</v>
      </c>
      <c r="I2122" s="91" t="e">
        <f>G2122/B2121</f>
        <v>#DIV/0!</v>
      </c>
      <c r="J2122" s="104" t="e">
        <f>H2122/B2121</f>
        <v>#DIV/0!</v>
      </c>
    </row>
    <row r="2123" spans="1:10" ht="12.75" customHeight="1" x14ac:dyDescent="0.25">
      <c r="A2123" s="101"/>
      <c r="D2123" s="81" t="s">
        <v>23</v>
      </c>
      <c r="E2123" s="81">
        <f>E2121-E2122</f>
        <v>0</v>
      </c>
      <c r="F2123" s="81"/>
      <c r="G2123" s="82">
        <f>G2121-G2122</f>
        <v>0</v>
      </c>
      <c r="H2123" s="82">
        <f>H2121-H2122</f>
        <v>0</v>
      </c>
      <c r="I2123" s="82" t="e">
        <f>I2121-I2122</f>
        <v>#DIV/0!</v>
      </c>
      <c r="J2123" s="105" t="e">
        <f>J2121-J2122</f>
        <v>#DIV/0!</v>
      </c>
    </row>
    <row r="2124" spans="1:10" ht="12.75" customHeight="1" x14ac:dyDescent="0.25">
      <c r="A2124" s="101"/>
      <c r="D2124" s="81"/>
      <c r="E2124" s="81"/>
      <c r="F2124" s="81"/>
      <c r="G2124" s="82"/>
      <c r="H2124" s="83">
        <f>G2123+H2123</f>
        <v>0</v>
      </c>
      <c r="I2124" s="83"/>
      <c r="J2124" s="103"/>
    </row>
    <row r="2125" spans="1:10" ht="12.75" customHeight="1" x14ac:dyDescent="0.25">
      <c r="A2125" s="101"/>
      <c r="B2125" s="79"/>
      <c r="D2125" s="81"/>
      <c r="E2125" s="81"/>
      <c r="F2125" s="81"/>
      <c r="G2125" s="82"/>
      <c r="H2125" s="83"/>
      <c r="I2125" s="83"/>
      <c r="J2125" s="103"/>
    </row>
    <row r="2126" spans="1:10" ht="12.75" customHeight="1" x14ac:dyDescent="0.25">
      <c r="A2126" s="101">
        <v>2</v>
      </c>
      <c r="B2126" s="84" t="s">
        <v>20</v>
      </c>
      <c r="C2126" s="84" t="s">
        <v>21</v>
      </c>
      <c r="D2126" s="85" t="s">
        <v>22</v>
      </c>
      <c r="E2126" s="85" t="s">
        <v>23</v>
      </c>
      <c r="F2126" s="85"/>
      <c r="G2126" s="86" t="s">
        <v>24</v>
      </c>
      <c r="H2126" s="87" t="s">
        <v>25</v>
      </c>
      <c r="I2126" s="87" t="s">
        <v>26</v>
      </c>
      <c r="J2126" s="102"/>
    </row>
    <row r="2127" spans="1:10" ht="12.75" customHeight="1" x14ac:dyDescent="0.25">
      <c r="A2127" s="101"/>
      <c r="B2127" s="80">
        <f>Invoice!B4571</f>
        <v>0</v>
      </c>
      <c r="C2127" s="88">
        <f>Invoice!E4571</f>
        <v>0</v>
      </c>
      <c r="D2127" s="89">
        <f>Invoice!H4571</f>
        <v>0</v>
      </c>
      <c r="E2127" s="81">
        <f t="shared" ref="E2127:E2211" si="150">D2127*B2127</f>
        <v>0</v>
      </c>
      <c r="F2127" s="81"/>
      <c r="G2127" s="82">
        <f t="shared" ref="G2127:G2211" si="151">E2127/1.11</f>
        <v>0</v>
      </c>
      <c r="H2127" s="83">
        <f t="shared" ref="H2127:H2211" si="152">G2127*11%</f>
        <v>0</v>
      </c>
      <c r="I2127" s="83" t="e">
        <f t="shared" ref="I2127:I2211" si="153">G2127/B2127</f>
        <v>#DIV/0!</v>
      </c>
      <c r="J2127" s="103" t="e">
        <f t="shared" ref="J2127:J2211" si="154">H2127/B2127</f>
        <v>#DIV/0!</v>
      </c>
    </row>
    <row r="2128" spans="1:10" ht="12.75" customHeight="1" x14ac:dyDescent="0.25">
      <c r="A2128" s="101"/>
      <c r="D2128" s="81"/>
      <c r="E2128" s="81">
        <f>(E2127*Invoice!I4571)+((E2127-(E2127*Invoice!I4571))*Invoice!J4571)</f>
        <v>0</v>
      </c>
      <c r="F2128" s="81"/>
      <c r="G2128" s="90">
        <f>E2128/1.11</f>
        <v>0</v>
      </c>
      <c r="H2128" s="91">
        <f>G2128*11%</f>
        <v>0</v>
      </c>
      <c r="I2128" s="91" t="e">
        <f>G2128/B2127</f>
        <v>#DIV/0!</v>
      </c>
      <c r="J2128" s="104" t="e">
        <f>H2128/B2127</f>
        <v>#DIV/0!</v>
      </c>
    </row>
    <row r="2129" spans="1:10" ht="12.75" customHeight="1" x14ac:dyDescent="0.25">
      <c r="A2129" s="101"/>
      <c r="D2129" s="81" t="s">
        <v>23</v>
      </c>
      <c r="E2129" s="81">
        <f>E2127-E2128</f>
        <v>0</v>
      </c>
      <c r="F2129" s="81"/>
      <c r="G2129" s="82">
        <f>G2127-G2128</f>
        <v>0</v>
      </c>
      <c r="H2129" s="82">
        <f>H2127-H2128</f>
        <v>0</v>
      </c>
      <c r="I2129" s="82" t="e">
        <f>I2127-I2128</f>
        <v>#DIV/0!</v>
      </c>
      <c r="J2129" s="105" t="e">
        <f>J2127-J2128</f>
        <v>#DIV/0!</v>
      </c>
    </row>
    <row r="2130" spans="1:10" ht="12.75" customHeight="1" x14ac:dyDescent="0.25">
      <c r="A2130" s="101"/>
      <c r="D2130" s="81"/>
      <c r="E2130" s="81"/>
      <c r="F2130" s="81"/>
      <c r="G2130" s="82"/>
      <c r="H2130" s="83">
        <f>G2129+H2129</f>
        <v>0</v>
      </c>
      <c r="I2130" s="83"/>
      <c r="J2130" s="103"/>
    </row>
    <row r="2131" spans="1:10" ht="12.75" customHeight="1" x14ac:dyDescent="0.25">
      <c r="A2131" s="101"/>
      <c r="B2131" s="79"/>
      <c r="D2131" s="81"/>
      <c r="E2131" s="81"/>
      <c r="F2131" s="81"/>
      <c r="G2131" s="82"/>
      <c r="H2131" s="83"/>
      <c r="I2131" s="83"/>
      <c r="J2131" s="103"/>
    </row>
    <row r="2132" spans="1:10" ht="12.75" customHeight="1" x14ac:dyDescent="0.25">
      <c r="A2132" s="101">
        <v>3</v>
      </c>
      <c r="B2132" s="84" t="s">
        <v>20</v>
      </c>
      <c r="C2132" s="84" t="s">
        <v>21</v>
      </c>
      <c r="D2132" s="85" t="s">
        <v>22</v>
      </c>
      <c r="E2132" s="85" t="s">
        <v>23</v>
      </c>
      <c r="F2132" s="85"/>
      <c r="G2132" s="86" t="s">
        <v>24</v>
      </c>
      <c r="H2132" s="87" t="s">
        <v>25</v>
      </c>
      <c r="I2132" s="87" t="s">
        <v>26</v>
      </c>
      <c r="J2132" s="102"/>
    </row>
    <row r="2133" spans="1:10" ht="12.75" customHeight="1" x14ac:dyDescent="0.25">
      <c r="A2133" s="101"/>
      <c r="B2133" s="80">
        <f>Invoice!B4572</f>
        <v>0</v>
      </c>
      <c r="C2133" s="88">
        <f>Invoice!E4572</f>
        <v>0</v>
      </c>
      <c r="D2133" s="89">
        <f>Invoice!H4572</f>
        <v>0</v>
      </c>
      <c r="E2133" s="81">
        <f t="shared" si="150"/>
        <v>0</v>
      </c>
      <c r="F2133" s="81"/>
      <c r="G2133" s="82">
        <f t="shared" si="151"/>
        <v>0</v>
      </c>
      <c r="H2133" s="83">
        <f t="shared" si="152"/>
        <v>0</v>
      </c>
      <c r="I2133" s="83" t="e">
        <f t="shared" si="153"/>
        <v>#DIV/0!</v>
      </c>
      <c r="J2133" s="103" t="e">
        <f t="shared" si="154"/>
        <v>#DIV/0!</v>
      </c>
    </row>
    <row r="2134" spans="1:10" ht="12.75" customHeight="1" x14ac:dyDescent="0.25">
      <c r="A2134" s="101"/>
      <c r="D2134" s="81"/>
      <c r="E2134" s="81">
        <f>(E2133*Invoice!I4572)+((E2133-(E2133*Invoice!I4572))*Invoice!J4572)</f>
        <v>0</v>
      </c>
      <c r="F2134" s="81"/>
      <c r="G2134" s="90">
        <f>E2134/1.11</f>
        <v>0</v>
      </c>
      <c r="H2134" s="91">
        <f>G2134*11%</f>
        <v>0</v>
      </c>
      <c r="I2134" s="91" t="e">
        <f>G2134/B2133</f>
        <v>#DIV/0!</v>
      </c>
      <c r="J2134" s="104" t="e">
        <f>H2134/B2133</f>
        <v>#DIV/0!</v>
      </c>
    </row>
    <row r="2135" spans="1:10" ht="12.75" customHeight="1" x14ac:dyDescent="0.25">
      <c r="A2135" s="101"/>
      <c r="D2135" s="81" t="s">
        <v>23</v>
      </c>
      <c r="E2135" s="81">
        <f>E2133-E2134</f>
        <v>0</v>
      </c>
      <c r="F2135" s="81"/>
      <c r="G2135" s="82">
        <f>G2133-G2134</f>
        <v>0</v>
      </c>
      <c r="H2135" s="82">
        <f>H2133-H2134</f>
        <v>0</v>
      </c>
      <c r="I2135" s="82" t="e">
        <f>I2133-I2134</f>
        <v>#DIV/0!</v>
      </c>
      <c r="J2135" s="105" t="e">
        <f>J2133-J2134</f>
        <v>#DIV/0!</v>
      </c>
    </row>
    <row r="2136" spans="1:10" ht="12.75" customHeight="1" x14ac:dyDescent="0.25">
      <c r="A2136" s="101"/>
      <c r="D2136" s="81"/>
      <c r="E2136" s="81"/>
      <c r="F2136" s="81"/>
      <c r="G2136" s="82"/>
      <c r="H2136" s="83">
        <f>G2135+H2135</f>
        <v>0</v>
      </c>
      <c r="I2136" s="83"/>
      <c r="J2136" s="103"/>
    </row>
    <row r="2137" spans="1:10" ht="12.75" customHeight="1" x14ac:dyDescent="0.25">
      <c r="A2137" s="101"/>
      <c r="B2137" s="79"/>
      <c r="D2137" s="81"/>
      <c r="E2137" s="81"/>
      <c r="F2137" s="81"/>
      <c r="G2137" s="82"/>
      <c r="H2137" s="83"/>
      <c r="I2137" s="83"/>
      <c r="J2137" s="103"/>
    </row>
    <row r="2138" spans="1:10" ht="12.75" customHeight="1" x14ac:dyDescent="0.25">
      <c r="A2138" s="101">
        <v>4</v>
      </c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2"/>
    </row>
    <row r="2139" spans="1:10" ht="12.75" customHeight="1" x14ac:dyDescent="0.25">
      <c r="A2139" s="101"/>
      <c r="B2139" s="80">
        <f>Invoice!B4573</f>
        <v>0</v>
      </c>
      <c r="C2139" s="88">
        <f>Invoice!E4573</f>
        <v>0</v>
      </c>
      <c r="D2139" s="89">
        <f>Invoice!H4573</f>
        <v>0</v>
      </c>
      <c r="E2139" s="81">
        <f t="shared" si="150"/>
        <v>0</v>
      </c>
      <c r="F2139" s="81"/>
      <c r="G2139" s="82">
        <f t="shared" si="151"/>
        <v>0</v>
      </c>
      <c r="H2139" s="83">
        <f t="shared" si="152"/>
        <v>0</v>
      </c>
      <c r="I2139" s="83" t="e">
        <f t="shared" si="153"/>
        <v>#DIV/0!</v>
      </c>
      <c r="J2139" s="103" t="e">
        <f t="shared" si="154"/>
        <v>#DIV/0!</v>
      </c>
    </row>
    <row r="2140" spans="1:10" ht="12.75" customHeight="1" x14ac:dyDescent="0.25">
      <c r="A2140" s="101"/>
      <c r="D2140" s="81"/>
      <c r="E2140" s="81">
        <f>(E2139*Invoice!I4573)+((E2139-(E2139*Invoice!I4573))*Invoice!J4573)</f>
        <v>0</v>
      </c>
      <c r="F2140" s="81"/>
      <c r="G2140" s="90">
        <f>E2140/1.11</f>
        <v>0</v>
      </c>
      <c r="H2140" s="91">
        <f>G2140*11%</f>
        <v>0</v>
      </c>
      <c r="I2140" s="91" t="e">
        <f>G2140/B2139</f>
        <v>#DIV/0!</v>
      </c>
      <c r="J2140" s="104" t="e">
        <f>H2140/B2139</f>
        <v>#DIV/0!</v>
      </c>
    </row>
    <row r="2141" spans="1:10" ht="12.75" customHeight="1" x14ac:dyDescent="0.25">
      <c r="A2141" s="101"/>
      <c r="D2141" s="81" t="s">
        <v>23</v>
      </c>
      <c r="E2141" s="81">
        <f>E2139-E2140</f>
        <v>0</v>
      </c>
      <c r="F2141" s="81"/>
      <c r="G2141" s="82">
        <f>G2139-G2140</f>
        <v>0</v>
      </c>
      <c r="H2141" s="82">
        <f>H2139-H2140</f>
        <v>0</v>
      </c>
      <c r="I2141" s="82" t="e">
        <f>I2139-I2140</f>
        <v>#DIV/0!</v>
      </c>
      <c r="J2141" s="105" t="e">
        <f>J2139-J2140</f>
        <v>#DIV/0!</v>
      </c>
    </row>
    <row r="2142" spans="1:10" ht="12.75" customHeight="1" x14ac:dyDescent="0.25">
      <c r="A2142" s="101"/>
      <c r="D2142" s="81"/>
      <c r="E2142" s="81"/>
      <c r="F2142" s="81"/>
      <c r="G2142" s="82"/>
      <c r="H2142" s="83">
        <f>G2141+H2141</f>
        <v>0</v>
      </c>
      <c r="I2142" s="83"/>
      <c r="J2142" s="103"/>
    </row>
    <row r="2143" spans="1:10" ht="12.75" customHeight="1" x14ac:dyDescent="0.25">
      <c r="A2143" s="101"/>
      <c r="B2143" s="79"/>
      <c r="D2143" s="81"/>
      <c r="E2143" s="81"/>
      <c r="F2143" s="81"/>
      <c r="G2143" s="82"/>
      <c r="H2143" s="83"/>
      <c r="I2143" s="83"/>
      <c r="J2143" s="103"/>
    </row>
    <row r="2144" spans="1:10" ht="12.75" customHeight="1" x14ac:dyDescent="0.25">
      <c r="A2144" s="101">
        <v>5</v>
      </c>
      <c r="B2144" s="84" t="s">
        <v>20</v>
      </c>
      <c r="C2144" s="84" t="s">
        <v>21</v>
      </c>
      <c r="D2144" s="85" t="s">
        <v>22</v>
      </c>
      <c r="E2144" s="85" t="s">
        <v>23</v>
      </c>
      <c r="F2144" s="85"/>
      <c r="G2144" s="86" t="s">
        <v>24</v>
      </c>
      <c r="H2144" s="87" t="s">
        <v>25</v>
      </c>
      <c r="I2144" s="87" t="s">
        <v>26</v>
      </c>
      <c r="J2144" s="102"/>
    </row>
    <row r="2145" spans="1:10" ht="12.75" customHeight="1" x14ac:dyDescent="0.25">
      <c r="A2145" s="101"/>
      <c r="B2145" s="80">
        <f>Invoice!B4574</f>
        <v>0</v>
      </c>
      <c r="C2145" s="88">
        <f>Invoice!E4574</f>
        <v>0</v>
      </c>
      <c r="D2145" s="89">
        <f>Invoice!H4574</f>
        <v>0</v>
      </c>
      <c r="E2145" s="81">
        <f t="shared" si="150"/>
        <v>0</v>
      </c>
      <c r="F2145" s="81"/>
      <c r="G2145" s="82">
        <f t="shared" si="151"/>
        <v>0</v>
      </c>
      <c r="H2145" s="83">
        <f t="shared" si="152"/>
        <v>0</v>
      </c>
      <c r="I2145" s="83" t="e">
        <f t="shared" si="153"/>
        <v>#DIV/0!</v>
      </c>
      <c r="J2145" s="103" t="e">
        <f t="shared" si="154"/>
        <v>#DIV/0!</v>
      </c>
    </row>
    <row r="2146" spans="1:10" ht="12.75" customHeight="1" x14ac:dyDescent="0.25">
      <c r="A2146" s="101"/>
      <c r="D2146" s="81"/>
      <c r="E2146" s="81">
        <f>(E2145*Invoice!I4574)+((E2145-(E2145*Invoice!I4574))*Invoice!J4574)</f>
        <v>0</v>
      </c>
      <c r="F2146" s="81"/>
      <c r="G2146" s="90">
        <f>E2146/1.11</f>
        <v>0</v>
      </c>
      <c r="H2146" s="91">
        <f>G2146*11%</f>
        <v>0</v>
      </c>
      <c r="I2146" s="91" t="e">
        <f>G2146/B2145</f>
        <v>#DIV/0!</v>
      </c>
      <c r="J2146" s="104" t="e">
        <f>H2146/B2145</f>
        <v>#DIV/0!</v>
      </c>
    </row>
    <row r="2147" spans="1:10" ht="12.75" customHeight="1" x14ac:dyDescent="0.25">
      <c r="A2147" s="101"/>
      <c r="D2147" s="81" t="s">
        <v>23</v>
      </c>
      <c r="E2147" s="81">
        <f>E2145-E2146</f>
        <v>0</v>
      </c>
      <c r="F2147" s="81"/>
      <c r="G2147" s="82">
        <f>G2145-G2146</f>
        <v>0</v>
      </c>
      <c r="H2147" s="82">
        <f>H2145-H2146</f>
        <v>0</v>
      </c>
      <c r="I2147" s="82" t="e">
        <f>I2145-I2146</f>
        <v>#DIV/0!</v>
      </c>
      <c r="J2147" s="105" t="e">
        <f>J2145-J2146</f>
        <v>#DIV/0!</v>
      </c>
    </row>
    <row r="2148" spans="1:10" ht="12.75" customHeight="1" x14ac:dyDescent="0.25">
      <c r="A2148" s="101"/>
      <c r="D2148" s="81"/>
      <c r="E2148" s="81"/>
      <c r="F2148" s="81"/>
      <c r="G2148" s="82"/>
      <c r="H2148" s="83">
        <f>G2147+H2147</f>
        <v>0</v>
      </c>
      <c r="I2148" s="83"/>
      <c r="J2148" s="103"/>
    </row>
    <row r="2149" spans="1:10" ht="12.75" customHeight="1" x14ac:dyDescent="0.25">
      <c r="A2149" s="101"/>
      <c r="B2149" s="79"/>
      <c r="D2149" s="81"/>
      <c r="E2149" s="81"/>
      <c r="F2149" s="81"/>
      <c r="G2149" s="82"/>
      <c r="H2149" s="83"/>
      <c r="I2149" s="83"/>
      <c r="J2149" s="103"/>
    </row>
    <row r="2150" spans="1:10" ht="12.75" customHeight="1" x14ac:dyDescent="0.25">
      <c r="A2150" s="101">
        <v>6</v>
      </c>
      <c r="B2150" s="84" t="s">
        <v>20</v>
      </c>
      <c r="C2150" s="84" t="s">
        <v>21</v>
      </c>
      <c r="D2150" s="85" t="s">
        <v>22</v>
      </c>
      <c r="E2150" s="85" t="s">
        <v>23</v>
      </c>
      <c r="F2150" s="85"/>
      <c r="G2150" s="86" t="s">
        <v>24</v>
      </c>
      <c r="H2150" s="87" t="s">
        <v>25</v>
      </c>
      <c r="I2150" s="87" t="s">
        <v>26</v>
      </c>
      <c r="J2150" s="102"/>
    </row>
    <row r="2151" spans="1:10" ht="12.75" customHeight="1" x14ac:dyDescent="0.25">
      <c r="A2151" s="101"/>
      <c r="B2151" s="80">
        <f>Invoice!B4575</f>
        <v>0</v>
      </c>
      <c r="C2151" s="88">
        <f>Invoice!E4575</f>
        <v>0</v>
      </c>
      <c r="D2151" s="89">
        <f>Invoice!H4575</f>
        <v>0</v>
      </c>
      <c r="E2151" s="81">
        <f t="shared" si="150"/>
        <v>0</v>
      </c>
      <c r="F2151" s="81"/>
      <c r="G2151" s="82">
        <f t="shared" si="151"/>
        <v>0</v>
      </c>
      <c r="H2151" s="83">
        <f t="shared" si="152"/>
        <v>0</v>
      </c>
      <c r="I2151" s="83" t="e">
        <f t="shared" si="153"/>
        <v>#DIV/0!</v>
      </c>
      <c r="J2151" s="103" t="e">
        <f t="shared" si="154"/>
        <v>#DIV/0!</v>
      </c>
    </row>
    <row r="2152" spans="1:10" ht="12.75" customHeight="1" x14ac:dyDescent="0.25">
      <c r="A2152" s="101"/>
      <c r="D2152" s="81"/>
      <c r="E2152" s="81">
        <f>(E2151*Invoice!I4575)+((E2151-(E2151*Invoice!I4575))*Invoice!J4575)</f>
        <v>0</v>
      </c>
      <c r="F2152" s="81"/>
      <c r="G2152" s="90">
        <f>E2152/1.11</f>
        <v>0</v>
      </c>
      <c r="H2152" s="91">
        <f>G2152*11%</f>
        <v>0</v>
      </c>
      <c r="I2152" s="91" t="e">
        <f>G2152/B2151</f>
        <v>#DIV/0!</v>
      </c>
      <c r="J2152" s="104" t="e">
        <f>H2152/B2151</f>
        <v>#DIV/0!</v>
      </c>
    </row>
    <row r="2153" spans="1:10" ht="12.75" customHeight="1" x14ac:dyDescent="0.25">
      <c r="A2153" s="101"/>
      <c r="D2153" s="81" t="s">
        <v>23</v>
      </c>
      <c r="E2153" s="81">
        <f>E2151-E2152</f>
        <v>0</v>
      </c>
      <c r="F2153" s="81"/>
      <c r="G2153" s="82">
        <f>G2151-G2152</f>
        <v>0</v>
      </c>
      <c r="H2153" s="82">
        <f>H2151-H2152</f>
        <v>0</v>
      </c>
      <c r="I2153" s="82" t="e">
        <f>I2151-I2152</f>
        <v>#DIV/0!</v>
      </c>
      <c r="J2153" s="105" t="e">
        <f>J2151-J2152</f>
        <v>#DIV/0!</v>
      </c>
    </row>
    <row r="2154" spans="1:10" ht="12.75" customHeight="1" x14ac:dyDescent="0.25">
      <c r="A2154" s="101"/>
      <c r="D2154" s="81"/>
      <c r="E2154" s="81"/>
      <c r="F2154" s="81"/>
      <c r="G2154" s="82"/>
      <c r="H2154" s="83">
        <f>G2153+H2153</f>
        <v>0</v>
      </c>
      <c r="I2154" s="83"/>
      <c r="J2154" s="103"/>
    </row>
    <row r="2155" spans="1:10" ht="12.75" customHeight="1" x14ac:dyDescent="0.25">
      <c r="A2155" s="101"/>
      <c r="B2155" s="79"/>
      <c r="D2155" s="81"/>
      <c r="E2155" s="81"/>
      <c r="F2155" s="81"/>
      <c r="G2155" s="82"/>
      <c r="H2155" s="83"/>
      <c r="I2155" s="83"/>
      <c r="J2155" s="103"/>
    </row>
    <row r="2156" spans="1:10" ht="12.75" customHeight="1" x14ac:dyDescent="0.25">
      <c r="A2156" s="101">
        <v>7</v>
      </c>
      <c r="B2156" s="84" t="s">
        <v>20</v>
      </c>
      <c r="C2156" s="84" t="s">
        <v>21</v>
      </c>
      <c r="D2156" s="85" t="s">
        <v>22</v>
      </c>
      <c r="E2156" s="85" t="s">
        <v>23</v>
      </c>
      <c r="F2156" s="85"/>
      <c r="G2156" s="86" t="s">
        <v>24</v>
      </c>
      <c r="H2156" s="87" t="s">
        <v>25</v>
      </c>
      <c r="I2156" s="87" t="s">
        <v>26</v>
      </c>
      <c r="J2156" s="102"/>
    </row>
    <row r="2157" spans="1:10" ht="12.75" customHeight="1" x14ac:dyDescent="0.25">
      <c r="A2157" s="101"/>
      <c r="B2157" s="80">
        <f>Invoice!B4576</f>
        <v>0</v>
      </c>
      <c r="C2157" s="88">
        <f>Invoice!E4576</f>
        <v>0</v>
      </c>
      <c r="D2157" s="89">
        <f>Invoice!H4576</f>
        <v>0</v>
      </c>
      <c r="E2157" s="81">
        <f t="shared" si="150"/>
        <v>0</v>
      </c>
      <c r="F2157" s="81"/>
      <c r="G2157" s="82">
        <f t="shared" si="151"/>
        <v>0</v>
      </c>
      <c r="H2157" s="83">
        <f t="shared" si="152"/>
        <v>0</v>
      </c>
      <c r="I2157" s="83" t="e">
        <f t="shared" si="153"/>
        <v>#DIV/0!</v>
      </c>
      <c r="J2157" s="103" t="e">
        <f t="shared" si="154"/>
        <v>#DIV/0!</v>
      </c>
    </row>
    <row r="2158" spans="1:10" ht="12.75" customHeight="1" x14ac:dyDescent="0.25">
      <c r="A2158" s="101"/>
      <c r="D2158" s="81"/>
      <c r="E2158" s="81">
        <f>(E2157*Invoice!I4576)+((E2157-(E2157*Invoice!I4576))*Invoice!J4576)</f>
        <v>0</v>
      </c>
      <c r="F2158" s="81"/>
      <c r="G2158" s="90">
        <f>E2158/1.11</f>
        <v>0</v>
      </c>
      <c r="H2158" s="91">
        <f>G2158*11%</f>
        <v>0</v>
      </c>
      <c r="I2158" s="91" t="e">
        <f>G2158/B2157</f>
        <v>#DIV/0!</v>
      </c>
      <c r="J2158" s="104" t="e">
        <f>H2158/B2157</f>
        <v>#DIV/0!</v>
      </c>
    </row>
    <row r="2159" spans="1:10" ht="12.75" customHeight="1" x14ac:dyDescent="0.25">
      <c r="A2159" s="101"/>
      <c r="D2159" s="81" t="s">
        <v>23</v>
      </c>
      <c r="E2159" s="81">
        <f>E2157-E2158</f>
        <v>0</v>
      </c>
      <c r="F2159" s="81"/>
      <c r="G2159" s="82">
        <f>G2157-G2158</f>
        <v>0</v>
      </c>
      <c r="H2159" s="82">
        <f>H2157-H2158</f>
        <v>0</v>
      </c>
      <c r="I2159" s="82" t="e">
        <f>I2157-I2158</f>
        <v>#DIV/0!</v>
      </c>
      <c r="J2159" s="105" t="e">
        <f>J2157-J2158</f>
        <v>#DIV/0!</v>
      </c>
    </row>
    <row r="2160" spans="1:10" ht="12.75" customHeight="1" x14ac:dyDescent="0.25">
      <c r="A2160" s="101"/>
      <c r="D2160" s="81"/>
      <c r="E2160" s="81"/>
      <c r="F2160" s="81"/>
      <c r="G2160" s="82"/>
      <c r="H2160" s="83">
        <f>G2159+H2159</f>
        <v>0</v>
      </c>
      <c r="I2160" s="83"/>
      <c r="J2160" s="103"/>
    </row>
    <row r="2161" spans="1:10" ht="12.75" customHeight="1" x14ac:dyDescent="0.25">
      <c r="A2161" s="101"/>
      <c r="B2161" s="79"/>
      <c r="D2161" s="81"/>
      <c r="E2161" s="81"/>
      <c r="F2161" s="81"/>
      <c r="G2161" s="82"/>
      <c r="H2161" s="83"/>
      <c r="I2161" s="83"/>
      <c r="J2161" s="103"/>
    </row>
    <row r="2162" spans="1:10" ht="12.75" customHeight="1" x14ac:dyDescent="0.25">
      <c r="A2162" s="101">
        <v>8</v>
      </c>
      <c r="B2162" s="84" t="s">
        <v>20</v>
      </c>
      <c r="C2162" s="84" t="s">
        <v>21</v>
      </c>
      <c r="D2162" s="85" t="s">
        <v>22</v>
      </c>
      <c r="E2162" s="85" t="s">
        <v>23</v>
      </c>
      <c r="F2162" s="85"/>
      <c r="G2162" s="86" t="s">
        <v>24</v>
      </c>
      <c r="H2162" s="87" t="s">
        <v>25</v>
      </c>
      <c r="I2162" s="87" t="s">
        <v>26</v>
      </c>
      <c r="J2162" s="102"/>
    </row>
    <row r="2163" spans="1:10" ht="12.75" customHeight="1" x14ac:dyDescent="0.25">
      <c r="A2163" s="101"/>
      <c r="B2163" s="80">
        <f>Invoice!B4577</f>
        <v>0</v>
      </c>
      <c r="C2163" s="88">
        <f>Invoice!E4577</f>
        <v>0</v>
      </c>
      <c r="D2163" s="89">
        <f>Invoice!H4577</f>
        <v>0</v>
      </c>
      <c r="E2163" s="81">
        <f t="shared" si="150"/>
        <v>0</v>
      </c>
      <c r="F2163" s="81"/>
      <c r="G2163" s="82">
        <f t="shared" si="151"/>
        <v>0</v>
      </c>
      <c r="H2163" s="83">
        <f t="shared" si="152"/>
        <v>0</v>
      </c>
      <c r="I2163" s="83" t="e">
        <f t="shared" si="153"/>
        <v>#DIV/0!</v>
      </c>
      <c r="J2163" s="103" t="e">
        <f t="shared" si="154"/>
        <v>#DIV/0!</v>
      </c>
    </row>
    <row r="2164" spans="1:10" ht="12.75" customHeight="1" x14ac:dyDescent="0.25">
      <c r="A2164" s="101"/>
      <c r="D2164" s="81"/>
      <c r="E2164" s="81">
        <f>(E2163*Invoice!I4577)+((E2163-(E2163*Invoice!I4577))*Invoice!J4577)</f>
        <v>0</v>
      </c>
      <c r="F2164" s="81"/>
      <c r="G2164" s="90">
        <f>E2164/1.11</f>
        <v>0</v>
      </c>
      <c r="H2164" s="91">
        <f>G2164*11%</f>
        <v>0</v>
      </c>
      <c r="I2164" s="91" t="e">
        <f>G2164/B2163</f>
        <v>#DIV/0!</v>
      </c>
      <c r="J2164" s="104" t="e">
        <f>H2164/B2163</f>
        <v>#DIV/0!</v>
      </c>
    </row>
    <row r="2165" spans="1:10" ht="12.75" customHeight="1" x14ac:dyDescent="0.25">
      <c r="A2165" s="101"/>
      <c r="D2165" s="81" t="s">
        <v>23</v>
      </c>
      <c r="E2165" s="81">
        <f>E2163-E2164</f>
        <v>0</v>
      </c>
      <c r="F2165" s="81"/>
      <c r="G2165" s="82">
        <f>G2163-G2164</f>
        <v>0</v>
      </c>
      <c r="H2165" s="82">
        <f>H2163-H2164</f>
        <v>0</v>
      </c>
      <c r="I2165" s="82" t="e">
        <f>I2163-I2164</f>
        <v>#DIV/0!</v>
      </c>
      <c r="J2165" s="105" t="e">
        <f>J2163-J2164</f>
        <v>#DIV/0!</v>
      </c>
    </row>
    <row r="2166" spans="1:10" ht="12.75" customHeight="1" x14ac:dyDescent="0.25">
      <c r="A2166" s="101"/>
      <c r="D2166" s="81"/>
      <c r="E2166" s="81"/>
      <c r="F2166" s="81"/>
      <c r="G2166" s="82"/>
      <c r="H2166" s="83">
        <f>G2165+H2165</f>
        <v>0</v>
      </c>
      <c r="I2166" s="83"/>
      <c r="J2166" s="103"/>
    </row>
    <row r="2167" spans="1:10" ht="12.75" customHeight="1" x14ac:dyDescent="0.25">
      <c r="A2167" s="101"/>
      <c r="B2167" s="79"/>
      <c r="D2167" s="81"/>
      <c r="E2167" s="81"/>
      <c r="F2167" s="81"/>
      <c r="G2167" s="82"/>
      <c r="H2167" s="83"/>
      <c r="I2167" s="83"/>
      <c r="J2167" s="103"/>
    </row>
    <row r="2168" spans="1:10" ht="12.75" customHeight="1" x14ac:dyDescent="0.25">
      <c r="A2168" s="101">
        <v>9</v>
      </c>
      <c r="B2168" s="84" t="s">
        <v>20</v>
      </c>
      <c r="C2168" s="84" t="s">
        <v>21</v>
      </c>
      <c r="D2168" s="85" t="s">
        <v>22</v>
      </c>
      <c r="E2168" s="85" t="s">
        <v>23</v>
      </c>
      <c r="F2168" s="85"/>
      <c r="G2168" s="86" t="s">
        <v>24</v>
      </c>
      <c r="H2168" s="87" t="s">
        <v>25</v>
      </c>
      <c r="I2168" s="87" t="s">
        <v>26</v>
      </c>
      <c r="J2168" s="102"/>
    </row>
    <row r="2169" spans="1:10" ht="12.75" customHeight="1" x14ac:dyDescent="0.25">
      <c r="A2169" s="101"/>
      <c r="B2169" s="80">
        <f>Invoice!B4578</f>
        <v>0</v>
      </c>
      <c r="C2169" s="88">
        <f>Invoice!E4578</f>
        <v>0</v>
      </c>
      <c r="D2169" s="89">
        <f>Invoice!H4578</f>
        <v>0</v>
      </c>
      <c r="E2169" s="81">
        <f t="shared" si="150"/>
        <v>0</v>
      </c>
      <c r="F2169" s="81"/>
      <c r="G2169" s="82">
        <f t="shared" si="151"/>
        <v>0</v>
      </c>
      <c r="H2169" s="83">
        <f t="shared" si="152"/>
        <v>0</v>
      </c>
      <c r="I2169" s="83" t="e">
        <f t="shared" si="153"/>
        <v>#DIV/0!</v>
      </c>
      <c r="J2169" s="103" t="e">
        <f t="shared" si="154"/>
        <v>#DIV/0!</v>
      </c>
    </row>
    <row r="2170" spans="1:10" ht="12.75" customHeight="1" x14ac:dyDescent="0.25">
      <c r="A2170" s="101"/>
      <c r="D2170" s="81"/>
      <c r="E2170" s="81">
        <f>(E2169*Invoice!I4578)+((E2169-(E2169*Invoice!I4578))*Invoice!J4578)</f>
        <v>0</v>
      </c>
      <c r="F2170" s="81"/>
      <c r="G2170" s="90">
        <f>E2170/1.11</f>
        <v>0</v>
      </c>
      <c r="H2170" s="91">
        <f>G2170*11%</f>
        <v>0</v>
      </c>
      <c r="I2170" s="91" t="e">
        <f>G2170/B2169</f>
        <v>#DIV/0!</v>
      </c>
      <c r="J2170" s="104" t="e">
        <f>H2170/B2169</f>
        <v>#DIV/0!</v>
      </c>
    </row>
    <row r="2171" spans="1:10" ht="12.75" customHeight="1" x14ac:dyDescent="0.25">
      <c r="A2171" s="101"/>
      <c r="D2171" s="81" t="s">
        <v>23</v>
      </c>
      <c r="E2171" s="81">
        <f>E2169-E2170</f>
        <v>0</v>
      </c>
      <c r="F2171" s="81"/>
      <c r="G2171" s="82">
        <f>G2169-G2170</f>
        <v>0</v>
      </c>
      <c r="H2171" s="82">
        <f>H2169-H2170</f>
        <v>0</v>
      </c>
      <c r="I2171" s="82" t="e">
        <f>I2169-I2170</f>
        <v>#DIV/0!</v>
      </c>
      <c r="J2171" s="105" t="e">
        <f>J2169-J2170</f>
        <v>#DIV/0!</v>
      </c>
    </row>
    <row r="2172" spans="1:10" ht="12.75" customHeight="1" x14ac:dyDescent="0.25">
      <c r="A2172" s="101"/>
      <c r="D2172" s="81"/>
      <c r="E2172" s="81"/>
      <c r="F2172" s="81"/>
      <c r="G2172" s="82"/>
      <c r="H2172" s="83">
        <f>G2171+H2171</f>
        <v>0</v>
      </c>
      <c r="I2172" s="83"/>
      <c r="J2172" s="103"/>
    </row>
    <row r="2173" spans="1:10" ht="12.75" customHeight="1" x14ac:dyDescent="0.25">
      <c r="A2173" s="101"/>
      <c r="B2173" s="79"/>
      <c r="D2173" s="81"/>
      <c r="E2173" s="81"/>
      <c r="F2173" s="81"/>
      <c r="G2173" s="82"/>
      <c r="H2173" s="83"/>
      <c r="I2173" s="83"/>
      <c r="J2173" s="103"/>
    </row>
    <row r="2174" spans="1:10" ht="12.75" customHeight="1" x14ac:dyDescent="0.25">
      <c r="A2174" s="101">
        <v>10</v>
      </c>
      <c r="B2174" s="84" t="s">
        <v>20</v>
      </c>
      <c r="C2174" s="84" t="s">
        <v>21</v>
      </c>
      <c r="D2174" s="85" t="s">
        <v>22</v>
      </c>
      <c r="E2174" s="85" t="s">
        <v>23</v>
      </c>
      <c r="F2174" s="85"/>
      <c r="G2174" s="86" t="s">
        <v>24</v>
      </c>
      <c r="H2174" s="87" t="s">
        <v>25</v>
      </c>
      <c r="I2174" s="87" t="s">
        <v>26</v>
      </c>
      <c r="J2174" s="102"/>
    </row>
    <row r="2175" spans="1:10" ht="12.75" customHeight="1" x14ac:dyDescent="0.25">
      <c r="A2175" s="101"/>
      <c r="B2175" s="80">
        <f>Invoice!B4579</f>
        <v>0</v>
      </c>
      <c r="C2175" s="88">
        <f>Invoice!E4579</f>
        <v>0</v>
      </c>
      <c r="D2175" s="89">
        <f>Invoice!H4579</f>
        <v>0</v>
      </c>
      <c r="E2175" s="81">
        <f t="shared" si="150"/>
        <v>0</v>
      </c>
      <c r="F2175" s="81"/>
      <c r="G2175" s="82">
        <f t="shared" si="151"/>
        <v>0</v>
      </c>
      <c r="H2175" s="83">
        <f t="shared" si="152"/>
        <v>0</v>
      </c>
      <c r="I2175" s="83" t="e">
        <f t="shared" si="153"/>
        <v>#DIV/0!</v>
      </c>
      <c r="J2175" s="103" t="e">
        <f t="shared" si="154"/>
        <v>#DIV/0!</v>
      </c>
    </row>
    <row r="2176" spans="1:10" ht="12.75" customHeight="1" x14ac:dyDescent="0.25">
      <c r="A2176" s="101"/>
      <c r="D2176" s="81"/>
      <c r="E2176" s="81">
        <f>(E2175*Invoice!I4579)+((E2175-(E2175*Invoice!I4579))*Invoice!J4579)</f>
        <v>0</v>
      </c>
      <c r="F2176" s="81"/>
      <c r="G2176" s="90">
        <f>E2176/1.11</f>
        <v>0</v>
      </c>
      <c r="H2176" s="91">
        <f>G2176*11%</f>
        <v>0</v>
      </c>
      <c r="I2176" s="91" t="e">
        <f>G2176/B2175</f>
        <v>#DIV/0!</v>
      </c>
      <c r="J2176" s="104" t="e">
        <f>H2176/B2175</f>
        <v>#DIV/0!</v>
      </c>
    </row>
    <row r="2177" spans="1:10" ht="12.75" customHeight="1" x14ac:dyDescent="0.25">
      <c r="A2177" s="101"/>
      <c r="D2177" s="81" t="s">
        <v>23</v>
      </c>
      <c r="E2177" s="81">
        <f>E2175-E2176</f>
        <v>0</v>
      </c>
      <c r="F2177" s="81"/>
      <c r="G2177" s="82">
        <f>G2175-G2176</f>
        <v>0</v>
      </c>
      <c r="H2177" s="82">
        <f>H2175-H2176</f>
        <v>0</v>
      </c>
      <c r="I2177" s="82" t="e">
        <f>I2175-I2176</f>
        <v>#DIV/0!</v>
      </c>
      <c r="J2177" s="105" t="e">
        <f>J2175-J2176</f>
        <v>#DIV/0!</v>
      </c>
    </row>
    <row r="2178" spans="1:10" ht="12.75" customHeight="1" x14ac:dyDescent="0.25">
      <c r="A2178" s="101"/>
      <c r="D2178" s="81"/>
      <c r="E2178" s="81"/>
      <c r="F2178" s="81"/>
      <c r="G2178" s="82"/>
      <c r="H2178" s="83">
        <f>G2177+H2177</f>
        <v>0</v>
      </c>
      <c r="I2178" s="83"/>
      <c r="J2178" s="103"/>
    </row>
    <row r="2179" spans="1:10" ht="12.75" customHeight="1" x14ac:dyDescent="0.25">
      <c r="A2179" s="101"/>
      <c r="B2179" s="79"/>
      <c r="D2179" s="81"/>
      <c r="E2179" s="81"/>
      <c r="F2179" s="81"/>
      <c r="G2179" s="82"/>
      <c r="H2179" s="83"/>
      <c r="I2179" s="83"/>
      <c r="J2179" s="103"/>
    </row>
    <row r="2180" spans="1:10" ht="12.75" customHeight="1" x14ac:dyDescent="0.25">
      <c r="A2180" s="101">
        <v>11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Invoice!B4580</f>
        <v>0</v>
      </c>
      <c r="C2181" s="88">
        <f>Invoice!E4580</f>
        <v>0</v>
      </c>
      <c r="D2181" s="89">
        <f>Invoice!H4580</f>
        <v>0</v>
      </c>
      <c r="E2181" s="81">
        <f t="shared" si="150"/>
        <v>0</v>
      </c>
      <c r="F2181" s="81"/>
      <c r="G2181" s="82">
        <f t="shared" si="151"/>
        <v>0</v>
      </c>
      <c r="H2181" s="83">
        <f t="shared" si="152"/>
        <v>0</v>
      </c>
      <c r="I2181" s="83" t="e">
        <f t="shared" si="153"/>
        <v>#DIV/0!</v>
      </c>
      <c r="J2181" s="103" t="e">
        <f t="shared" si="154"/>
        <v>#DIV/0!</v>
      </c>
    </row>
    <row r="2182" spans="1:10" ht="12.75" customHeight="1" x14ac:dyDescent="0.25">
      <c r="A2182" s="101"/>
      <c r="D2182" s="81"/>
      <c r="E2182" s="81">
        <f>(E2181*Invoice!I4580)+((E2181-(E2181*Invoice!I4580))*Invoice!J4580)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12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Invoice!B4581</f>
        <v>0</v>
      </c>
      <c r="C2187" s="88">
        <f>Invoice!E4581</f>
        <v>0</v>
      </c>
      <c r="D2187" s="89">
        <f>Invoice!H4581</f>
        <v>0</v>
      </c>
      <c r="E2187" s="81">
        <f t="shared" si="150"/>
        <v>0</v>
      </c>
      <c r="F2187" s="81"/>
      <c r="G2187" s="82">
        <f t="shared" si="151"/>
        <v>0</v>
      </c>
      <c r="H2187" s="83">
        <f t="shared" si="152"/>
        <v>0</v>
      </c>
      <c r="I2187" s="83" t="e">
        <f t="shared" si="153"/>
        <v>#DIV/0!</v>
      </c>
      <c r="J2187" s="103" t="e">
        <f t="shared" si="154"/>
        <v>#DIV/0!</v>
      </c>
    </row>
    <row r="2188" spans="1:10" ht="12.75" customHeight="1" x14ac:dyDescent="0.25">
      <c r="A2188" s="101"/>
      <c r="D2188" s="81"/>
      <c r="E2188" s="81">
        <f>(E2187*Invoice!I4581)+((E2187-(E2187*Invoice!I4581))*Invoice!J4581)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13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Invoice!B4582</f>
        <v>0</v>
      </c>
      <c r="C2193" s="88">
        <f>Invoice!E4582</f>
        <v>0</v>
      </c>
      <c r="D2193" s="89">
        <f>Invoice!H4582</f>
        <v>0</v>
      </c>
      <c r="E2193" s="81">
        <f t="shared" si="150"/>
        <v>0</v>
      </c>
      <c r="F2193" s="81"/>
      <c r="G2193" s="82">
        <f t="shared" si="151"/>
        <v>0</v>
      </c>
      <c r="H2193" s="83">
        <f t="shared" si="152"/>
        <v>0</v>
      </c>
      <c r="I2193" s="83" t="e">
        <f t="shared" si="153"/>
        <v>#DIV/0!</v>
      </c>
      <c r="J2193" s="103" t="e">
        <f t="shared" si="154"/>
        <v>#DIV/0!</v>
      </c>
    </row>
    <row r="2194" spans="1:10" ht="12.75" customHeight="1" x14ac:dyDescent="0.25">
      <c r="A2194" s="101"/>
      <c r="D2194" s="81"/>
      <c r="E2194" s="81">
        <f>(E2193*Invoice!I4582)+((E2193-(E2193*Invoice!I4582))*Invoice!J4582)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14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Invoice!B4583</f>
        <v>0</v>
      </c>
      <c r="C2199" s="88">
        <f>Invoice!E4583</f>
        <v>0</v>
      </c>
      <c r="D2199" s="89">
        <f>Invoice!H4583</f>
        <v>0</v>
      </c>
      <c r="E2199" s="81">
        <f t="shared" si="150"/>
        <v>0</v>
      </c>
      <c r="F2199" s="81"/>
      <c r="G2199" s="82">
        <f t="shared" si="151"/>
        <v>0</v>
      </c>
      <c r="H2199" s="83">
        <f t="shared" si="152"/>
        <v>0</v>
      </c>
      <c r="I2199" s="83" t="e">
        <f t="shared" si="153"/>
        <v>#DIV/0!</v>
      </c>
      <c r="J2199" s="103" t="e">
        <f t="shared" si="154"/>
        <v>#DIV/0!</v>
      </c>
    </row>
    <row r="2200" spans="1:10" ht="12.75" customHeight="1" x14ac:dyDescent="0.25">
      <c r="A2200" s="101"/>
      <c r="D2200" s="81"/>
      <c r="E2200" s="81">
        <f>(E2199*Invoice!I4583)+((E2199-(E2199*Invoice!I4583))*Invoice!J4583)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15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Invoice!B4584</f>
        <v>0</v>
      </c>
      <c r="C2205" s="88">
        <f>Invoice!E4584</f>
        <v>0</v>
      </c>
      <c r="D2205" s="89">
        <f>Invoice!H4584</f>
        <v>0</v>
      </c>
      <c r="E2205" s="81">
        <f t="shared" si="150"/>
        <v>0</v>
      </c>
      <c r="F2205" s="81"/>
      <c r="G2205" s="82">
        <f t="shared" si="151"/>
        <v>0</v>
      </c>
      <c r="H2205" s="83">
        <f t="shared" si="152"/>
        <v>0</v>
      </c>
      <c r="I2205" s="83" t="e">
        <f t="shared" si="153"/>
        <v>#DIV/0!</v>
      </c>
      <c r="J2205" s="103" t="e">
        <f t="shared" si="154"/>
        <v>#DIV/0!</v>
      </c>
    </row>
    <row r="2206" spans="1:10" ht="12.75" customHeight="1" x14ac:dyDescent="0.25">
      <c r="A2206" s="101"/>
      <c r="D2206" s="81"/>
      <c r="E2206" s="81">
        <f>(E2205*Invoice!I4584)+((E2205-(E2205*Invoice!I4584))*Invoice!J4584)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16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Invoice!B4585</f>
        <v>0</v>
      </c>
      <c r="C2211" s="88">
        <f>Invoice!E4585</f>
        <v>0</v>
      </c>
      <c r="D2211" s="89">
        <f>Invoice!H4585</f>
        <v>0</v>
      </c>
      <c r="E2211" s="81">
        <f t="shared" si="150"/>
        <v>0</v>
      </c>
      <c r="F2211" s="81"/>
      <c r="G2211" s="82">
        <f t="shared" si="151"/>
        <v>0</v>
      </c>
      <c r="H2211" s="83">
        <f t="shared" si="152"/>
        <v>0</v>
      </c>
      <c r="I2211" s="83" t="e">
        <f t="shared" si="153"/>
        <v>#DIV/0!</v>
      </c>
      <c r="J2211" s="103" t="e">
        <f t="shared" si="154"/>
        <v>#DIV/0!</v>
      </c>
    </row>
    <row r="2212" spans="1:10" ht="12.75" customHeight="1" x14ac:dyDescent="0.25">
      <c r="A2212" s="101"/>
      <c r="D2212" s="81"/>
      <c r="E2212" s="81">
        <f>(E2211*Invoice!I4585)+((E2211-(E2211*Invoice!I4585))*Invoice!J4585)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C2215" s="88"/>
      <c r="D2215" s="89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6"/>
      <c r="B2216" s="107"/>
      <c r="C2216" s="107"/>
      <c r="D2216" s="107"/>
      <c r="E2216" s="107"/>
      <c r="F2216" s="107"/>
      <c r="G2216" s="108">
        <f>G2123+G2129+G2135+G2141+G2147+G2153+G2159+G2165+G2171+G2177+G2183+G2189+G2195+G2201+G2207+G2213</f>
        <v>0</v>
      </c>
      <c r="H2216" s="108">
        <f>H2123+H2129+H2135+H2141+H2147+H2153+H2159+H2165+H2171+H2177+H2183+H2189+H2195+H2201+H2207+H2213</f>
        <v>0</v>
      </c>
      <c r="I2216" s="107"/>
      <c r="J2216" s="109">
        <f>H2124+H2130+H2136+H2142+H2148+H2154+H2160+H2166+H2172+H2178+H2184+H2190+H2196+H2202+H2208+H2214</f>
        <v>0</v>
      </c>
    </row>
    <row r="2218" spans="1:10" ht="12.75" customHeight="1" x14ac:dyDescent="0.25">
      <c r="A2218" s="94" t="s">
        <v>1</v>
      </c>
      <c r="B2218" s="95">
        <f>Invoice!E4676</f>
        <v>23090042</v>
      </c>
      <c r="C2218" s="96"/>
      <c r="D2218" s="97"/>
      <c r="E2218" s="97"/>
      <c r="F2218" s="97"/>
      <c r="G2218" s="98"/>
      <c r="H2218" s="99"/>
      <c r="I2218" s="99"/>
      <c r="J2218" s="100"/>
    </row>
    <row r="2219" spans="1:10" ht="12.75" customHeight="1" x14ac:dyDescent="0.25">
      <c r="A2219" s="101">
        <v>1</v>
      </c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2"/>
    </row>
    <row r="2220" spans="1:10" ht="12.75" customHeight="1" x14ac:dyDescent="0.25">
      <c r="A2220" s="101"/>
      <c r="B2220" s="80">
        <f>Invoice!B4684</f>
        <v>0</v>
      </c>
      <c r="C2220" s="88">
        <f>Invoice!E4684</f>
        <v>0</v>
      </c>
      <c r="D2220" s="89">
        <f>Invoice!H4684</f>
        <v>0</v>
      </c>
      <c r="E2220" s="81">
        <f>D2220*B2220</f>
        <v>0</v>
      </c>
      <c r="F2220" s="81"/>
      <c r="G2220" s="82">
        <f>E2220/1.11</f>
        <v>0</v>
      </c>
      <c r="H2220" s="83">
        <f>G2220*11%</f>
        <v>0</v>
      </c>
      <c r="I2220" s="83" t="e">
        <f>G2220/B2220</f>
        <v>#DIV/0!</v>
      </c>
      <c r="J2220" s="103" t="e">
        <f>H2220/B2220</f>
        <v>#DIV/0!</v>
      </c>
    </row>
    <row r="2221" spans="1:10" ht="12.75" customHeight="1" x14ac:dyDescent="0.25">
      <c r="A2221" s="101"/>
      <c r="D2221" s="81"/>
      <c r="E2221" s="81">
        <f>(E2220*Invoice!I4684)+((E2220-(E2220*Invoice!I4684))*Invoice!J4684)</f>
        <v>0</v>
      </c>
      <c r="F2221" s="81"/>
      <c r="G2221" s="90">
        <f>E2221/1.11</f>
        <v>0</v>
      </c>
      <c r="H2221" s="91">
        <f>G2221*11%</f>
        <v>0</v>
      </c>
      <c r="I2221" s="91" t="e">
        <f>G2221/B2220</f>
        <v>#DIV/0!</v>
      </c>
      <c r="J2221" s="104" t="e">
        <f>H2221/B2220</f>
        <v>#DIV/0!</v>
      </c>
    </row>
    <row r="2222" spans="1:10" ht="12.75" customHeight="1" x14ac:dyDescent="0.25">
      <c r="A2222" s="101"/>
      <c r="D2222" s="81" t="s">
        <v>23</v>
      </c>
      <c r="E2222" s="81">
        <f>E2220-E2221</f>
        <v>0</v>
      </c>
      <c r="F2222" s="81"/>
      <c r="G2222" s="82">
        <f>G2220-G2221</f>
        <v>0</v>
      </c>
      <c r="H2222" s="82">
        <f>H2220-H2221</f>
        <v>0</v>
      </c>
      <c r="I2222" s="82" t="e">
        <f>I2220-I2221</f>
        <v>#DIV/0!</v>
      </c>
      <c r="J2222" s="105" t="e">
        <f>J2220-J2221</f>
        <v>#DIV/0!</v>
      </c>
    </row>
    <row r="2223" spans="1:10" ht="12.75" customHeight="1" x14ac:dyDescent="0.25">
      <c r="A2223" s="101"/>
      <c r="D2223" s="81"/>
      <c r="E2223" s="81"/>
      <c r="F2223" s="81"/>
      <c r="G2223" s="82"/>
      <c r="H2223" s="83">
        <f>G2222+H2222</f>
        <v>0</v>
      </c>
      <c r="I2223" s="83"/>
      <c r="J2223" s="103"/>
    </row>
    <row r="2224" spans="1:10" ht="12.75" customHeight="1" x14ac:dyDescent="0.25">
      <c r="A2224" s="101"/>
      <c r="B2224" s="79"/>
      <c r="D2224" s="81"/>
      <c r="E2224" s="81"/>
      <c r="F2224" s="81"/>
      <c r="G2224" s="82"/>
      <c r="H2224" s="83"/>
      <c r="I2224" s="83"/>
      <c r="J2224" s="103"/>
    </row>
    <row r="2225" spans="1:10" ht="12.75" customHeight="1" x14ac:dyDescent="0.25">
      <c r="A2225" s="101">
        <v>2</v>
      </c>
      <c r="B2225" s="84" t="s">
        <v>20</v>
      </c>
      <c r="C2225" s="84" t="s">
        <v>21</v>
      </c>
      <c r="D2225" s="85" t="s">
        <v>22</v>
      </c>
      <c r="E2225" s="85" t="s">
        <v>23</v>
      </c>
      <c r="F2225" s="85"/>
      <c r="G2225" s="86" t="s">
        <v>24</v>
      </c>
      <c r="H2225" s="87" t="s">
        <v>25</v>
      </c>
      <c r="I2225" s="87" t="s">
        <v>26</v>
      </c>
      <c r="J2225" s="102"/>
    </row>
    <row r="2226" spans="1:10" ht="12.75" customHeight="1" x14ac:dyDescent="0.25">
      <c r="A2226" s="101"/>
      <c r="B2226" s="80">
        <f>Invoice!B4685</f>
        <v>0</v>
      </c>
      <c r="C2226" s="88">
        <f>Invoice!E4685</f>
        <v>0</v>
      </c>
      <c r="D2226" s="89">
        <f>Invoice!H4685</f>
        <v>0</v>
      </c>
      <c r="E2226" s="81">
        <f t="shared" ref="E2226:E2310" si="155">D2226*B2226</f>
        <v>0</v>
      </c>
      <c r="F2226" s="81"/>
      <c r="G2226" s="82">
        <f t="shared" ref="G2226:G2310" si="156">E2226/1.11</f>
        <v>0</v>
      </c>
      <c r="H2226" s="83">
        <f t="shared" ref="H2226:H2310" si="157">G2226*11%</f>
        <v>0</v>
      </c>
      <c r="I2226" s="83" t="e">
        <f t="shared" ref="I2226:I2310" si="158">G2226/B2226</f>
        <v>#DIV/0!</v>
      </c>
      <c r="J2226" s="103" t="e">
        <f t="shared" ref="J2226:J2310" si="159">H2226/B2226</f>
        <v>#DIV/0!</v>
      </c>
    </row>
    <row r="2227" spans="1:10" ht="12.75" customHeight="1" x14ac:dyDescent="0.25">
      <c r="A2227" s="101"/>
      <c r="D2227" s="81"/>
      <c r="E2227" s="81">
        <f>(E2226*Invoice!I4685)+((E2226-(E2226*Invoice!I4685))*Invoice!J4685)</f>
        <v>0</v>
      </c>
      <c r="F2227" s="81"/>
      <c r="G2227" s="90">
        <f>E2227/1.11</f>
        <v>0</v>
      </c>
      <c r="H2227" s="91">
        <f>G2227*11%</f>
        <v>0</v>
      </c>
      <c r="I2227" s="91" t="e">
        <f>G2227/B2226</f>
        <v>#DIV/0!</v>
      </c>
      <c r="J2227" s="104" t="e">
        <f>H2227/B2226</f>
        <v>#DIV/0!</v>
      </c>
    </row>
    <row r="2228" spans="1:10" ht="12.75" customHeight="1" x14ac:dyDescent="0.25">
      <c r="A2228" s="101"/>
      <c r="D2228" s="81" t="s">
        <v>23</v>
      </c>
      <c r="E2228" s="81">
        <f>E2226-E2227</f>
        <v>0</v>
      </c>
      <c r="F2228" s="81"/>
      <c r="G2228" s="82">
        <f>G2226-G2227</f>
        <v>0</v>
      </c>
      <c r="H2228" s="82">
        <f>H2226-H2227</f>
        <v>0</v>
      </c>
      <c r="I2228" s="82" t="e">
        <f>I2226-I2227</f>
        <v>#DIV/0!</v>
      </c>
      <c r="J2228" s="105" t="e">
        <f>J2226-J2227</f>
        <v>#DIV/0!</v>
      </c>
    </row>
    <row r="2229" spans="1:10" ht="12.75" customHeight="1" x14ac:dyDescent="0.25">
      <c r="A2229" s="101"/>
      <c r="D2229" s="81"/>
      <c r="E2229" s="81"/>
      <c r="F2229" s="81"/>
      <c r="G2229" s="82"/>
      <c r="H2229" s="83">
        <f>G2228+H2228</f>
        <v>0</v>
      </c>
      <c r="I2229" s="83"/>
      <c r="J2229" s="103"/>
    </row>
    <row r="2230" spans="1:10" ht="12.75" customHeight="1" x14ac:dyDescent="0.25">
      <c r="A2230" s="101"/>
      <c r="B2230" s="79"/>
      <c r="D2230" s="81"/>
      <c r="E2230" s="81"/>
      <c r="F2230" s="81"/>
      <c r="G2230" s="82"/>
      <c r="H2230" s="83"/>
      <c r="I2230" s="83"/>
      <c r="J2230" s="103"/>
    </row>
    <row r="2231" spans="1:10" ht="12.75" customHeight="1" x14ac:dyDescent="0.25">
      <c r="A2231" s="101">
        <v>3</v>
      </c>
      <c r="B2231" s="84" t="s">
        <v>20</v>
      </c>
      <c r="C2231" s="84" t="s">
        <v>21</v>
      </c>
      <c r="D2231" s="85" t="s">
        <v>22</v>
      </c>
      <c r="E2231" s="85" t="s">
        <v>23</v>
      </c>
      <c r="F2231" s="85"/>
      <c r="G2231" s="86" t="s">
        <v>24</v>
      </c>
      <c r="H2231" s="87" t="s">
        <v>25</v>
      </c>
      <c r="I2231" s="87" t="s">
        <v>26</v>
      </c>
      <c r="J2231" s="102"/>
    </row>
    <row r="2232" spans="1:10" ht="12.75" customHeight="1" x14ac:dyDescent="0.25">
      <c r="A2232" s="101"/>
      <c r="B2232" s="80">
        <f>Invoice!B4686</f>
        <v>0</v>
      </c>
      <c r="C2232" s="88">
        <f>Invoice!E4686</f>
        <v>0</v>
      </c>
      <c r="D2232" s="89">
        <f>Invoice!H4686</f>
        <v>0</v>
      </c>
      <c r="E2232" s="81">
        <f t="shared" si="155"/>
        <v>0</v>
      </c>
      <c r="F2232" s="81"/>
      <c r="G2232" s="82">
        <f t="shared" si="156"/>
        <v>0</v>
      </c>
      <c r="H2232" s="83">
        <f t="shared" si="157"/>
        <v>0</v>
      </c>
      <c r="I2232" s="83" t="e">
        <f t="shared" si="158"/>
        <v>#DIV/0!</v>
      </c>
      <c r="J2232" s="103" t="e">
        <f t="shared" si="159"/>
        <v>#DIV/0!</v>
      </c>
    </row>
    <row r="2233" spans="1:10" ht="12.75" customHeight="1" x14ac:dyDescent="0.25">
      <c r="A2233" s="101"/>
      <c r="D2233" s="81"/>
      <c r="E2233" s="81">
        <f>(E2232*Invoice!I4686)+((E2232-(E2232*Invoice!I4686))*Invoice!J4686)</f>
        <v>0</v>
      </c>
      <c r="F2233" s="81"/>
      <c r="G2233" s="90">
        <f>E2233/1.11</f>
        <v>0</v>
      </c>
      <c r="H2233" s="91">
        <f>G2233*11%</f>
        <v>0</v>
      </c>
      <c r="I2233" s="91" t="e">
        <f>G2233/B2232</f>
        <v>#DIV/0!</v>
      </c>
      <c r="J2233" s="104" t="e">
        <f>H2233/B2232</f>
        <v>#DIV/0!</v>
      </c>
    </row>
    <row r="2234" spans="1:10" ht="12.75" customHeight="1" x14ac:dyDescent="0.25">
      <c r="A2234" s="101"/>
      <c r="D2234" s="81" t="s">
        <v>23</v>
      </c>
      <c r="E2234" s="81">
        <f>E2232-E2233</f>
        <v>0</v>
      </c>
      <c r="F2234" s="81"/>
      <c r="G2234" s="82">
        <f>G2232-G2233</f>
        <v>0</v>
      </c>
      <c r="H2234" s="82">
        <f>H2232-H2233</f>
        <v>0</v>
      </c>
      <c r="I2234" s="82" t="e">
        <f>I2232-I2233</f>
        <v>#DIV/0!</v>
      </c>
      <c r="J2234" s="105" t="e">
        <f>J2232-J2233</f>
        <v>#DIV/0!</v>
      </c>
    </row>
    <row r="2235" spans="1:10" ht="12.75" customHeight="1" x14ac:dyDescent="0.25">
      <c r="A2235" s="101"/>
      <c r="D2235" s="81"/>
      <c r="E2235" s="81"/>
      <c r="F2235" s="81"/>
      <c r="G2235" s="82"/>
      <c r="H2235" s="83">
        <f>G2234+H2234</f>
        <v>0</v>
      </c>
      <c r="I2235" s="83"/>
      <c r="J2235" s="103"/>
    </row>
    <row r="2236" spans="1:10" ht="12.75" customHeight="1" x14ac:dyDescent="0.25">
      <c r="A2236" s="101"/>
      <c r="B2236" s="79"/>
      <c r="D2236" s="81"/>
      <c r="E2236" s="81"/>
      <c r="F2236" s="81"/>
      <c r="G2236" s="82"/>
      <c r="H2236" s="83"/>
      <c r="I2236" s="83"/>
      <c r="J2236" s="103"/>
    </row>
    <row r="2237" spans="1:10" ht="12.75" customHeight="1" x14ac:dyDescent="0.25">
      <c r="A2237" s="101">
        <v>4</v>
      </c>
      <c r="B2237" s="84" t="s">
        <v>20</v>
      </c>
      <c r="C2237" s="84" t="s">
        <v>21</v>
      </c>
      <c r="D2237" s="85" t="s">
        <v>22</v>
      </c>
      <c r="E2237" s="85" t="s">
        <v>23</v>
      </c>
      <c r="F2237" s="85"/>
      <c r="G2237" s="86" t="s">
        <v>24</v>
      </c>
      <c r="H2237" s="87" t="s">
        <v>25</v>
      </c>
      <c r="I2237" s="87" t="s">
        <v>26</v>
      </c>
      <c r="J2237" s="102"/>
    </row>
    <row r="2238" spans="1:10" ht="12.75" customHeight="1" x14ac:dyDescent="0.25">
      <c r="A2238" s="101"/>
      <c r="B2238" s="80">
        <f>Invoice!B4687</f>
        <v>0</v>
      </c>
      <c r="C2238" s="88">
        <f>Invoice!E4687</f>
        <v>0</v>
      </c>
      <c r="D2238" s="89">
        <f>Invoice!H4687</f>
        <v>0</v>
      </c>
      <c r="E2238" s="81">
        <f t="shared" si="155"/>
        <v>0</v>
      </c>
      <c r="F2238" s="81"/>
      <c r="G2238" s="82">
        <f t="shared" si="156"/>
        <v>0</v>
      </c>
      <c r="H2238" s="83">
        <f t="shared" si="157"/>
        <v>0</v>
      </c>
      <c r="I2238" s="83" t="e">
        <f t="shared" si="158"/>
        <v>#DIV/0!</v>
      </c>
      <c r="J2238" s="103" t="e">
        <f t="shared" si="159"/>
        <v>#DIV/0!</v>
      </c>
    </row>
    <row r="2239" spans="1:10" ht="12.75" customHeight="1" x14ac:dyDescent="0.25">
      <c r="A2239" s="101"/>
      <c r="D2239" s="81"/>
      <c r="E2239" s="81">
        <f>(E2238*Invoice!I4687)+((E2238-(E2238*Invoice!I4687))*Invoice!J4687)</f>
        <v>0</v>
      </c>
      <c r="F2239" s="81"/>
      <c r="G2239" s="90">
        <f>E2239/1.11</f>
        <v>0</v>
      </c>
      <c r="H2239" s="91">
        <f>G2239*11%</f>
        <v>0</v>
      </c>
      <c r="I2239" s="91" t="e">
        <f>G2239/B2238</f>
        <v>#DIV/0!</v>
      </c>
      <c r="J2239" s="104" t="e">
        <f>H2239/B2238</f>
        <v>#DIV/0!</v>
      </c>
    </row>
    <row r="2240" spans="1:10" ht="12.75" customHeight="1" x14ac:dyDescent="0.25">
      <c r="A2240" s="101"/>
      <c r="D2240" s="81" t="s">
        <v>23</v>
      </c>
      <c r="E2240" s="81">
        <f>E2238-E2239</f>
        <v>0</v>
      </c>
      <c r="F2240" s="81"/>
      <c r="G2240" s="82">
        <f>G2238-G2239</f>
        <v>0</v>
      </c>
      <c r="H2240" s="82">
        <f>H2238-H2239</f>
        <v>0</v>
      </c>
      <c r="I2240" s="82" t="e">
        <f>I2238-I2239</f>
        <v>#DIV/0!</v>
      </c>
      <c r="J2240" s="105" t="e">
        <f>J2238-J2239</f>
        <v>#DIV/0!</v>
      </c>
    </row>
    <row r="2241" spans="1:10" ht="12.75" customHeight="1" x14ac:dyDescent="0.25">
      <c r="A2241" s="101"/>
      <c r="D2241" s="81"/>
      <c r="E2241" s="81"/>
      <c r="F2241" s="81"/>
      <c r="G2241" s="82"/>
      <c r="H2241" s="83">
        <f>G2240+H2240</f>
        <v>0</v>
      </c>
      <c r="I2241" s="83"/>
      <c r="J2241" s="103"/>
    </row>
    <row r="2242" spans="1:10" ht="12.75" customHeight="1" x14ac:dyDescent="0.25">
      <c r="A2242" s="101"/>
      <c r="B2242" s="79"/>
      <c r="D2242" s="81"/>
      <c r="E2242" s="81"/>
      <c r="F2242" s="81"/>
      <c r="G2242" s="82"/>
      <c r="H2242" s="83"/>
      <c r="I2242" s="83"/>
      <c r="J2242" s="103"/>
    </row>
    <row r="2243" spans="1:10" ht="12.75" customHeight="1" x14ac:dyDescent="0.25">
      <c r="A2243" s="101">
        <v>5</v>
      </c>
      <c r="B2243" s="84" t="s">
        <v>20</v>
      </c>
      <c r="C2243" s="84" t="s">
        <v>21</v>
      </c>
      <c r="D2243" s="85" t="s">
        <v>22</v>
      </c>
      <c r="E2243" s="85" t="s">
        <v>23</v>
      </c>
      <c r="F2243" s="85"/>
      <c r="G2243" s="86" t="s">
        <v>24</v>
      </c>
      <c r="H2243" s="87" t="s">
        <v>25</v>
      </c>
      <c r="I2243" s="87" t="s">
        <v>26</v>
      </c>
      <c r="J2243" s="102"/>
    </row>
    <row r="2244" spans="1:10" ht="12.75" customHeight="1" x14ac:dyDescent="0.25">
      <c r="A2244" s="101"/>
      <c r="B2244" s="80">
        <f>Invoice!B4688</f>
        <v>0</v>
      </c>
      <c r="C2244" s="88">
        <f>Invoice!E4688</f>
        <v>0</v>
      </c>
      <c r="D2244" s="89">
        <f>Invoice!H4688</f>
        <v>0</v>
      </c>
      <c r="E2244" s="81">
        <f t="shared" si="155"/>
        <v>0</v>
      </c>
      <c r="F2244" s="81"/>
      <c r="G2244" s="82">
        <f t="shared" si="156"/>
        <v>0</v>
      </c>
      <c r="H2244" s="83">
        <f t="shared" si="157"/>
        <v>0</v>
      </c>
      <c r="I2244" s="83" t="e">
        <f t="shared" si="158"/>
        <v>#DIV/0!</v>
      </c>
      <c r="J2244" s="103" t="e">
        <f t="shared" si="159"/>
        <v>#DIV/0!</v>
      </c>
    </row>
    <row r="2245" spans="1:10" ht="12.75" customHeight="1" x14ac:dyDescent="0.25">
      <c r="A2245" s="101"/>
      <c r="D2245" s="81"/>
      <c r="E2245" s="81">
        <f>(E2244*Invoice!I4688)+((E2244-(E2244*Invoice!I4688))*Invoice!J4688)</f>
        <v>0</v>
      </c>
      <c r="F2245" s="81"/>
      <c r="G2245" s="90">
        <f>E2245/1.11</f>
        <v>0</v>
      </c>
      <c r="H2245" s="91">
        <f>G2245*11%</f>
        <v>0</v>
      </c>
      <c r="I2245" s="91" t="e">
        <f>G2245/B2244</f>
        <v>#DIV/0!</v>
      </c>
      <c r="J2245" s="104" t="e">
        <f>H2245/B2244</f>
        <v>#DIV/0!</v>
      </c>
    </row>
    <row r="2246" spans="1:10" ht="12.75" customHeight="1" x14ac:dyDescent="0.25">
      <c r="A2246" s="101"/>
      <c r="D2246" s="81" t="s">
        <v>23</v>
      </c>
      <c r="E2246" s="81">
        <f>E2244-E2245</f>
        <v>0</v>
      </c>
      <c r="F2246" s="81"/>
      <c r="G2246" s="82">
        <f>G2244-G2245</f>
        <v>0</v>
      </c>
      <c r="H2246" s="82">
        <f>H2244-H2245</f>
        <v>0</v>
      </c>
      <c r="I2246" s="82" t="e">
        <f>I2244-I2245</f>
        <v>#DIV/0!</v>
      </c>
      <c r="J2246" s="105" t="e">
        <f>J2244-J2245</f>
        <v>#DIV/0!</v>
      </c>
    </row>
    <row r="2247" spans="1:10" ht="12.75" customHeight="1" x14ac:dyDescent="0.25">
      <c r="A2247" s="101"/>
      <c r="D2247" s="81"/>
      <c r="E2247" s="81"/>
      <c r="F2247" s="81"/>
      <c r="G2247" s="82"/>
      <c r="H2247" s="83">
        <f>G2246+H2246</f>
        <v>0</v>
      </c>
      <c r="I2247" s="83"/>
      <c r="J2247" s="103"/>
    </row>
    <row r="2248" spans="1:10" ht="12.75" customHeight="1" x14ac:dyDescent="0.25">
      <c r="A2248" s="101"/>
      <c r="B2248" s="79"/>
      <c r="D2248" s="81"/>
      <c r="E2248" s="81"/>
      <c r="F2248" s="81"/>
      <c r="G2248" s="82"/>
      <c r="H2248" s="83"/>
      <c r="I2248" s="83"/>
      <c r="J2248" s="103"/>
    </row>
    <row r="2249" spans="1:10" ht="12.75" customHeight="1" x14ac:dyDescent="0.25">
      <c r="A2249" s="101">
        <v>6</v>
      </c>
      <c r="B2249" s="84" t="s">
        <v>20</v>
      </c>
      <c r="C2249" s="84" t="s">
        <v>21</v>
      </c>
      <c r="D2249" s="85" t="s">
        <v>22</v>
      </c>
      <c r="E2249" s="85" t="s">
        <v>23</v>
      </c>
      <c r="F2249" s="85"/>
      <c r="G2249" s="86" t="s">
        <v>24</v>
      </c>
      <c r="H2249" s="87" t="s">
        <v>25</v>
      </c>
      <c r="I2249" s="87" t="s">
        <v>26</v>
      </c>
      <c r="J2249" s="102"/>
    </row>
    <row r="2250" spans="1:10" ht="12.75" customHeight="1" x14ac:dyDescent="0.25">
      <c r="A2250" s="101"/>
      <c r="B2250" s="80">
        <f>Invoice!B4689</f>
        <v>0</v>
      </c>
      <c r="C2250" s="88">
        <f>Invoice!E4689</f>
        <v>0</v>
      </c>
      <c r="D2250" s="89">
        <f>Invoice!H4689</f>
        <v>0</v>
      </c>
      <c r="E2250" s="81">
        <f t="shared" si="155"/>
        <v>0</v>
      </c>
      <c r="F2250" s="81"/>
      <c r="G2250" s="82">
        <f t="shared" si="156"/>
        <v>0</v>
      </c>
      <c r="H2250" s="83">
        <f t="shared" si="157"/>
        <v>0</v>
      </c>
      <c r="I2250" s="83" t="e">
        <f t="shared" si="158"/>
        <v>#DIV/0!</v>
      </c>
      <c r="J2250" s="103" t="e">
        <f t="shared" si="159"/>
        <v>#DIV/0!</v>
      </c>
    </row>
    <row r="2251" spans="1:10" ht="12.75" customHeight="1" x14ac:dyDescent="0.25">
      <c r="A2251" s="101"/>
      <c r="D2251" s="81"/>
      <c r="E2251" s="81">
        <f>(E2250*Invoice!I4689)+((E2250-(E2250*Invoice!I4689))*Invoice!J4689)</f>
        <v>0</v>
      </c>
      <c r="F2251" s="81"/>
      <c r="G2251" s="90">
        <f>E2251/1.11</f>
        <v>0</v>
      </c>
      <c r="H2251" s="91">
        <f>G2251*11%</f>
        <v>0</v>
      </c>
      <c r="I2251" s="91" t="e">
        <f>G2251/B2250</f>
        <v>#DIV/0!</v>
      </c>
      <c r="J2251" s="104" t="e">
        <f>H2251/B2250</f>
        <v>#DIV/0!</v>
      </c>
    </row>
    <row r="2252" spans="1:10" ht="12.75" customHeight="1" x14ac:dyDescent="0.25">
      <c r="A2252" s="101"/>
      <c r="D2252" s="81" t="s">
        <v>23</v>
      </c>
      <c r="E2252" s="81">
        <f>E2250-E2251</f>
        <v>0</v>
      </c>
      <c r="F2252" s="81"/>
      <c r="G2252" s="82">
        <f>G2250-G2251</f>
        <v>0</v>
      </c>
      <c r="H2252" s="82">
        <f>H2250-H2251</f>
        <v>0</v>
      </c>
      <c r="I2252" s="82" t="e">
        <f>I2250-I2251</f>
        <v>#DIV/0!</v>
      </c>
      <c r="J2252" s="105" t="e">
        <f>J2250-J2251</f>
        <v>#DIV/0!</v>
      </c>
    </row>
    <row r="2253" spans="1:10" ht="12.75" customHeight="1" x14ac:dyDescent="0.25">
      <c r="A2253" s="101"/>
      <c r="D2253" s="81"/>
      <c r="E2253" s="81"/>
      <c r="F2253" s="81"/>
      <c r="G2253" s="82"/>
      <c r="H2253" s="83">
        <f>G2252+H2252</f>
        <v>0</v>
      </c>
      <c r="I2253" s="83"/>
      <c r="J2253" s="103"/>
    </row>
    <row r="2254" spans="1:10" ht="12.75" customHeight="1" x14ac:dyDescent="0.25">
      <c r="A2254" s="101"/>
      <c r="B2254" s="79"/>
      <c r="D2254" s="81"/>
      <c r="E2254" s="81"/>
      <c r="F2254" s="81"/>
      <c r="G2254" s="82"/>
      <c r="H2254" s="83"/>
      <c r="I2254" s="83"/>
      <c r="J2254" s="103"/>
    </row>
    <row r="2255" spans="1:10" ht="12.75" customHeight="1" x14ac:dyDescent="0.25">
      <c r="A2255" s="101">
        <v>7</v>
      </c>
      <c r="B2255" s="84" t="s">
        <v>20</v>
      </c>
      <c r="C2255" s="84" t="s">
        <v>21</v>
      </c>
      <c r="D2255" s="85" t="s">
        <v>22</v>
      </c>
      <c r="E2255" s="85" t="s">
        <v>23</v>
      </c>
      <c r="F2255" s="85"/>
      <c r="G2255" s="86" t="s">
        <v>24</v>
      </c>
      <c r="H2255" s="87" t="s">
        <v>25</v>
      </c>
      <c r="I2255" s="87" t="s">
        <v>26</v>
      </c>
      <c r="J2255" s="102"/>
    </row>
    <row r="2256" spans="1:10" ht="12.75" customHeight="1" x14ac:dyDescent="0.25">
      <c r="A2256" s="101"/>
      <c r="B2256" s="80">
        <f>Invoice!B4690</f>
        <v>0</v>
      </c>
      <c r="C2256" s="88">
        <f>Invoice!E4690</f>
        <v>0</v>
      </c>
      <c r="D2256" s="89">
        <f>Invoice!H4690</f>
        <v>0</v>
      </c>
      <c r="E2256" s="81">
        <f t="shared" si="155"/>
        <v>0</v>
      </c>
      <c r="F2256" s="81"/>
      <c r="G2256" s="82">
        <f t="shared" si="156"/>
        <v>0</v>
      </c>
      <c r="H2256" s="83">
        <f t="shared" si="157"/>
        <v>0</v>
      </c>
      <c r="I2256" s="83" t="e">
        <f t="shared" si="158"/>
        <v>#DIV/0!</v>
      </c>
      <c r="J2256" s="103" t="e">
        <f t="shared" si="159"/>
        <v>#DIV/0!</v>
      </c>
    </row>
    <row r="2257" spans="1:10" ht="12.75" customHeight="1" x14ac:dyDescent="0.25">
      <c r="A2257" s="101"/>
      <c r="D2257" s="81"/>
      <c r="E2257" s="81">
        <f>(E2256*Invoice!I4690)+((E2256-(E2256*Invoice!I4690))*Invoice!J4690)</f>
        <v>0</v>
      </c>
      <c r="F2257" s="81"/>
      <c r="G2257" s="90">
        <f>E2257/1.11</f>
        <v>0</v>
      </c>
      <c r="H2257" s="91">
        <f>G2257*11%</f>
        <v>0</v>
      </c>
      <c r="I2257" s="91" t="e">
        <f>G2257/B2256</f>
        <v>#DIV/0!</v>
      </c>
      <c r="J2257" s="104" t="e">
        <f>H2257/B2256</f>
        <v>#DIV/0!</v>
      </c>
    </row>
    <row r="2258" spans="1:10" ht="12.75" customHeight="1" x14ac:dyDescent="0.25">
      <c r="A2258" s="101"/>
      <c r="D2258" s="81" t="s">
        <v>23</v>
      </c>
      <c r="E2258" s="81">
        <f>E2256-E2257</f>
        <v>0</v>
      </c>
      <c r="F2258" s="81"/>
      <c r="G2258" s="82">
        <f>G2256-G2257</f>
        <v>0</v>
      </c>
      <c r="H2258" s="82">
        <f>H2256-H2257</f>
        <v>0</v>
      </c>
      <c r="I2258" s="82" t="e">
        <f>I2256-I2257</f>
        <v>#DIV/0!</v>
      </c>
      <c r="J2258" s="105" t="e">
        <f>J2256-J2257</f>
        <v>#DIV/0!</v>
      </c>
    </row>
    <row r="2259" spans="1:10" ht="12.75" customHeight="1" x14ac:dyDescent="0.25">
      <c r="A2259" s="101"/>
      <c r="D2259" s="81"/>
      <c r="E2259" s="81"/>
      <c r="F2259" s="81"/>
      <c r="G2259" s="82"/>
      <c r="H2259" s="83">
        <f>G2258+H2258</f>
        <v>0</v>
      </c>
      <c r="I2259" s="83"/>
      <c r="J2259" s="103"/>
    </row>
    <row r="2260" spans="1:10" ht="12.75" customHeight="1" x14ac:dyDescent="0.25">
      <c r="A2260" s="101"/>
      <c r="B2260" s="79"/>
      <c r="D2260" s="81"/>
      <c r="E2260" s="81"/>
      <c r="F2260" s="81"/>
      <c r="G2260" s="82"/>
      <c r="H2260" s="83"/>
      <c r="I2260" s="83"/>
      <c r="J2260" s="103"/>
    </row>
    <row r="2261" spans="1:10" ht="12.75" customHeight="1" x14ac:dyDescent="0.25">
      <c r="A2261" s="101">
        <v>8</v>
      </c>
      <c r="B2261" s="84" t="s">
        <v>20</v>
      </c>
      <c r="C2261" s="84" t="s">
        <v>21</v>
      </c>
      <c r="D2261" s="85" t="s">
        <v>22</v>
      </c>
      <c r="E2261" s="85" t="s">
        <v>23</v>
      </c>
      <c r="F2261" s="85"/>
      <c r="G2261" s="86" t="s">
        <v>24</v>
      </c>
      <c r="H2261" s="87" t="s">
        <v>25</v>
      </c>
      <c r="I2261" s="87" t="s">
        <v>26</v>
      </c>
      <c r="J2261" s="102"/>
    </row>
    <row r="2262" spans="1:10" ht="12.75" customHeight="1" x14ac:dyDescent="0.25">
      <c r="A2262" s="101"/>
      <c r="B2262" s="80">
        <f>Invoice!B4691</f>
        <v>0</v>
      </c>
      <c r="C2262" s="88">
        <f>Invoice!E4691</f>
        <v>0</v>
      </c>
      <c r="D2262" s="89">
        <f>Invoice!H4691</f>
        <v>0</v>
      </c>
      <c r="E2262" s="81">
        <f t="shared" si="155"/>
        <v>0</v>
      </c>
      <c r="F2262" s="81"/>
      <c r="G2262" s="82">
        <f t="shared" si="156"/>
        <v>0</v>
      </c>
      <c r="H2262" s="83">
        <f t="shared" si="157"/>
        <v>0</v>
      </c>
      <c r="I2262" s="83" t="e">
        <f t="shared" si="158"/>
        <v>#DIV/0!</v>
      </c>
      <c r="J2262" s="103" t="e">
        <f t="shared" si="159"/>
        <v>#DIV/0!</v>
      </c>
    </row>
    <row r="2263" spans="1:10" ht="12.75" customHeight="1" x14ac:dyDescent="0.25">
      <c r="A2263" s="101"/>
      <c r="D2263" s="81"/>
      <c r="E2263" s="81">
        <f>(E2262*Invoice!I4691)+((E2262-(E2262*Invoice!I4691))*Invoice!J4691)</f>
        <v>0</v>
      </c>
      <c r="F2263" s="81"/>
      <c r="G2263" s="90">
        <f>E2263/1.11</f>
        <v>0</v>
      </c>
      <c r="H2263" s="91">
        <f>G2263*11%</f>
        <v>0</v>
      </c>
      <c r="I2263" s="91" t="e">
        <f>G2263/B2262</f>
        <v>#DIV/0!</v>
      </c>
      <c r="J2263" s="104" t="e">
        <f>H2263/B2262</f>
        <v>#DIV/0!</v>
      </c>
    </row>
    <row r="2264" spans="1:10" ht="12.75" customHeight="1" x14ac:dyDescent="0.25">
      <c r="A2264" s="101"/>
      <c r="D2264" s="81" t="s">
        <v>23</v>
      </c>
      <c r="E2264" s="81">
        <f>E2262-E2263</f>
        <v>0</v>
      </c>
      <c r="F2264" s="81"/>
      <c r="G2264" s="82">
        <f>G2262-G2263</f>
        <v>0</v>
      </c>
      <c r="H2264" s="82">
        <f>H2262-H2263</f>
        <v>0</v>
      </c>
      <c r="I2264" s="82" t="e">
        <f>I2262-I2263</f>
        <v>#DIV/0!</v>
      </c>
      <c r="J2264" s="105" t="e">
        <f>J2262-J2263</f>
        <v>#DIV/0!</v>
      </c>
    </row>
    <row r="2265" spans="1:10" ht="12.75" customHeight="1" x14ac:dyDescent="0.25">
      <c r="A2265" s="101"/>
      <c r="D2265" s="81"/>
      <c r="E2265" s="81"/>
      <c r="F2265" s="81"/>
      <c r="G2265" s="82"/>
      <c r="H2265" s="83">
        <f>G2264+H2264</f>
        <v>0</v>
      </c>
      <c r="I2265" s="83"/>
      <c r="J2265" s="103"/>
    </row>
    <row r="2266" spans="1:10" ht="12.75" customHeight="1" x14ac:dyDescent="0.25">
      <c r="A2266" s="101"/>
      <c r="B2266" s="79"/>
      <c r="D2266" s="81"/>
      <c r="E2266" s="81"/>
      <c r="F2266" s="81"/>
      <c r="G2266" s="82"/>
      <c r="H2266" s="83"/>
      <c r="I2266" s="83"/>
      <c r="J2266" s="103"/>
    </row>
    <row r="2267" spans="1:10" ht="12.75" customHeight="1" x14ac:dyDescent="0.25">
      <c r="A2267" s="101">
        <v>9</v>
      </c>
      <c r="B2267" s="84" t="s">
        <v>20</v>
      </c>
      <c r="C2267" s="84" t="s">
        <v>21</v>
      </c>
      <c r="D2267" s="85" t="s">
        <v>22</v>
      </c>
      <c r="E2267" s="85" t="s">
        <v>23</v>
      </c>
      <c r="F2267" s="85"/>
      <c r="G2267" s="86" t="s">
        <v>24</v>
      </c>
      <c r="H2267" s="87" t="s">
        <v>25</v>
      </c>
      <c r="I2267" s="87" t="s">
        <v>26</v>
      </c>
      <c r="J2267" s="102"/>
    </row>
    <row r="2268" spans="1:10" ht="12.75" customHeight="1" x14ac:dyDescent="0.25">
      <c r="A2268" s="101"/>
      <c r="B2268" s="80">
        <f>Invoice!B4692</f>
        <v>0</v>
      </c>
      <c r="C2268" s="88">
        <f>Invoice!E4692</f>
        <v>0</v>
      </c>
      <c r="D2268" s="89">
        <f>Invoice!H4692</f>
        <v>0</v>
      </c>
      <c r="E2268" s="81">
        <f t="shared" si="155"/>
        <v>0</v>
      </c>
      <c r="F2268" s="81"/>
      <c r="G2268" s="82">
        <f t="shared" si="156"/>
        <v>0</v>
      </c>
      <c r="H2268" s="83">
        <f t="shared" si="157"/>
        <v>0</v>
      </c>
      <c r="I2268" s="83" t="e">
        <f t="shared" si="158"/>
        <v>#DIV/0!</v>
      </c>
      <c r="J2268" s="103" t="e">
        <f t="shared" si="159"/>
        <v>#DIV/0!</v>
      </c>
    </row>
    <row r="2269" spans="1:10" ht="12.75" customHeight="1" x14ac:dyDescent="0.25">
      <c r="A2269" s="101"/>
      <c r="D2269" s="81"/>
      <c r="E2269" s="81">
        <f>(E2268*Invoice!I4692)+((E2268-(E2268*Invoice!I4692))*Invoice!J4692)</f>
        <v>0</v>
      </c>
      <c r="F2269" s="81"/>
      <c r="G2269" s="90">
        <f>E2269/1.11</f>
        <v>0</v>
      </c>
      <c r="H2269" s="91">
        <f>G2269*11%</f>
        <v>0</v>
      </c>
      <c r="I2269" s="91" t="e">
        <f>G2269/B2268</f>
        <v>#DIV/0!</v>
      </c>
      <c r="J2269" s="104" t="e">
        <f>H2269/B2268</f>
        <v>#DIV/0!</v>
      </c>
    </row>
    <row r="2270" spans="1:10" ht="12.75" customHeight="1" x14ac:dyDescent="0.25">
      <c r="A2270" s="101"/>
      <c r="D2270" s="81" t="s">
        <v>23</v>
      </c>
      <c r="E2270" s="81">
        <f>E2268-E2269</f>
        <v>0</v>
      </c>
      <c r="F2270" s="81"/>
      <c r="G2270" s="82">
        <f>G2268-G2269</f>
        <v>0</v>
      </c>
      <c r="H2270" s="82">
        <f>H2268-H2269</f>
        <v>0</v>
      </c>
      <c r="I2270" s="82" t="e">
        <f>I2268-I2269</f>
        <v>#DIV/0!</v>
      </c>
      <c r="J2270" s="105" t="e">
        <f>J2268-J2269</f>
        <v>#DIV/0!</v>
      </c>
    </row>
    <row r="2271" spans="1:10" ht="12.75" customHeight="1" x14ac:dyDescent="0.25">
      <c r="A2271" s="101"/>
      <c r="D2271" s="81"/>
      <c r="E2271" s="81"/>
      <c r="F2271" s="81"/>
      <c r="G2271" s="82"/>
      <c r="H2271" s="83">
        <f>G2270+H2270</f>
        <v>0</v>
      </c>
      <c r="I2271" s="83"/>
      <c r="J2271" s="103"/>
    </row>
    <row r="2272" spans="1:10" ht="12.75" customHeight="1" x14ac:dyDescent="0.25">
      <c r="A2272" s="101"/>
      <c r="B2272" s="79"/>
      <c r="D2272" s="81"/>
      <c r="E2272" s="81"/>
      <c r="F2272" s="81"/>
      <c r="G2272" s="82"/>
      <c r="H2272" s="83"/>
      <c r="I2272" s="83"/>
      <c r="J2272" s="103"/>
    </row>
    <row r="2273" spans="1:10" ht="12.75" customHeight="1" x14ac:dyDescent="0.25">
      <c r="A2273" s="101">
        <v>10</v>
      </c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2"/>
    </row>
    <row r="2274" spans="1:10" ht="12.75" customHeight="1" x14ac:dyDescent="0.25">
      <c r="A2274" s="101"/>
      <c r="B2274" s="80">
        <f>Invoice!B4693</f>
        <v>0</v>
      </c>
      <c r="C2274" s="88">
        <f>Invoice!E4693</f>
        <v>0</v>
      </c>
      <c r="D2274" s="89">
        <f>Invoice!H4693</f>
        <v>0</v>
      </c>
      <c r="E2274" s="81">
        <f t="shared" si="155"/>
        <v>0</v>
      </c>
      <c r="F2274" s="81"/>
      <c r="G2274" s="82">
        <f t="shared" si="156"/>
        <v>0</v>
      </c>
      <c r="H2274" s="83">
        <f t="shared" si="157"/>
        <v>0</v>
      </c>
      <c r="I2274" s="83" t="e">
        <f t="shared" si="158"/>
        <v>#DIV/0!</v>
      </c>
      <c r="J2274" s="103" t="e">
        <f t="shared" si="159"/>
        <v>#DIV/0!</v>
      </c>
    </row>
    <row r="2275" spans="1:10" ht="12.75" customHeight="1" x14ac:dyDescent="0.25">
      <c r="A2275" s="101"/>
      <c r="D2275" s="81"/>
      <c r="E2275" s="81">
        <f>(E2274*Invoice!I4693)+((E2274-(E2274*Invoice!I4693))*Invoice!J4693)</f>
        <v>0</v>
      </c>
      <c r="F2275" s="81"/>
      <c r="G2275" s="90">
        <f>E2275/1.11</f>
        <v>0</v>
      </c>
      <c r="H2275" s="91">
        <f>G2275*11%</f>
        <v>0</v>
      </c>
      <c r="I2275" s="91" t="e">
        <f>G2275/B2274</f>
        <v>#DIV/0!</v>
      </c>
      <c r="J2275" s="104" t="e">
        <f>H2275/B2274</f>
        <v>#DIV/0!</v>
      </c>
    </row>
    <row r="2276" spans="1:10" ht="12.75" customHeight="1" x14ac:dyDescent="0.25">
      <c r="A2276" s="101"/>
      <c r="D2276" s="81" t="s">
        <v>23</v>
      </c>
      <c r="E2276" s="81">
        <f>E2274-E2275</f>
        <v>0</v>
      </c>
      <c r="F2276" s="81"/>
      <c r="G2276" s="82">
        <f>G2274-G2275</f>
        <v>0</v>
      </c>
      <c r="H2276" s="82">
        <f>H2274-H2275</f>
        <v>0</v>
      </c>
      <c r="I2276" s="82" t="e">
        <f>I2274-I2275</f>
        <v>#DIV/0!</v>
      </c>
      <c r="J2276" s="105" t="e">
        <f>J2274-J2275</f>
        <v>#DIV/0!</v>
      </c>
    </row>
    <row r="2277" spans="1:10" ht="12.75" customHeight="1" x14ac:dyDescent="0.25">
      <c r="A2277" s="101"/>
      <c r="D2277" s="81"/>
      <c r="E2277" s="81"/>
      <c r="F2277" s="81"/>
      <c r="G2277" s="82"/>
      <c r="H2277" s="83">
        <f>G2276+H2276</f>
        <v>0</v>
      </c>
      <c r="I2277" s="83"/>
      <c r="J2277" s="103"/>
    </row>
    <row r="2278" spans="1:10" ht="12.75" customHeight="1" x14ac:dyDescent="0.25">
      <c r="A2278" s="101"/>
      <c r="B2278" s="79"/>
      <c r="D2278" s="81"/>
      <c r="E2278" s="81"/>
      <c r="F2278" s="81"/>
      <c r="G2278" s="82"/>
      <c r="H2278" s="83"/>
      <c r="I2278" s="83"/>
      <c r="J2278" s="103"/>
    </row>
    <row r="2279" spans="1:10" ht="12.75" customHeight="1" x14ac:dyDescent="0.25">
      <c r="A2279" s="101">
        <v>11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Invoice!B4694</f>
        <v>0</v>
      </c>
      <c r="C2280" s="88">
        <f>Invoice!E4694</f>
        <v>0</v>
      </c>
      <c r="D2280" s="89">
        <f>Invoice!H4694</f>
        <v>0</v>
      </c>
      <c r="E2280" s="81">
        <f t="shared" si="155"/>
        <v>0</v>
      </c>
      <c r="F2280" s="81"/>
      <c r="G2280" s="82">
        <f t="shared" si="156"/>
        <v>0</v>
      </c>
      <c r="H2280" s="83">
        <f t="shared" si="157"/>
        <v>0</v>
      </c>
      <c r="I2280" s="83" t="e">
        <f t="shared" si="158"/>
        <v>#DIV/0!</v>
      </c>
      <c r="J2280" s="103" t="e">
        <f t="shared" si="159"/>
        <v>#DIV/0!</v>
      </c>
    </row>
    <row r="2281" spans="1:10" ht="12.75" customHeight="1" x14ac:dyDescent="0.25">
      <c r="A2281" s="101"/>
      <c r="D2281" s="81"/>
      <c r="E2281" s="81">
        <f>(E2280*Invoice!I4694)+((E2280-(E2280*Invoice!I4694))*Invoice!J4694)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12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Invoice!B4695</f>
        <v>0</v>
      </c>
      <c r="C2286" s="88">
        <f>Invoice!E4695</f>
        <v>0</v>
      </c>
      <c r="D2286" s="89">
        <f>Invoice!H4695</f>
        <v>0</v>
      </c>
      <c r="E2286" s="81">
        <f t="shared" si="155"/>
        <v>0</v>
      </c>
      <c r="F2286" s="81"/>
      <c r="G2286" s="82">
        <f t="shared" si="156"/>
        <v>0</v>
      </c>
      <c r="H2286" s="83">
        <f t="shared" si="157"/>
        <v>0</v>
      </c>
      <c r="I2286" s="83" t="e">
        <f t="shared" si="158"/>
        <v>#DIV/0!</v>
      </c>
      <c r="J2286" s="103" t="e">
        <f t="shared" si="159"/>
        <v>#DIV/0!</v>
      </c>
    </row>
    <row r="2287" spans="1:10" ht="12.75" customHeight="1" x14ac:dyDescent="0.25">
      <c r="A2287" s="101"/>
      <c r="D2287" s="81"/>
      <c r="E2287" s="81">
        <f>(E2286*Invoice!I4695)+((E2286-(E2286*Invoice!I4695))*Invoice!J4695)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13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Invoice!B4696</f>
        <v>0</v>
      </c>
      <c r="C2292" s="88">
        <f>Invoice!E4696</f>
        <v>0</v>
      </c>
      <c r="D2292" s="89">
        <f>Invoice!H4696</f>
        <v>0</v>
      </c>
      <c r="E2292" s="81">
        <f t="shared" si="155"/>
        <v>0</v>
      </c>
      <c r="F2292" s="81"/>
      <c r="G2292" s="82">
        <f t="shared" si="156"/>
        <v>0</v>
      </c>
      <c r="H2292" s="83">
        <f t="shared" si="157"/>
        <v>0</v>
      </c>
      <c r="I2292" s="83" t="e">
        <f t="shared" si="158"/>
        <v>#DIV/0!</v>
      </c>
      <c r="J2292" s="103" t="e">
        <f t="shared" si="159"/>
        <v>#DIV/0!</v>
      </c>
    </row>
    <row r="2293" spans="1:10" ht="12.75" customHeight="1" x14ac:dyDescent="0.25">
      <c r="A2293" s="101"/>
      <c r="D2293" s="81"/>
      <c r="E2293" s="81">
        <f>(E2292*Invoice!I4696)+((E2292-(E2292*Invoice!I4696))*Invoice!J4696)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14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Invoice!B4697</f>
        <v>0</v>
      </c>
      <c r="C2298" s="88">
        <f>Invoice!E4697</f>
        <v>0</v>
      </c>
      <c r="D2298" s="89">
        <f>Invoice!H4697</f>
        <v>0</v>
      </c>
      <c r="E2298" s="81">
        <f t="shared" si="155"/>
        <v>0</v>
      </c>
      <c r="F2298" s="81"/>
      <c r="G2298" s="82">
        <f t="shared" si="156"/>
        <v>0</v>
      </c>
      <c r="H2298" s="83">
        <f t="shared" si="157"/>
        <v>0</v>
      </c>
      <c r="I2298" s="83" t="e">
        <f t="shared" si="158"/>
        <v>#DIV/0!</v>
      </c>
      <c r="J2298" s="103" t="e">
        <f t="shared" si="159"/>
        <v>#DIV/0!</v>
      </c>
    </row>
    <row r="2299" spans="1:10" ht="12.75" customHeight="1" x14ac:dyDescent="0.25">
      <c r="A2299" s="101"/>
      <c r="D2299" s="81"/>
      <c r="E2299" s="81">
        <f>(E2298*Invoice!I4697)+((E2298-(E2298*Invoice!I4697))*Invoice!J4697)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15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Invoice!B4698</f>
        <v>0</v>
      </c>
      <c r="C2304" s="88">
        <f>Invoice!E4698</f>
        <v>0</v>
      </c>
      <c r="D2304" s="89">
        <f>Invoice!H4698</f>
        <v>0</v>
      </c>
      <c r="E2304" s="81">
        <f t="shared" si="155"/>
        <v>0</v>
      </c>
      <c r="F2304" s="81"/>
      <c r="G2304" s="82">
        <f t="shared" si="156"/>
        <v>0</v>
      </c>
      <c r="H2304" s="83">
        <f t="shared" si="157"/>
        <v>0</v>
      </c>
      <c r="I2304" s="83" t="e">
        <f t="shared" si="158"/>
        <v>#DIV/0!</v>
      </c>
      <c r="J2304" s="103" t="e">
        <f t="shared" si="159"/>
        <v>#DIV/0!</v>
      </c>
    </row>
    <row r="2305" spans="1:10" ht="12.75" customHeight="1" x14ac:dyDescent="0.25">
      <c r="A2305" s="101"/>
      <c r="D2305" s="81"/>
      <c r="E2305" s="81">
        <f>(E2304*Invoice!I4698)+((E2304-(E2304*Invoice!I4698))*Invoice!J4698)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16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Invoice!B4699</f>
        <v>0</v>
      </c>
      <c r="C2310" s="88">
        <f>Invoice!E4699</f>
        <v>0</v>
      </c>
      <c r="D2310" s="89">
        <f>Invoice!H4699</f>
        <v>0</v>
      </c>
      <c r="E2310" s="81">
        <f t="shared" si="155"/>
        <v>0</v>
      </c>
      <c r="F2310" s="81"/>
      <c r="G2310" s="82">
        <f t="shared" si="156"/>
        <v>0</v>
      </c>
      <c r="H2310" s="83">
        <f t="shared" si="157"/>
        <v>0</v>
      </c>
      <c r="I2310" s="83" t="e">
        <f t="shared" si="158"/>
        <v>#DIV/0!</v>
      </c>
      <c r="J2310" s="103" t="e">
        <f t="shared" si="159"/>
        <v>#DIV/0!</v>
      </c>
    </row>
    <row r="2311" spans="1:10" ht="12.75" customHeight="1" x14ac:dyDescent="0.25">
      <c r="A2311" s="101"/>
      <c r="D2311" s="81"/>
      <c r="E2311" s="81">
        <f>(E2310*Invoice!I4699)+((E2310-(E2310*Invoice!I4699))*Invoice!J4699)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C2314" s="88"/>
      <c r="D2314" s="89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6"/>
      <c r="B2315" s="107"/>
      <c r="C2315" s="107"/>
      <c r="D2315" s="107"/>
      <c r="E2315" s="107"/>
      <c r="F2315" s="107"/>
      <c r="G2315" s="108">
        <f>G2222+G2228+G2234+G2240+G2246+G2252+G2258+G2264+G2270+G2276+G2282+G2288+G2294+G2300+G2306+G2312</f>
        <v>0</v>
      </c>
      <c r="H2315" s="108">
        <f>H2222+H2228+H2234+H2240+H2246+H2252+H2258+H2264+H2270+H2276+H2282+H2288+H2294+H2300+H2306+H2312</f>
        <v>0</v>
      </c>
      <c r="I2315" s="107"/>
      <c r="J2315" s="109">
        <f>H2223+H2229+H2235+H2241+H2247+H2253+H2259+H2265+H2271+H2277+H2283+H2289+H2295+H2301+H2307+H2313</f>
        <v>0</v>
      </c>
    </row>
    <row r="2317" spans="1:10" ht="12.75" customHeight="1" x14ac:dyDescent="0.25">
      <c r="A2317" s="94" t="s">
        <v>1</v>
      </c>
      <c r="B2317" s="95">
        <f>Invoice!E4790</f>
        <v>23090043</v>
      </c>
      <c r="C2317" s="96"/>
      <c r="D2317" s="97"/>
      <c r="E2317" s="97"/>
      <c r="F2317" s="97"/>
      <c r="G2317" s="98"/>
      <c r="H2317" s="99"/>
      <c r="I2317" s="99"/>
      <c r="J2317" s="100"/>
    </row>
    <row r="2318" spans="1:10" ht="12.75" customHeight="1" x14ac:dyDescent="0.25">
      <c r="A2318" s="101">
        <v>1</v>
      </c>
      <c r="B2318" s="84" t="s">
        <v>20</v>
      </c>
      <c r="C2318" s="84" t="s">
        <v>21</v>
      </c>
      <c r="D2318" s="85" t="s">
        <v>22</v>
      </c>
      <c r="E2318" s="85" t="s">
        <v>23</v>
      </c>
      <c r="F2318" s="85"/>
      <c r="G2318" s="86" t="s">
        <v>24</v>
      </c>
      <c r="H2318" s="87" t="s">
        <v>25</v>
      </c>
      <c r="I2318" s="87" t="s">
        <v>26</v>
      </c>
      <c r="J2318" s="102"/>
    </row>
    <row r="2319" spans="1:10" ht="12.75" customHeight="1" x14ac:dyDescent="0.25">
      <c r="A2319" s="101"/>
      <c r="B2319" s="80">
        <f>Invoice!B4798</f>
        <v>0</v>
      </c>
      <c r="C2319" s="88">
        <f>Invoice!E4798</f>
        <v>0</v>
      </c>
      <c r="D2319" s="89">
        <f>Invoice!H4798</f>
        <v>0</v>
      </c>
      <c r="E2319" s="81">
        <f>D2319*B2319</f>
        <v>0</v>
      </c>
      <c r="F2319" s="81"/>
      <c r="G2319" s="82">
        <f>E2319/1.11</f>
        <v>0</v>
      </c>
      <c r="H2319" s="83">
        <f>G2319*11%</f>
        <v>0</v>
      </c>
      <c r="I2319" s="83" t="e">
        <f>G2319/B2319</f>
        <v>#DIV/0!</v>
      </c>
      <c r="J2319" s="103" t="e">
        <f>H2319/B2319</f>
        <v>#DIV/0!</v>
      </c>
    </row>
    <row r="2320" spans="1:10" ht="12.75" customHeight="1" x14ac:dyDescent="0.25">
      <c r="A2320" s="101"/>
      <c r="D2320" s="81"/>
      <c r="E2320" s="81">
        <f>(E2319*Invoice!I4798)+((E2319-(E2319*Invoice!I4798))*Invoice!J4798)</f>
        <v>0</v>
      </c>
      <c r="F2320" s="81"/>
      <c r="G2320" s="90">
        <f>E2320/1.11</f>
        <v>0</v>
      </c>
      <c r="H2320" s="91">
        <f>G2320*11%</f>
        <v>0</v>
      </c>
      <c r="I2320" s="91" t="e">
        <f>G2320/B2319</f>
        <v>#DIV/0!</v>
      </c>
      <c r="J2320" s="104" t="e">
        <f>H2320/B2319</f>
        <v>#DIV/0!</v>
      </c>
    </row>
    <row r="2321" spans="1:10" ht="12.75" customHeight="1" x14ac:dyDescent="0.25">
      <c r="A2321" s="101"/>
      <c r="D2321" s="81" t="s">
        <v>23</v>
      </c>
      <c r="E2321" s="81">
        <f>E2319-E2320</f>
        <v>0</v>
      </c>
      <c r="F2321" s="81"/>
      <c r="G2321" s="82">
        <f>G2319-G2320</f>
        <v>0</v>
      </c>
      <c r="H2321" s="82">
        <f>H2319-H2320</f>
        <v>0</v>
      </c>
      <c r="I2321" s="82" t="e">
        <f>I2319-I2320</f>
        <v>#DIV/0!</v>
      </c>
      <c r="J2321" s="105" t="e">
        <f>J2319-J2320</f>
        <v>#DIV/0!</v>
      </c>
    </row>
    <row r="2322" spans="1:10" ht="12.75" customHeight="1" x14ac:dyDescent="0.25">
      <c r="A2322" s="101"/>
      <c r="D2322" s="81"/>
      <c r="E2322" s="81"/>
      <c r="F2322" s="81"/>
      <c r="G2322" s="82"/>
      <c r="H2322" s="83">
        <f>G2321+H2321</f>
        <v>0</v>
      </c>
      <c r="I2322" s="83"/>
      <c r="J2322" s="103"/>
    </row>
    <row r="2323" spans="1:10" ht="12.75" customHeight="1" x14ac:dyDescent="0.25">
      <c r="A2323" s="101"/>
      <c r="B2323" s="79"/>
      <c r="D2323" s="81"/>
      <c r="E2323" s="81"/>
      <c r="F2323" s="81"/>
      <c r="G2323" s="82"/>
      <c r="H2323" s="83"/>
      <c r="I2323" s="83"/>
      <c r="J2323" s="103"/>
    </row>
    <row r="2324" spans="1:10" ht="12.75" customHeight="1" x14ac:dyDescent="0.25">
      <c r="A2324" s="101">
        <v>2</v>
      </c>
      <c r="B2324" s="84" t="s">
        <v>20</v>
      </c>
      <c r="C2324" s="84" t="s">
        <v>21</v>
      </c>
      <c r="D2324" s="85" t="s">
        <v>22</v>
      </c>
      <c r="E2324" s="85" t="s">
        <v>23</v>
      </c>
      <c r="F2324" s="85"/>
      <c r="G2324" s="86" t="s">
        <v>24</v>
      </c>
      <c r="H2324" s="87" t="s">
        <v>25</v>
      </c>
      <c r="I2324" s="87" t="s">
        <v>26</v>
      </c>
      <c r="J2324" s="102"/>
    </row>
    <row r="2325" spans="1:10" ht="12.75" customHeight="1" x14ac:dyDescent="0.25">
      <c r="A2325" s="101"/>
      <c r="B2325" s="80">
        <f>Invoice!B4799</f>
        <v>0</v>
      </c>
      <c r="C2325" s="88">
        <f>Invoice!E4799</f>
        <v>0</v>
      </c>
      <c r="D2325" s="89">
        <f>Invoice!H4799</f>
        <v>0</v>
      </c>
      <c r="E2325" s="81">
        <f t="shared" ref="E2325:E2409" si="160">D2325*B2325</f>
        <v>0</v>
      </c>
      <c r="F2325" s="81"/>
      <c r="G2325" s="82">
        <f t="shared" ref="G2325:G2409" si="161">E2325/1.11</f>
        <v>0</v>
      </c>
      <c r="H2325" s="83">
        <f t="shared" ref="H2325:H2409" si="162">G2325*11%</f>
        <v>0</v>
      </c>
      <c r="I2325" s="83" t="e">
        <f t="shared" ref="I2325:I2409" si="163">G2325/B2325</f>
        <v>#DIV/0!</v>
      </c>
      <c r="J2325" s="103" t="e">
        <f t="shared" ref="J2325:J2409" si="164">H2325/B2325</f>
        <v>#DIV/0!</v>
      </c>
    </row>
    <row r="2326" spans="1:10" ht="12.75" customHeight="1" x14ac:dyDescent="0.25">
      <c r="A2326" s="101"/>
      <c r="D2326" s="81"/>
      <c r="E2326" s="81">
        <f>(E2325*Invoice!I4799)+((E2325-(E2325*Invoice!I4799))*Invoice!J4799)</f>
        <v>0</v>
      </c>
      <c r="F2326" s="81"/>
      <c r="G2326" s="90">
        <f>E2326/1.11</f>
        <v>0</v>
      </c>
      <c r="H2326" s="91">
        <f>G2326*11%</f>
        <v>0</v>
      </c>
      <c r="I2326" s="91" t="e">
        <f>G2326/B2325</f>
        <v>#DIV/0!</v>
      </c>
      <c r="J2326" s="104" t="e">
        <f>H2326/B2325</f>
        <v>#DIV/0!</v>
      </c>
    </row>
    <row r="2327" spans="1:10" ht="12.75" customHeight="1" x14ac:dyDescent="0.25">
      <c r="A2327" s="101"/>
      <c r="D2327" s="81" t="s">
        <v>23</v>
      </c>
      <c r="E2327" s="81">
        <f>E2325-E2326</f>
        <v>0</v>
      </c>
      <c r="F2327" s="81"/>
      <c r="G2327" s="82">
        <f>G2325-G2326</f>
        <v>0</v>
      </c>
      <c r="H2327" s="82">
        <f>H2325-H2326</f>
        <v>0</v>
      </c>
      <c r="I2327" s="82" t="e">
        <f>I2325-I2326</f>
        <v>#DIV/0!</v>
      </c>
      <c r="J2327" s="105" t="e">
        <f>J2325-J2326</f>
        <v>#DIV/0!</v>
      </c>
    </row>
    <row r="2328" spans="1:10" ht="12.75" customHeight="1" x14ac:dyDescent="0.25">
      <c r="A2328" s="101"/>
      <c r="D2328" s="81"/>
      <c r="E2328" s="81"/>
      <c r="F2328" s="81"/>
      <c r="G2328" s="82"/>
      <c r="H2328" s="83">
        <f>G2327+H2327</f>
        <v>0</v>
      </c>
      <c r="I2328" s="83"/>
      <c r="J2328" s="103"/>
    </row>
    <row r="2329" spans="1:10" ht="12.75" customHeight="1" x14ac:dyDescent="0.25">
      <c r="A2329" s="101"/>
      <c r="B2329" s="79"/>
      <c r="D2329" s="81"/>
      <c r="E2329" s="81"/>
      <c r="F2329" s="81"/>
      <c r="G2329" s="82"/>
      <c r="H2329" s="83"/>
      <c r="I2329" s="83"/>
      <c r="J2329" s="103"/>
    </row>
    <row r="2330" spans="1:10" ht="12.75" customHeight="1" x14ac:dyDescent="0.25">
      <c r="A2330" s="101">
        <v>3</v>
      </c>
      <c r="B2330" s="84" t="s">
        <v>20</v>
      </c>
      <c r="C2330" s="84" t="s">
        <v>21</v>
      </c>
      <c r="D2330" s="85" t="s">
        <v>22</v>
      </c>
      <c r="E2330" s="85" t="s">
        <v>23</v>
      </c>
      <c r="F2330" s="85"/>
      <c r="G2330" s="86" t="s">
        <v>24</v>
      </c>
      <c r="H2330" s="87" t="s">
        <v>25</v>
      </c>
      <c r="I2330" s="87" t="s">
        <v>26</v>
      </c>
      <c r="J2330" s="102"/>
    </row>
    <row r="2331" spans="1:10" ht="12.75" customHeight="1" x14ac:dyDescent="0.25">
      <c r="A2331" s="101"/>
      <c r="B2331" s="80">
        <f>Invoice!B4800</f>
        <v>0</v>
      </c>
      <c r="C2331" s="88">
        <f>Invoice!E4800</f>
        <v>0</v>
      </c>
      <c r="D2331" s="89">
        <f>Invoice!H4800</f>
        <v>0</v>
      </c>
      <c r="E2331" s="81">
        <f t="shared" si="160"/>
        <v>0</v>
      </c>
      <c r="F2331" s="81"/>
      <c r="G2331" s="82">
        <f t="shared" si="161"/>
        <v>0</v>
      </c>
      <c r="H2331" s="83">
        <f t="shared" si="162"/>
        <v>0</v>
      </c>
      <c r="I2331" s="83" t="e">
        <f t="shared" si="163"/>
        <v>#DIV/0!</v>
      </c>
      <c r="J2331" s="103" t="e">
        <f t="shared" si="164"/>
        <v>#DIV/0!</v>
      </c>
    </row>
    <row r="2332" spans="1:10" ht="12.75" customHeight="1" x14ac:dyDescent="0.25">
      <c r="A2332" s="101"/>
      <c r="D2332" s="81"/>
      <c r="E2332" s="81">
        <f>(E2331*Invoice!I4800)+((E2331-(E2331*Invoice!I4800))*Invoice!J4800)</f>
        <v>0</v>
      </c>
      <c r="F2332" s="81"/>
      <c r="G2332" s="90">
        <f>E2332/1.11</f>
        <v>0</v>
      </c>
      <c r="H2332" s="91">
        <f>G2332*11%</f>
        <v>0</v>
      </c>
      <c r="I2332" s="91" t="e">
        <f>G2332/B2331</f>
        <v>#DIV/0!</v>
      </c>
      <c r="J2332" s="104" t="e">
        <f>H2332/B2331</f>
        <v>#DIV/0!</v>
      </c>
    </row>
    <row r="2333" spans="1:10" ht="12.75" customHeight="1" x14ac:dyDescent="0.25">
      <c r="A2333" s="101"/>
      <c r="D2333" s="81" t="s">
        <v>23</v>
      </c>
      <c r="E2333" s="81">
        <f>E2331-E2332</f>
        <v>0</v>
      </c>
      <c r="F2333" s="81"/>
      <c r="G2333" s="82">
        <f>G2331-G2332</f>
        <v>0</v>
      </c>
      <c r="H2333" s="82">
        <f>H2331-H2332</f>
        <v>0</v>
      </c>
      <c r="I2333" s="82" t="e">
        <f>I2331-I2332</f>
        <v>#DIV/0!</v>
      </c>
      <c r="J2333" s="105" t="e">
        <f>J2331-J2332</f>
        <v>#DIV/0!</v>
      </c>
    </row>
    <row r="2334" spans="1:10" ht="12.75" customHeight="1" x14ac:dyDescent="0.25">
      <c r="A2334" s="101"/>
      <c r="D2334" s="81"/>
      <c r="E2334" s="81"/>
      <c r="F2334" s="81"/>
      <c r="G2334" s="82"/>
      <c r="H2334" s="83">
        <f>G2333+H2333</f>
        <v>0</v>
      </c>
      <c r="I2334" s="83"/>
      <c r="J2334" s="103"/>
    </row>
    <row r="2335" spans="1:10" ht="12.75" customHeight="1" x14ac:dyDescent="0.25">
      <c r="A2335" s="101"/>
      <c r="B2335" s="79"/>
      <c r="D2335" s="81"/>
      <c r="E2335" s="81"/>
      <c r="F2335" s="81"/>
      <c r="G2335" s="82"/>
      <c r="H2335" s="83"/>
      <c r="I2335" s="83"/>
      <c r="J2335" s="103"/>
    </row>
    <row r="2336" spans="1:10" ht="12.75" customHeight="1" x14ac:dyDescent="0.25">
      <c r="A2336" s="101">
        <v>4</v>
      </c>
      <c r="B2336" s="84" t="s">
        <v>20</v>
      </c>
      <c r="C2336" s="84" t="s">
        <v>21</v>
      </c>
      <c r="D2336" s="85" t="s">
        <v>22</v>
      </c>
      <c r="E2336" s="85" t="s">
        <v>23</v>
      </c>
      <c r="F2336" s="85"/>
      <c r="G2336" s="86" t="s">
        <v>24</v>
      </c>
      <c r="H2336" s="87" t="s">
        <v>25</v>
      </c>
      <c r="I2336" s="87" t="s">
        <v>26</v>
      </c>
      <c r="J2336" s="102"/>
    </row>
    <row r="2337" spans="1:10" ht="12.75" customHeight="1" x14ac:dyDescent="0.25">
      <c r="A2337" s="101"/>
      <c r="B2337" s="80">
        <f>Invoice!B4801</f>
        <v>0</v>
      </c>
      <c r="C2337" s="88">
        <f>Invoice!E4801</f>
        <v>0</v>
      </c>
      <c r="D2337" s="89">
        <f>Invoice!H4801</f>
        <v>0</v>
      </c>
      <c r="E2337" s="81">
        <f t="shared" si="160"/>
        <v>0</v>
      </c>
      <c r="F2337" s="81"/>
      <c r="G2337" s="82">
        <f t="shared" si="161"/>
        <v>0</v>
      </c>
      <c r="H2337" s="83">
        <f t="shared" si="162"/>
        <v>0</v>
      </c>
      <c r="I2337" s="83" t="e">
        <f t="shared" si="163"/>
        <v>#DIV/0!</v>
      </c>
      <c r="J2337" s="103" t="e">
        <f t="shared" si="164"/>
        <v>#DIV/0!</v>
      </c>
    </row>
    <row r="2338" spans="1:10" ht="12.75" customHeight="1" x14ac:dyDescent="0.25">
      <c r="A2338" s="101"/>
      <c r="D2338" s="81"/>
      <c r="E2338" s="81">
        <f>(E2337*Invoice!I4801)+((E2337-(E2337*Invoice!I4801))*Invoice!J4801)</f>
        <v>0</v>
      </c>
      <c r="F2338" s="81"/>
      <c r="G2338" s="90">
        <f>E2338/1.11</f>
        <v>0</v>
      </c>
      <c r="H2338" s="91">
        <f>G2338*11%</f>
        <v>0</v>
      </c>
      <c r="I2338" s="91" t="e">
        <f>G2338/B2337</f>
        <v>#DIV/0!</v>
      </c>
      <c r="J2338" s="104" t="e">
        <f>H2338/B2337</f>
        <v>#DIV/0!</v>
      </c>
    </row>
    <row r="2339" spans="1:10" ht="12.75" customHeight="1" x14ac:dyDescent="0.25">
      <c r="A2339" s="101"/>
      <c r="D2339" s="81" t="s">
        <v>23</v>
      </c>
      <c r="E2339" s="81">
        <f>E2337-E2338</f>
        <v>0</v>
      </c>
      <c r="F2339" s="81"/>
      <c r="G2339" s="82">
        <f>G2337-G2338</f>
        <v>0</v>
      </c>
      <c r="H2339" s="82">
        <f>H2337-H2338</f>
        <v>0</v>
      </c>
      <c r="I2339" s="82" t="e">
        <f>I2337-I2338</f>
        <v>#DIV/0!</v>
      </c>
      <c r="J2339" s="105" t="e">
        <f>J2337-J2338</f>
        <v>#DIV/0!</v>
      </c>
    </row>
    <row r="2340" spans="1:10" ht="12.75" customHeight="1" x14ac:dyDescent="0.25">
      <c r="A2340" s="101"/>
      <c r="D2340" s="81"/>
      <c r="E2340" s="81"/>
      <c r="F2340" s="81"/>
      <c r="G2340" s="82"/>
      <c r="H2340" s="83">
        <f>G2339+H2339</f>
        <v>0</v>
      </c>
      <c r="I2340" s="83"/>
      <c r="J2340" s="103"/>
    </row>
    <row r="2341" spans="1:10" ht="12.75" customHeight="1" x14ac:dyDescent="0.25">
      <c r="A2341" s="101"/>
      <c r="B2341" s="79"/>
      <c r="D2341" s="81"/>
      <c r="E2341" s="81"/>
      <c r="F2341" s="81"/>
      <c r="G2341" s="82"/>
      <c r="H2341" s="83"/>
      <c r="I2341" s="83"/>
      <c r="J2341" s="103"/>
    </row>
    <row r="2342" spans="1:10" ht="12.75" customHeight="1" x14ac:dyDescent="0.25">
      <c r="A2342" s="101">
        <v>5</v>
      </c>
      <c r="B2342" s="84" t="s">
        <v>20</v>
      </c>
      <c r="C2342" s="84" t="s">
        <v>21</v>
      </c>
      <c r="D2342" s="85" t="s">
        <v>22</v>
      </c>
      <c r="E2342" s="85" t="s">
        <v>23</v>
      </c>
      <c r="F2342" s="85"/>
      <c r="G2342" s="86" t="s">
        <v>24</v>
      </c>
      <c r="H2342" s="87" t="s">
        <v>25</v>
      </c>
      <c r="I2342" s="87" t="s">
        <v>26</v>
      </c>
      <c r="J2342" s="102"/>
    </row>
    <row r="2343" spans="1:10" ht="12.75" customHeight="1" x14ac:dyDescent="0.25">
      <c r="A2343" s="101"/>
      <c r="B2343" s="80">
        <f>Invoice!B4802</f>
        <v>0</v>
      </c>
      <c r="C2343" s="88">
        <f>Invoice!E4802</f>
        <v>0</v>
      </c>
      <c r="D2343" s="89">
        <f>Invoice!H4802</f>
        <v>0</v>
      </c>
      <c r="E2343" s="81">
        <f t="shared" si="160"/>
        <v>0</v>
      </c>
      <c r="F2343" s="81"/>
      <c r="G2343" s="82">
        <f t="shared" si="161"/>
        <v>0</v>
      </c>
      <c r="H2343" s="83">
        <f t="shared" si="162"/>
        <v>0</v>
      </c>
      <c r="I2343" s="83" t="e">
        <f t="shared" si="163"/>
        <v>#DIV/0!</v>
      </c>
      <c r="J2343" s="103" t="e">
        <f t="shared" si="164"/>
        <v>#DIV/0!</v>
      </c>
    </row>
    <row r="2344" spans="1:10" ht="12.75" customHeight="1" x14ac:dyDescent="0.25">
      <c r="A2344" s="101"/>
      <c r="D2344" s="81"/>
      <c r="E2344" s="81">
        <f>(E2343*Invoice!I4802)+((E2343-(E2343*Invoice!I4802))*Invoice!J4802)</f>
        <v>0</v>
      </c>
      <c r="F2344" s="81"/>
      <c r="G2344" s="90">
        <f>E2344/1.11</f>
        <v>0</v>
      </c>
      <c r="H2344" s="91">
        <f>G2344*11%</f>
        <v>0</v>
      </c>
      <c r="I2344" s="91" t="e">
        <f>G2344/B2343</f>
        <v>#DIV/0!</v>
      </c>
      <c r="J2344" s="104" t="e">
        <f>H2344/B2343</f>
        <v>#DIV/0!</v>
      </c>
    </row>
    <row r="2345" spans="1:10" ht="12.75" customHeight="1" x14ac:dyDescent="0.25">
      <c r="A2345" s="101"/>
      <c r="D2345" s="81" t="s">
        <v>23</v>
      </c>
      <c r="E2345" s="81">
        <f>E2343-E2344</f>
        <v>0</v>
      </c>
      <c r="F2345" s="81"/>
      <c r="G2345" s="82">
        <f>G2343-G2344</f>
        <v>0</v>
      </c>
      <c r="H2345" s="82">
        <f>H2343-H2344</f>
        <v>0</v>
      </c>
      <c r="I2345" s="82" t="e">
        <f>I2343-I2344</f>
        <v>#DIV/0!</v>
      </c>
      <c r="J2345" s="105" t="e">
        <f>J2343-J2344</f>
        <v>#DIV/0!</v>
      </c>
    </row>
    <row r="2346" spans="1:10" ht="12.75" customHeight="1" x14ac:dyDescent="0.25">
      <c r="A2346" s="101"/>
      <c r="D2346" s="81"/>
      <c r="E2346" s="81"/>
      <c r="F2346" s="81"/>
      <c r="G2346" s="82"/>
      <c r="H2346" s="83">
        <f>G2345+H2345</f>
        <v>0</v>
      </c>
      <c r="I2346" s="83"/>
      <c r="J2346" s="103"/>
    </row>
    <row r="2347" spans="1:10" ht="12.75" customHeight="1" x14ac:dyDescent="0.25">
      <c r="A2347" s="101"/>
      <c r="B2347" s="79"/>
      <c r="D2347" s="81"/>
      <c r="E2347" s="81"/>
      <c r="F2347" s="81"/>
      <c r="G2347" s="82"/>
      <c r="H2347" s="83"/>
      <c r="I2347" s="83"/>
      <c r="J2347" s="103"/>
    </row>
    <row r="2348" spans="1:10" ht="12.75" customHeight="1" x14ac:dyDescent="0.25">
      <c r="A2348" s="101">
        <v>6</v>
      </c>
      <c r="B2348" s="84" t="s">
        <v>20</v>
      </c>
      <c r="C2348" s="84" t="s">
        <v>21</v>
      </c>
      <c r="D2348" s="85" t="s">
        <v>22</v>
      </c>
      <c r="E2348" s="85" t="s">
        <v>23</v>
      </c>
      <c r="F2348" s="85"/>
      <c r="G2348" s="86" t="s">
        <v>24</v>
      </c>
      <c r="H2348" s="87" t="s">
        <v>25</v>
      </c>
      <c r="I2348" s="87" t="s">
        <v>26</v>
      </c>
      <c r="J2348" s="102"/>
    </row>
    <row r="2349" spans="1:10" ht="12.75" customHeight="1" x14ac:dyDescent="0.25">
      <c r="A2349" s="101"/>
      <c r="B2349" s="80">
        <f>Invoice!B4803</f>
        <v>0</v>
      </c>
      <c r="C2349" s="88">
        <f>Invoice!E4803</f>
        <v>0</v>
      </c>
      <c r="D2349" s="89">
        <f>Invoice!H4803</f>
        <v>0</v>
      </c>
      <c r="E2349" s="81">
        <f t="shared" si="160"/>
        <v>0</v>
      </c>
      <c r="F2349" s="81"/>
      <c r="G2349" s="82">
        <f t="shared" si="161"/>
        <v>0</v>
      </c>
      <c r="H2349" s="83">
        <f t="shared" si="162"/>
        <v>0</v>
      </c>
      <c r="I2349" s="83" t="e">
        <f t="shared" si="163"/>
        <v>#DIV/0!</v>
      </c>
      <c r="J2349" s="103" t="e">
        <f t="shared" si="164"/>
        <v>#DIV/0!</v>
      </c>
    </row>
    <row r="2350" spans="1:10" ht="12.75" customHeight="1" x14ac:dyDescent="0.25">
      <c r="A2350" s="101"/>
      <c r="D2350" s="81"/>
      <c r="E2350" s="81">
        <f>(E2349*Invoice!I4803)+((E2349-(E2349*Invoice!I4803))*Invoice!J4803)</f>
        <v>0</v>
      </c>
      <c r="F2350" s="81"/>
      <c r="G2350" s="90">
        <f>E2350/1.11</f>
        <v>0</v>
      </c>
      <c r="H2350" s="91">
        <f>G2350*11%</f>
        <v>0</v>
      </c>
      <c r="I2350" s="91" t="e">
        <f>G2350/B2349</f>
        <v>#DIV/0!</v>
      </c>
      <c r="J2350" s="104" t="e">
        <f>H2350/B2349</f>
        <v>#DIV/0!</v>
      </c>
    </row>
    <row r="2351" spans="1:10" ht="12.75" customHeight="1" x14ac:dyDescent="0.25">
      <c r="A2351" s="101"/>
      <c r="D2351" s="81" t="s">
        <v>23</v>
      </c>
      <c r="E2351" s="81">
        <f>E2349-E2350</f>
        <v>0</v>
      </c>
      <c r="F2351" s="81"/>
      <c r="G2351" s="82">
        <f>G2349-G2350</f>
        <v>0</v>
      </c>
      <c r="H2351" s="82">
        <f>H2349-H2350</f>
        <v>0</v>
      </c>
      <c r="I2351" s="82" t="e">
        <f>I2349-I2350</f>
        <v>#DIV/0!</v>
      </c>
      <c r="J2351" s="105" t="e">
        <f>J2349-J2350</f>
        <v>#DIV/0!</v>
      </c>
    </row>
    <row r="2352" spans="1:10" ht="12.75" customHeight="1" x14ac:dyDescent="0.25">
      <c r="A2352" s="101"/>
      <c r="D2352" s="81"/>
      <c r="E2352" s="81"/>
      <c r="F2352" s="81"/>
      <c r="G2352" s="82"/>
      <c r="H2352" s="83">
        <f>G2351+H2351</f>
        <v>0</v>
      </c>
      <c r="I2352" s="83"/>
      <c r="J2352" s="103"/>
    </row>
    <row r="2353" spans="1:10" ht="12.75" customHeight="1" x14ac:dyDescent="0.25">
      <c r="A2353" s="101"/>
      <c r="B2353" s="79"/>
      <c r="D2353" s="81"/>
      <c r="E2353" s="81"/>
      <c r="F2353" s="81"/>
      <c r="G2353" s="82"/>
      <c r="H2353" s="83"/>
      <c r="I2353" s="83"/>
      <c r="J2353" s="103"/>
    </row>
    <row r="2354" spans="1:10" ht="12.75" customHeight="1" x14ac:dyDescent="0.25">
      <c r="A2354" s="101">
        <v>7</v>
      </c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2"/>
    </row>
    <row r="2355" spans="1:10" ht="12.75" customHeight="1" x14ac:dyDescent="0.25">
      <c r="A2355" s="101"/>
      <c r="B2355" s="80">
        <f>Invoice!B4804</f>
        <v>0</v>
      </c>
      <c r="C2355" s="88">
        <f>Invoice!E4804</f>
        <v>0</v>
      </c>
      <c r="D2355" s="89">
        <f>Invoice!H4804</f>
        <v>0</v>
      </c>
      <c r="E2355" s="81">
        <f t="shared" si="160"/>
        <v>0</v>
      </c>
      <c r="F2355" s="81"/>
      <c r="G2355" s="82">
        <f t="shared" si="161"/>
        <v>0</v>
      </c>
      <c r="H2355" s="83">
        <f t="shared" si="162"/>
        <v>0</v>
      </c>
      <c r="I2355" s="83" t="e">
        <f t="shared" si="163"/>
        <v>#DIV/0!</v>
      </c>
      <c r="J2355" s="103" t="e">
        <f t="shared" si="164"/>
        <v>#DIV/0!</v>
      </c>
    </row>
    <row r="2356" spans="1:10" ht="12.75" customHeight="1" x14ac:dyDescent="0.25">
      <c r="A2356" s="101"/>
      <c r="D2356" s="81"/>
      <c r="E2356" s="81">
        <f>(E2355*Invoice!I4804)+((E2355-(E2355*Invoice!I4804))*Invoice!J4804)</f>
        <v>0</v>
      </c>
      <c r="F2356" s="81"/>
      <c r="G2356" s="90">
        <f>E2356/1.11</f>
        <v>0</v>
      </c>
      <c r="H2356" s="91">
        <f>G2356*11%</f>
        <v>0</v>
      </c>
      <c r="I2356" s="91" t="e">
        <f>G2356/B2355</f>
        <v>#DIV/0!</v>
      </c>
      <c r="J2356" s="104" t="e">
        <f>H2356/B2355</f>
        <v>#DIV/0!</v>
      </c>
    </row>
    <row r="2357" spans="1:10" ht="12.75" customHeight="1" x14ac:dyDescent="0.25">
      <c r="A2357" s="101"/>
      <c r="D2357" s="81" t="s">
        <v>23</v>
      </c>
      <c r="E2357" s="81">
        <f>E2355-E2356</f>
        <v>0</v>
      </c>
      <c r="F2357" s="81"/>
      <c r="G2357" s="82">
        <f>G2355-G2356</f>
        <v>0</v>
      </c>
      <c r="H2357" s="82">
        <f>H2355-H2356</f>
        <v>0</v>
      </c>
      <c r="I2357" s="82" t="e">
        <f>I2355-I2356</f>
        <v>#DIV/0!</v>
      </c>
      <c r="J2357" s="105" t="e">
        <f>J2355-J2356</f>
        <v>#DIV/0!</v>
      </c>
    </row>
    <row r="2358" spans="1:10" ht="12.75" customHeight="1" x14ac:dyDescent="0.25">
      <c r="A2358" s="101"/>
      <c r="D2358" s="81"/>
      <c r="E2358" s="81"/>
      <c r="F2358" s="81"/>
      <c r="G2358" s="82"/>
      <c r="H2358" s="83">
        <f>G2357+H2357</f>
        <v>0</v>
      </c>
      <c r="I2358" s="83"/>
      <c r="J2358" s="103"/>
    </row>
    <row r="2359" spans="1:10" ht="12.75" customHeight="1" x14ac:dyDescent="0.25">
      <c r="A2359" s="101"/>
      <c r="B2359" s="79"/>
      <c r="D2359" s="81"/>
      <c r="E2359" s="81"/>
      <c r="F2359" s="81"/>
      <c r="G2359" s="82"/>
      <c r="H2359" s="83"/>
      <c r="I2359" s="83"/>
      <c r="J2359" s="103"/>
    </row>
    <row r="2360" spans="1:10" ht="12.75" customHeight="1" x14ac:dyDescent="0.25">
      <c r="A2360" s="101">
        <v>8</v>
      </c>
      <c r="B2360" s="84" t="s">
        <v>20</v>
      </c>
      <c r="C2360" s="84" t="s">
        <v>21</v>
      </c>
      <c r="D2360" s="85" t="s">
        <v>22</v>
      </c>
      <c r="E2360" s="85" t="s">
        <v>23</v>
      </c>
      <c r="F2360" s="85"/>
      <c r="G2360" s="86" t="s">
        <v>24</v>
      </c>
      <c r="H2360" s="87" t="s">
        <v>25</v>
      </c>
      <c r="I2360" s="87" t="s">
        <v>26</v>
      </c>
      <c r="J2360" s="102"/>
    </row>
    <row r="2361" spans="1:10" ht="12.75" customHeight="1" x14ac:dyDescent="0.25">
      <c r="A2361" s="101"/>
      <c r="B2361" s="80">
        <f>Invoice!B4805</f>
        <v>0</v>
      </c>
      <c r="C2361" s="88">
        <f>Invoice!E4805</f>
        <v>0</v>
      </c>
      <c r="D2361" s="89">
        <f>Invoice!H4805</f>
        <v>0</v>
      </c>
      <c r="E2361" s="81">
        <f t="shared" si="160"/>
        <v>0</v>
      </c>
      <c r="F2361" s="81"/>
      <c r="G2361" s="82">
        <f t="shared" si="161"/>
        <v>0</v>
      </c>
      <c r="H2361" s="83">
        <f t="shared" si="162"/>
        <v>0</v>
      </c>
      <c r="I2361" s="83" t="e">
        <f t="shared" si="163"/>
        <v>#DIV/0!</v>
      </c>
      <c r="J2361" s="103" t="e">
        <f t="shared" si="164"/>
        <v>#DIV/0!</v>
      </c>
    </row>
    <row r="2362" spans="1:10" ht="12.75" customHeight="1" x14ac:dyDescent="0.25">
      <c r="A2362" s="101"/>
      <c r="D2362" s="81"/>
      <c r="E2362" s="81">
        <f>(E2361*Invoice!I4805)+((E2361-(E2361*Invoice!I4805))*Invoice!J4805)</f>
        <v>0</v>
      </c>
      <c r="F2362" s="81"/>
      <c r="G2362" s="90">
        <f>E2362/1.11</f>
        <v>0</v>
      </c>
      <c r="H2362" s="91">
        <f>G2362*11%</f>
        <v>0</v>
      </c>
      <c r="I2362" s="91" t="e">
        <f>G2362/B2361</f>
        <v>#DIV/0!</v>
      </c>
      <c r="J2362" s="104" t="e">
        <f>H2362/B2361</f>
        <v>#DIV/0!</v>
      </c>
    </row>
    <row r="2363" spans="1:10" ht="12.75" customHeight="1" x14ac:dyDescent="0.25">
      <c r="A2363" s="101"/>
      <c r="D2363" s="81" t="s">
        <v>23</v>
      </c>
      <c r="E2363" s="81">
        <f>E2361-E2362</f>
        <v>0</v>
      </c>
      <c r="F2363" s="81"/>
      <c r="G2363" s="82">
        <f>G2361-G2362</f>
        <v>0</v>
      </c>
      <c r="H2363" s="82">
        <f>H2361-H2362</f>
        <v>0</v>
      </c>
      <c r="I2363" s="82" t="e">
        <f>I2361-I2362</f>
        <v>#DIV/0!</v>
      </c>
      <c r="J2363" s="105" t="e">
        <f>J2361-J2362</f>
        <v>#DIV/0!</v>
      </c>
    </row>
    <row r="2364" spans="1:10" ht="12.75" customHeight="1" x14ac:dyDescent="0.25">
      <c r="A2364" s="101"/>
      <c r="D2364" s="81"/>
      <c r="E2364" s="81"/>
      <c r="F2364" s="81"/>
      <c r="G2364" s="82"/>
      <c r="H2364" s="83">
        <f>G2363+H2363</f>
        <v>0</v>
      </c>
      <c r="I2364" s="83"/>
      <c r="J2364" s="103"/>
    </row>
    <row r="2365" spans="1:10" ht="12.75" customHeight="1" x14ac:dyDescent="0.25">
      <c r="A2365" s="101"/>
      <c r="B2365" s="79"/>
      <c r="D2365" s="81"/>
      <c r="E2365" s="81"/>
      <c r="F2365" s="81"/>
      <c r="G2365" s="82"/>
      <c r="H2365" s="83"/>
      <c r="I2365" s="83"/>
      <c r="J2365" s="103"/>
    </row>
    <row r="2366" spans="1:10" ht="12.75" customHeight="1" x14ac:dyDescent="0.25">
      <c r="A2366" s="101">
        <v>9</v>
      </c>
      <c r="B2366" s="84" t="s">
        <v>20</v>
      </c>
      <c r="C2366" s="84" t="s">
        <v>21</v>
      </c>
      <c r="D2366" s="85" t="s">
        <v>22</v>
      </c>
      <c r="E2366" s="85" t="s">
        <v>23</v>
      </c>
      <c r="F2366" s="85"/>
      <c r="G2366" s="86" t="s">
        <v>24</v>
      </c>
      <c r="H2366" s="87" t="s">
        <v>25</v>
      </c>
      <c r="I2366" s="87" t="s">
        <v>26</v>
      </c>
      <c r="J2366" s="102"/>
    </row>
    <row r="2367" spans="1:10" ht="12.75" customHeight="1" x14ac:dyDescent="0.25">
      <c r="A2367" s="101"/>
      <c r="B2367" s="80">
        <f>Invoice!B4806</f>
        <v>0</v>
      </c>
      <c r="C2367" s="88">
        <f>Invoice!E4806</f>
        <v>0</v>
      </c>
      <c r="D2367" s="89">
        <f>Invoice!H4806</f>
        <v>0</v>
      </c>
      <c r="E2367" s="81">
        <f t="shared" si="160"/>
        <v>0</v>
      </c>
      <c r="F2367" s="81"/>
      <c r="G2367" s="82">
        <f t="shared" si="161"/>
        <v>0</v>
      </c>
      <c r="H2367" s="83">
        <f t="shared" si="162"/>
        <v>0</v>
      </c>
      <c r="I2367" s="83" t="e">
        <f t="shared" si="163"/>
        <v>#DIV/0!</v>
      </c>
      <c r="J2367" s="103" t="e">
        <f t="shared" si="164"/>
        <v>#DIV/0!</v>
      </c>
    </row>
    <row r="2368" spans="1:10" ht="12.75" customHeight="1" x14ac:dyDescent="0.25">
      <c r="A2368" s="101"/>
      <c r="D2368" s="81"/>
      <c r="E2368" s="81">
        <f>(E2367*Invoice!I4806)+((E2367-(E2367*Invoice!I4806))*Invoice!J4806)</f>
        <v>0</v>
      </c>
      <c r="F2368" s="81"/>
      <c r="G2368" s="90">
        <f>E2368/1.11</f>
        <v>0</v>
      </c>
      <c r="H2368" s="91">
        <f>G2368*11%</f>
        <v>0</v>
      </c>
      <c r="I2368" s="91" t="e">
        <f>G2368/B2367</f>
        <v>#DIV/0!</v>
      </c>
      <c r="J2368" s="104" t="e">
        <f>H2368/B2367</f>
        <v>#DIV/0!</v>
      </c>
    </row>
    <row r="2369" spans="1:10" ht="12.75" customHeight="1" x14ac:dyDescent="0.25">
      <c r="A2369" s="101"/>
      <c r="D2369" s="81" t="s">
        <v>23</v>
      </c>
      <c r="E2369" s="81">
        <f>E2367-E2368</f>
        <v>0</v>
      </c>
      <c r="F2369" s="81"/>
      <c r="G2369" s="82">
        <f>G2367-G2368</f>
        <v>0</v>
      </c>
      <c r="H2369" s="82">
        <f>H2367-H2368</f>
        <v>0</v>
      </c>
      <c r="I2369" s="82" t="e">
        <f>I2367-I2368</f>
        <v>#DIV/0!</v>
      </c>
      <c r="J2369" s="105" t="e">
        <f>J2367-J2368</f>
        <v>#DIV/0!</v>
      </c>
    </row>
    <row r="2370" spans="1:10" ht="12.75" customHeight="1" x14ac:dyDescent="0.25">
      <c r="A2370" s="101"/>
      <c r="D2370" s="81"/>
      <c r="E2370" s="81"/>
      <c r="F2370" s="81"/>
      <c r="G2370" s="82"/>
      <c r="H2370" s="83">
        <f>G2369+H2369</f>
        <v>0</v>
      </c>
      <c r="I2370" s="83"/>
      <c r="J2370" s="103"/>
    </row>
    <row r="2371" spans="1:10" ht="12.75" customHeight="1" x14ac:dyDescent="0.25">
      <c r="A2371" s="101"/>
      <c r="B2371" s="79"/>
      <c r="D2371" s="81"/>
      <c r="E2371" s="81"/>
      <c r="F2371" s="81"/>
      <c r="G2371" s="82"/>
      <c r="H2371" s="83"/>
      <c r="I2371" s="83"/>
      <c r="J2371" s="103"/>
    </row>
    <row r="2372" spans="1:10" ht="12.75" customHeight="1" x14ac:dyDescent="0.25">
      <c r="A2372" s="101">
        <v>10</v>
      </c>
      <c r="B2372" s="84" t="s">
        <v>20</v>
      </c>
      <c r="C2372" s="84" t="s">
        <v>21</v>
      </c>
      <c r="D2372" s="85" t="s">
        <v>22</v>
      </c>
      <c r="E2372" s="85" t="s">
        <v>23</v>
      </c>
      <c r="F2372" s="85"/>
      <c r="G2372" s="86" t="s">
        <v>24</v>
      </c>
      <c r="H2372" s="87" t="s">
        <v>25</v>
      </c>
      <c r="I2372" s="87" t="s">
        <v>26</v>
      </c>
      <c r="J2372" s="102"/>
    </row>
    <row r="2373" spans="1:10" ht="12.75" customHeight="1" x14ac:dyDescent="0.25">
      <c r="A2373" s="101"/>
      <c r="B2373" s="80">
        <f>Invoice!B4807</f>
        <v>0</v>
      </c>
      <c r="C2373" s="88">
        <f>Invoice!E4807</f>
        <v>0</v>
      </c>
      <c r="D2373" s="89">
        <f>Invoice!H4807</f>
        <v>0</v>
      </c>
      <c r="E2373" s="81">
        <f t="shared" si="160"/>
        <v>0</v>
      </c>
      <c r="F2373" s="81"/>
      <c r="G2373" s="82">
        <f t="shared" si="161"/>
        <v>0</v>
      </c>
      <c r="H2373" s="83">
        <f t="shared" si="162"/>
        <v>0</v>
      </c>
      <c r="I2373" s="83" t="e">
        <f t="shared" si="163"/>
        <v>#DIV/0!</v>
      </c>
      <c r="J2373" s="103" t="e">
        <f t="shared" si="164"/>
        <v>#DIV/0!</v>
      </c>
    </row>
    <row r="2374" spans="1:10" ht="12.75" customHeight="1" x14ac:dyDescent="0.25">
      <c r="A2374" s="101"/>
      <c r="D2374" s="81"/>
      <c r="E2374" s="81">
        <f>(E2373*Invoice!I4807)+((E2373-(E2373*Invoice!I4807))*Invoice!J4807)</f>
        <v>0</v>
      </c>
      <c r="F2374" s="81"/>
      <c r="G2374" s="90">
        <f>E2374/1.11</f>
        <v>0</v>
      </c>
      <c r="H2374" s="91">
        <f>G2374*11%</f>
        <v>0</v>
      </c>
      <c r="I2374" s="91" t="e">
        <f>G2374/B2373</f>
        <v>#DIV/0!</v>
      </c>
      <c r="J2374" s="104" t="e">
        <f>H2374/B2373</f>
        <v>#DIV/0!</v>
      </c>
    </row>
    <row r="2375" spans="1:10" ht="12.75" customHeight="1" x14ac:dyDescent="0.25">
      <c r="A2375" s="101"/>
      <c r="D2375" s="81" t="s">
        <v>23</v>
      </c>
      <c r="E2375" s="81">
        <f>E2373-E2374</f>
        <v>0</v>
      </c>
      <c r="F2375" s="81"/>
      <c r="G2375" s="82">
        <f>G2373-G2374</f>
        <v>0</v>
      </c>
      <c r="H2375" s="82">
        <f>H2373-H2374</f>
        <v>0</v>
      </c>
      <c r="I2375" s="82" t="e">
        <f>I2373-I2374</f>
        <v>#DIV/0!</v>
      </c>
      <c r="J2375" s="105" t="e">
        <f>J2373-J2374</f>
        <v>#DIV/0!</v>
      </c>
    </row>
    <row r="2376" spans="1:10" ht="12.75" customHeight="1" x14ac:dyDescent="0.25">
      <c r="A2376" s="101"/>
      <c r="D2376" s="81"/>
      <c r="E2376" s="81"/>
      <c r="F2376" s="81"/>
      <c r="G2376" s="82"/>
      <c r="H2376" s="83">
        <f>G2375+H2375</f>
        <v>0</v>
      </c>
      <c r="I2376" s="83"/>
      <c r="J2376" s="103"/>
    </row>
    <row r="2377" spans="1:10" ht="12.75" customHeight="1" x14ac:dyDescent="0.25">
      <c r="A2377" s="101"/>
      <c r="B2377" s="79"/>
      <c r="D2377" s="81"/>
      <c r="E2377" s="81"/>
      <c r="F2377" s="81"/>
      <c r="G2377" s="82"/>
      <c r="H2377" s="83"/>
      <c r="I2377" s="83"/>
      <c r="J2377" s="103"/>
    </row>
    <row r="2378" spans="1:10" ht="12.75" customHeight="1" x14ac:dyDescent="0.25">
      <c r="A2378" s="101">
        <v>11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Invoice!B4808</f>
        <v>0</v>
      </c>
      <c r="C2379" s="88">
        <f>Invoice!E4808</f>
        <v>0</v>
      </c>
      <c r="D2379" s="89">
        <f>Invoice!H4808</f>
        <v>0</v>
      </c>
      <c r="E2379" s="81">
        <f t="shared" si="160"/>
        <v>0</v>
      </c>
      <c r="F2379" s="81"/>
      <c r="G2379" s="82">
        <f t="shared" si="161"/>
        <v>0</v>
      </c>
      <c r="H2379" s="83">
        <f t="shared" si="162"/>
        <v>0</v>
      </c>
      <c r="I2379" s="83" t="e">
        <f t="shared" si="163"/>
        <v>#DIV/0!</v>
      </c>
      <c r="J2379" s="103" t="e">
        <f t="shared" si="164"/>
        <v>#DIV/0!</v>
      </c>
    </row>
    <row r="2380" spans="1:10" ht="12.75" customHeight="1" x14ac:dyDescent="0.25">
      <c r="A2380" s="101"/>
      <c r="D2380" s="81"/>
      <c r="E2380" s="81">
        <f>(E2379*Invoice!I4808)+((E2379-(E2379*Invoice!I4808))*Invoice!J4808)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12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Invoice!B4809</f>
        <v>0</v>
      </c>
      <c r="C2385" s="88">
        <f>Invoice!E4809</f>
        <v>0</v>
      </c>
      <c r="D2385" s="89">
        <f>Invoice!H4809</f>
        <v>0</v>
      </c>
      <c r="E2385" s="81">
        <f t="shared" si="160"/>
        <v>0</v>
      </c>
      <c r="F2385" s="81"/>
      <c r="G2385" s="82">
        <f t="shared" si="161"/>
        <v>0</v>
      </c>
      <c r="H2385" s="83">
        <f t="shared" si="162"/>
        <v>0</v>
      </c>
      <c r="I2385" s="83" t="e">
        <f t="shared" si="163"/>
        <v>#DIV/0!</v>
      </c>
      <c r="J2385" s="103" t="e">
        <f t="shared" si="164"/>
        <v>#DIV/0!</v>
      </c>
    </row>
    <row r="2386" spans="1:10" ht="12.75" customHeight="1" x14ac:dyDescent="0.25">
      <c r="A2386" s="101"/>
      <c r="D2386" s="81"/>
      <c r="E2386" s="81">
        <f>(E2385*Invoice!I4809)+((E2385-(E2385*Invoice!I4809))*Invoice!J4809)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13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Invoice!B4810</f>
        <v>0</v>
      </c>
      <c r="C2391" s="88">
        <f>Invoice!E4810</f>
        <v>0</v>
      </c>
      <c r="D2391" s="89">
        <f>Invoice!H4810</f>
        <v>0</v>
      </c>
      <c r="E2391" s="81">
        <f t="shared" si="160"/>
        <v>0</v>
      </c>
      <c r="F2391" s="81"/>
      <c r="G2391" s="82">
        <f t="shared" si="161"/>
        <v>0</v>
      </c>
      <c r="H2391" s="83">
        <f t="shared" si="162"/>
        <v>0</v>
      </c>
      <c r="I2391" s="83" t="e">
        <f t="shared" si="163"/>
        <v>#DIV/0!</v>
      </c>
      <c r="J2391" s="103" t="e">
        <f t="shared" si="164"/>
        <v>#DIV/0!</v>
      </c>
    </row>
    <row r="2392" spans="1:10" ht="12.75" customHeight="1" x14ac:dyDescent="0.25">
      <c r="A2392" s="101"/>
      <c r="D2392" s="81"/>
      <c r="E2392" s="81">
        <f>(E2391*Invoice!I4810)+((E2391-(E2391*Invoice!I4810))*Invoice!J4810)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14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Invoice!B4811</f>
        <v>0</v>
      </c>
      <c r="C2397" s="88">
        <f>Invoice!E4811</f>
        <v>0</v>
      </c>
      <c r="D2397" s="89">
        <f>Invoice!H4811</f>
        <v>0</v>
      </c>
      <c r="E2397" s="81">
        <f t="shared" si="160"/>
        <v>0</v>
      </c>
      <c r="F2397" s="81"/>
      <c r="G2397" s="82">
        <f t="shared" si="161"/>
        <v>0</v>
      </c>
      <c r="H2397" s="83">
        <f t="shared" si="162"/>
        <v>0</v>
      </c>
      <c r="I2397" s="83" t="e">
        <f t="shared" si="163"/>
        <v>#DIV/0!</v>
      </c>
      <c r="J2397" s="103" t="e">
        <f t="shared" si="164"/>
        <v>#DIV/0!</v>
      </c>
    </row>
    <row r="2398" spans="1:10" ht="12.75" customHeight="1" x14ac:dyDescent="0.25">
      <c r="A2398" s="101"/>
      <c r="D2398" s="81"/>
      <c r="E2398" s="81">
        <f>(E2397*Invoice!I4811)+((E2397-(E2397*Invoice!I4811))*Invoice!J4811)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15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Invoice!B4812</f>
        <v>0</v>
      </c>
      <c r="C2403" s="88">
        <f>Invoice!E4812</f>
        <v>0</v>
      </c>
      <c r="D2403" s="89">
        <f>Invoice!H4812</f>
        <v>0</v>
      </c>
      <c r="E2403" s="81">
        <f t="shared" si="160"/>
        <v>0</v>
      </c>
      <c r="F2403" s="81"/>
      <c r="G2403" s="82">
        <f t="shared" si="161"/>
        <v>0</v>
      </c>
      <c r="H2403" s="83">
        <f t="shared" si="162"/>
        <v>0</v>
      </c>
      <c r="I2403" s="83" t="e">
        <f t="shared" si="163"/>
        <v>#DIV/0!</v>
      </c>
      <c r="J2403" s="103" t="e">
        <f t="shared" si="164"/>
        <v>#DIV/0!</v>
      </c>
    </row>
    <row r="2404" spans="1:10" ht="12.75" customHeight="1" x14ac:dyDescent="0.25">
      <c r="A2404" s="101"/>
      <c r="D2404" s="81"/>
      <c r="E2404" s="81">
        <f>(E2403*Invoice!I4812)+((E2403-(E2403*Invoice!I4812))*Invoice!J4812)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16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Invoice!B4813</f>
        <v>0</v>
      </c>
      <c r="C2409" s="88">
        <f>Invoice!E4813</f>
        <v>0</v>
      </c>
      <c r="D2409" s="89">
        <f>Invoice!H4813</f>
        <v>0</v>
      </c>
      <c r="E2409" s="81">
        <f t="shared" si="160"/>
        <v>0</v>
      </c>
      <c r="F2409" s="81"/>
      <c r="G2409" s="82">
        <f t="shared" si="161"/>
        <v>0</v>
      </c>
      <c r="H2409" s="83">
        <f t="shared" si="162"/>
        <v>0</v>
      </c>
      <c r="I2409" s="83" t="e">
        <f t="shared" si="163"/>
        <v>#DIV/0!</v>
      </c>
      <c r="J2409" s="103" t="e">
        <f t="shared" si="164"/>
        <v>#DIV/0!</v>
      </c>
    </row>
    <row r="2410" spans="1:10" ht="12.75" customHeight="1" x14ac:dyDescent="0.25">
      <c r="A2410" s="101"/>
      <c r="D2410" s="81"/>
      <c r="E2410" s="81">
        <f>(E2409*Invoice!I4813)+((E2409-(E2409*Invoice!I4813))*Invoice!J4813)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C2413" s="88"/>
      <c r="D2413" s="89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6"/>
      <c r="B2414" s="107"/>
      <c r="C2414" s="107"/>
      <c r="D2414" s="107"/>
      <c r="E2414" s="107"/>
      <c r="F2414" s="107"/>
      <c r="G2414" s="108">
        <f>G2321+G2327+G2333+G2339+G2345+G2351+G2357+G2363+G2369+G2375+G2381+G2387+G2393+G2399+G2405+G2411</f>
        <v>0</v>
      </c>
      <c r="H2414" s="108">
        <f>H2321+H2327+H2333+H2339+H2345+H2351+H2357+H2363+H2369+H2375+H2381+H2387+H2393+H2399+H2405+H2411</f>
        <v>0</v>
      </c>
      <c r="I2414" s="107"/>
      <c r="J2414" s="109">
        <f>H2322+H2328+H2334+H2340+H2346+H2352+H2358+H2364+H2370+H2376+H2382+H2388+H2394+H2400+H2406+H2412</f>
        <v>0</v>
      </c>
    </row>
    <row r="2416" spans="1:10" ht="12.75" customHeight="1" x14ac:dyDescent="0.25">
      <c r="A2416" s="94" t="s">
        <v>1</v>
      </c>
      <c r="B2416" s="95">
        <f>Invoice!E4904</f>
        <v>23090044</v>
      </c>
      <c r="C2416" s="96"/>
      <c r="D2416" s="97"/>
      <c r="E2416" s="97"/>
      <c r="F2416" s="97"/>
      <c r="G2416" s="98"/>
      <c r="H2416" s="99"/>
      <c r="I2416" s="99"/>
      <c r="J2416" s="100"/>
    </row>
    <row r="2417" spans="1:10" ht="12.75" customHeight="1" x14ac:dyDescent="0.25">
      <c r="A2417" s="101">
        <v>1</v>
      </c>
      <c r="B2417" s="84" t="s">
        <v>20</v>
      </c>
      <c r="C2417" s="84" t="s">
        <v>21</v>
      </c>
      <c r="D2417" s="85" t="s">
        <v>22</v>
      </c>
      <c r="E2417" s="85" t="s">
        <v>23</v>
      </c>
      <c r="F2417" s="85"/>
      <c r="G2417" s="86" t="s">
        <v>24</v>
      </c>
      <c r="H2417" s="87" t="s">
        <v>25</v>
      </c>
      <c r="I2417" s="87" t="s">
        <v>26</v>
      </c>
      <c r="J2417" s="102"/>
    </row>
    <row r="2418" spans="1:10" ht="12.75" customHeight="1" x14ac:dyDescent="0.25">
      <c r="A2418" s="101"/>
      <c r="B2418" s="80">
        <f>Invoice!B4912</f>
        <v>0</v>
      </c>
      <c r="C2418" s="88">
        <f>Invoice!E4912</f>
        <v>0</v>
      </c>
      <c r="D2418" s="89">
        <f>Invoice!H4912</f>
        <v>0</v>
      </c>
      <c r="E2418" s="81">
        <f>D2418*B2418</f>
        <v>0</v>
      </c>
      <c r="F2418" s="81"/>
      <c r="G2418" s="82">
        <f>E2418/1.11</f>
        <v>0</v>
      </c>
      <c r="H2418" s="83">
        <f>G2418*11%</f>
        <v>0</v>
      </c>
      <c r="I2418" s="83" t="e">
        <f>G2418/B2418</f>
        <v>#DIV/0!</v>
      </c>
      <c r="J2418" s="103" t="e">
        <f>H2418/B2418</f>
        <v>#DIV/0!</v>
      </c>
    </row>
    <row r="2419" spans="1:10" ht="12.75" customHeight="1" x14ac:dyDescent="0.25">
      <c r="A2419" s="101"/>
      <c r="D2419" s="81"/>
      <c r="E2419" s="81">
        <f>(E2418*Invoice!I4912)+((E2418-(E2418*Invoice!I4912))*Invoice!J4912)</f>
        <v>0</v>
      </c>
      <c r="F2419" s="81"/>
      <c r="G2419" s="90">
        <f>E2419/1.11</f>
        <v>0</v>
      </c>
      <c r="H2419" s="91">
        <f>G2419*11%</f>
        <v>0</v>
      </c>
      <c r="I2419" s="91" t="e">
        <f>G2419/B2418</f>
        <v>#DIV/0!</v>
      </c>
      <c r="J2419" s="104" t="e">
        <f>H2419/B2418</f>
        <v>#DIV/0!</v>
      </c>
    </row>
    <row r="2420" spans="1:10" ht="12.75" customHeight="1" x14ac:dyDescent="0.25">
      <c r="A2420" s="101"/>
      <c r="D2420" s="81" t="s">
        <v>23</v>
      </c>
      <c r="E2420" s="81">
        <f>E2418-E2419</f>
        <v>0</v>
      </c>
      <c r="F2420" s="81"/>
      <c r="G2420" s="82">
        <f>G2418-G2419</f>
        <v>0</v>
      </c>
      <c r="H2420" s="82">
        <f>H2418-H2419</f>
        <v>0</v>
      </c>
      <c r="I2420" s="82" t="e">
        <f>I2418-I2419</f>
        <v>#DIV/0!</v>
      </c>
      <c r="J2420" s="105" t="e">
        <f>J2418-J2419</f>
        <v>#DIV/0!</v>
      </c>
    </row>
    <row r="2421" spans="1:10" ht="12.75" customHeight="1" x14ac:dyDescent="0.25">
      <c r="A2421" s="101"/>
      <c r="D2421" s="81"/>
      <c r="E2421" s="81"/>
      <c r="F2421" s="81"/>
      <c r="G2421" s="82"/>
      <c r="H2421" s="83">
        <f>G2420+H2420</f>
        <v>0</v>
      </c>
      <c r="I2421" s="83"/>
      <c r="J2421" s="103"/>
    </row>
    <row r="2422" spans="1:10" ht="12.75" customHeight="1" x14ac:dyDescent="0.25">
      <c r="A2422" s="101"/>
      <c r="B2422" s="79"/>
      <c r="D2422" s="81"/>
      <c r="E2422" s="81"/>
      <c r="F2422" s="81"/>
      <c r="G2422" s="82"/>
      <c r="H2422" s="83"/>
      <c r="I2422" s="83"/>
      <c r="J2422" s="103"/>
    </row>
    <row r="2423" spans="1:10" ht="12.75" customHeight="1" x14ac:dyDescent="0.25">
      <c r="A2423" s="101">
        <v>2</v>
      </c>
      <c r="B2423" s="84" t="s">
        <v>20</v>
      </c>
      <c r="C2423" s="84" t="s">
        <v>21</v>
      </c>
      <c r="D2423" s="85" t="s">
        <v>22</v>
      </c>
      <c r="E2423" s="85" t="s">
        <v>23</v>
      </c>
      <c r="F2423" s="85"/>
      <c r="G2423" s="86" t="s">
        <v>24</v>
      </c>
      <c r="H2423" s="87" t="s">
        <v>25</v>
      </c>
      <c r="I2423" s="87" t="s">
        <v>26</v>
      </c>
      <c r="J2423" s="102"/>
    </row>
    <row r="2424" spans="1:10" ht="12.75" customHeight="1" x14ac:dyDescent="0.25">
      <c r="A2424" s="101"/>
      <c r="B2424" s="80">
        <f>Invoice!B4913</f>
        <v>0</v>
      </c>
      <c r="C2424" s="88">
        <f>Invoice!E4913</f>
        <v>0</v>
      </c>
      <c r="D2424" s="89">
        <f>Invoice!H4913</f>
        <v>0</v>
      </c>
      <c r="E2424" s="81">
        <f t="shared" ref="E2424:E2508" si="165">D2424*B2424</f>
        <v>0</v>
      </c>
      <c r="F2424" s="81"/>
      <c r="G2424" s="82">
        <f t="shared" ref="G2424:G2508" si="166">E2424/1.11</f>
        <v>0</v>
      </c>
      <c r="H2424" s="83">
        <f t="shared" ref="H2424:H2508" si="167">G2424*11%</f>
        <v>0</v>
      </c>
      <c r="I2424" s="83" t="e">
        <f t="shared" ref="I2424:I2508" si="168">G2424/B2424</f>
        <v>#DIV/0!</v>
      </c>
      <c r="J2424" s="103" t="e">
        <f t="shared" ref="J2424:J2508" si="169">H2424/B2424</f>
        <v>#DIV/0!</v>
      </c>
    </row>
    <row r="2425" spans="1:10" ht="12.75" customHeight="1" x14ac:dyDescent="0.25">
      <c r="A2425" s="101"/>
      <c r="D2425" s="81"/>
      <c r="E2425" s="81">
        <f>(E2424*Invoice!I4913)+((E2424-(E2424*Invoice!I4913))*Invoice!J4913)</f>
        <v>0</v>
      </c>
      <c r="F2425" s="81"/>
      <c r="G2425" s="90">
        <f>E2425/1.11</f>
        <v>0</v>
      </c>
      <c r="H2425" s="91">
        <f>G2425*11%</f>
        <v>0</v>
      </c>
      <c r="I2425" s="91" t="e">
        <f>G2425/B2424</f>
        <v>#DIV/0!</v>
      </c>
      <c r="J2425" s="104" t="e">
        <f>H2425/B2424</f>
        <v>#DIV/0!</v>
      </c>
    </row>
    <row r="2426" spans="1:10" ht="12.75" customHeight="1" x14ac:dyDescent="0.25">
      <c r="A2426" s="101"/>
      <c r="D2426" s="81" t="s">
        <v>23</v>
      </c>
      <c r="E2426" s="81">
        <f>E2424-E2425</f>
        <v>0</v>
      </c>
      <c r="F2426" s="81"/>
      <c r="G2426" s="82">
        <f>G2424-G2425</f>
        <v>0</v>
      </c>
      <c r="H2426" s="82">
        <f>H2424-H2425</f>
        <v>0</v>
      </c>
      <c r="I2426" s="82" t="e">
        <f>I2424-I2425</f>
        <v>#DIV/0!</v>
      </c>
      <c r="J2426" s="105" t="e">
        <f>J2424-J2425</f>
        <v>#DIV/0!</v>
      </c>
    </row>
    <row r="2427" spans="1:10" ht="12.75" customHeight="1" x14ac:dyDescent="0.25">
      <c r="A2427" s="101"/>
      <c r="D2427" s="81"/>
      <c r="E2427" s="81"/>
      <c r="F2427" s="81"/>
      <c r="G2427" s="82"/>
      <c r="H2427" s="83">
        <f>G2426+H2426</f>
        <v>0</v>
      </c>
      <c r="I2427" s="83"/>
      <c r="J2427" s="103"/>
    </row>
    <row r="2428" spans="1:10" ht="12.75" customHeight="1" x14ac:dyDescent="0.25">
      <c r="A2428" s="101"/>
      <c r="B2428" s="79"/>
      <c r="D2428" s="81"/>
      <c r="E2428" s="81"/>
      <c r="F2428" s="81"/>
      <c r="G2428" s="82"/>
      <c r="H2428" s="83"/>
      <c r="I2428" s="83"/>
      <c r="J2428" s="103"/>
    </row>
    <row r="2429" spans="1:10" ht="12.75" customHeight="1" x14ac:dyDescent="0.25">
      <c r="A2429" s="101">
        <v>3</v>
      </c>
      <c r="B2429" s="84" t="s">
        <v>20</v>
      </c>
      <c r="C2429" s="84" t="s">
        <v>21</v>
      </c>
      <c r="D2429" s="85" t="s">
        <v>22</v>
      </c>
      <c r="E2429" s="85" t="s">
        <v>23</v>
      </c>
      <c r="F2429" s="85"/>
      <c r="G2429" s="86" t="s">
        <v>24</v>
      </c>
      <c r="H2429" s="87" t="s">
        <v>25</v>
      </c>
      <c r="I2429" s="87" t="s">
        <v>26</v>
      </c>
      <c r="J2429" s="102"/>
    </row>
    <row r="2430" spans="1:10" ht="12.75" customHeight="1" x14ac:dyDescent="0.25">
      <c r="A2430" s="101"/>
      <c r="B2430" s="80">
        <f>Invoice!B4914</f>
        <v>0</v>
      </c>
      <c r="C2430" s="88">
        <f>Invoice!E4914</f>
        <v>0</v>
      </c>
      <c r="D2430" s="89">
        <f>Invoice!H4914</f>
        <v>0</v>
      </c>
      <c r="E2430" s="81">
        <f t="shared" si="165"/>
        <v>0</v>
      </c>
      <c r="F2430" s="81"/>
      <c r="G2430" s="82">
        <f t="shared" si="166"/>
        <v>0</v>
      </c>
      <c r="H2430" s="83">
        <f t="shared" si="167"/>
        <v>0</v>
      </c>
      <c r="I2430" s="83" t="e">
        <f t="shared" si="168"/>
        <v>#DIV/0!</v>
      </c>
      <c r="J2430" s="103" t="e">
        <f t="shared" si="169"/>
        <v>#DIV/0!</v>
      </c>
    </row>
    <row r="2431" spans="1:10" ht="12.75" customHeight="1" x14ac:dyDescent="0.25">
      <c r="A2431" s="101"/>
      <c r="D2431" s="81"/>
      <c r="E2431" s="81">
        <f>(E2430*Invoice!I4914)+((E2430-(E2430*Invoice!I4914))*Invoice!J4914)</f>
        <v>0</v>
      </c>
      <c r="F2431" s="81"/>
      <c r="G2431" s="90">
        <f>E2431/1.11</f>
        <v>0</v>
      </c>
      <c r="H2431" s="91">
        <f>G2431*11%</f>
        <v>0</v>
      </c>
      <c r="I2431" s="91" t="e">
        <f>G2431/B2430</f>
        <v>#DIV/0!</v>
      </c>
      <c r="J2431" s="104" t="e">
        <f>H2431/B2430</f>
        <v>#DIV/0!</v>
      </c>
    </row>
    <row r="2432" spans="1:10" ht="12.75" customHeight="1" x14ac:dyDescent="0.25">
      <c r="A2432" s="101"/>
      <c r="D2432" s="81" t="s">
        <v>23</v>
      </c>
      <c r="E2432" s="81">
        <f>E2430-E2431</f>
        <v>0</v>
      </c>
      <c r="F2432" s="81"/>
      <c r="G2432" s="82">
        <f>G2430-G2431</f>
        <v>0</v>
      </c>
      <c r="H2432" s="82">
        <f>H2430-H2431</f>
        <v>0</v>
      </c>
      <c r="I2432" s="82" t="e">
        <f>I2430-I2431</f>
        <v>#DIV/0!</v>
      </c>
      <c r="J2432" s="105" t="e">
        <f>J2430-J2431</f>
        <v>#DIV/0!</v>
      </c>
    </row>
    <row r="2433" spans="1:10" ht="12.75" customHeight="1" x14ac:dyDescent="0.25">
      <c r="A2433" s="101"/>
      <c r="D2433" s="81"/>
      <c r="E2433" s="81"/>
      <c r="F2433" s="81"/>
      <c r="G2433" s="82"/>
      <c r="H2433" s="83">
        <f>G2432+H2432</f>
        <v>0</v>
      </c>
      <c r="I2433" s="83"/>
      <c r="J2433" s="103"/>
    </row>
    <row r="2434" spans="1:10" ht="12.75" customHeight="1" x14ac:dyDescent="0.25">
      <c r="A2434" s="101"/>
      <c r="B2434" s="79"/>
      <c r="D2434" s="81"/>
      <c r="E2434" s="81"/>
      <c r="F2434" s="81"/>
      <c r="G2434" s="82"/>
      <c r="H2434" s="83"/>
      <c r="I2434" s="83"/>
      <c r="J2434" s="103"/>
    </row>
    <row r="2435" spans="1:10" ht="12.75" customHeight="1" x14ac:dyDescent="0.25">
      <c r="A2435" s="101">
        <v>4</v>
      </c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2"/>
    </row>
    <row r="2436" spans="1:10" ht="12.75" customHeight="1" x14ac:dyDescent="0.25">
      <c r="A2436" s="101"/>
      <c r="B2436" s="80">
        <f>Invoice!B4915</f>
        <v>0</v>
      </c>
      <c r="C2436" s="88">
        <f>Invoice!E4915</f>
        <v>0</v>
      </c>
      <c r="D2436" s="89">
        <f>Invoice!H4915</f>
        <v>0</v>
      </c>
      <c r="E2436" s="81">
        <f t="shared" si="165"/>
        <v>0</v>
      </c>
      <c r="F2436" s="81"/>
      <c r="G2436" s="82">
        <f t="shared" si="166"/>
        <v>0</v>
      </c>
      <c r="H2436" s="83">
        <f t="shared" si="167"/>
        <v>0</v>
      </c>
      <c r="I2436" s="83" t="e">
        <f t="shared" si="168"/>
        <v>#DIV/0!</v>
      </c>
      <c r="J2436" s="103" t="e">
        <f t="shared" si="169"/>
        <v>#DIV/0!</v>
      </c>
    </row>
    <row r="2437" spans="1:10" ht="12.75" customHeight="1" x14ac:dyDescent="0.25">
      <c r="A2437" s="101"/>
      <c r="D2437" s="81"/>
      <c r="E2437" s="81">
        <f>(E2436*Invoice!I4915)+((E2436-(E2436*Invoice!I4915))*Invoice!J4915)</f>
        <v>0</v>
      </c>
      <c r="F2437" s="81"/>
      <c r="G2437" s="90">
        <f>E2437/1.11</f>
        <v>0</v>
      </c>
      <c r="H2437" s="91">
        <f>G2437*11%</f>
        <v>0</v>
      </c>
      <c r="I2437" s="91" t="e">
        <f>G2437/B2436</f>
        <v>#DIV/0!</v>
      </c>
      <c r="J2437" s="104" t="e">
        <f>H2437/B2436</f>
        <v>#DIV/0!</v>
      </c>
    </row>
    <row r="2438" spans="1:10" ht="12.75" customHeight="1" x14ac:dyDescent="0.25">
      <c r="A2438" s="101"/>
      <c r="D2438" s="81" t="s">
        <v>23</v>
      </c>
      <c r="E2438" s="81">
        <f>E2436-E2437</f>
        <v>0</v>
      </c>
      <c r="F2438" s="81"/>
      <c r="G2438" s="82">
        <f>G2436-G2437</f>
        <v>0</v>
      </c>
      <c r="H2438" s="82">
        <f>H2436-H2437</f>
        <v>0</v>
      </c>
      <c r="I2438" s="82" t="e">
        <f>I2436-I2437</f>
        <v>#DIV/0!</v>
      </c>
      <c r="J2438" s="105" t="e">
        <f>J2436-J2437</f>
        <v>#DIV/0!</v>
      </c>
    </row>
    <row r="2439" spans="1:10" ht="12.75" customHeight="1" x14ac:dyDescent="0.25">
      <c r="A2439" s="101"/>
      <c r="D2439" s="81"/>
      <c r="E2439" s="81"/>
      <c r="F2439" s="81"/>
      <c r="G2439" s="82"/>
      <c r="H2439" s="83">
        <f>G2438+H2438</f>
        <v>0</v>
      </c>
      <c r="I2439" s="83"/>
      <c r="J2439" s="103"/>
    </row>
    <row r="2440" spans="1:10" ht="12.75" customHeight="1" x14ac:dyDescent="0.25">
      <c r="A2440" s="101"/>
      <c r="B2440" s="79"/>
      <c r="D2440" s="81"/>
      <c r="E2440" s="81"/>
      <c r="F2440" s="81"/>
      <c r="G2440" s="82"/>
      <c r="H2440" s="83"/>
      <c r="I2440" s="83"/>
      <c r="J2440" s="103"/>
    </row>
    <row r="2441" spans="1:10" ht="12.75" customHeight="1" x14ac:dyDescent="0.25">
      <c r="A2441" s="101">
        <v>5</v>
      </c>
      <c r="B2441" s="84" t="s">
        <v>20</v>
      </c>
      <c r="C2441" s="84" t="s">
        <v>21</v>
      </c>
      <c r="D2441" s="85" t="s">
        <v>22</v>
      </c>
      <c r="E2441" s="85" t="s">
        <v>23</v>
      </c>
      <c r="F2441" s="85"/>
      <c r="G2441" s="86" t="s">
        <v>24</v>
      </c>
      <c r="H2441" s="87" t="s">
        <v>25</v>
      </c>
      <c r="I2441" s="87" t="s">
        <v>26</v>
      </c>
      <c r="J2441" s="102"/>
    </row>
    <row r="2442" spans="1:10" ht="12.75" customHeight="1" x14ac:dyDescent="0.25">
      <c r="A2442" s="101"/>
      <c r="B2442" s="80">
        <f>Invoice!B4916</f>
        <v>0</v>
      </c>
      <c r="C2442" s="88">
        <f>Invoice!E4916</f>
        <v>0</v>
      </c>
      <c r="D2442" s="89">
        <f>Invoice!H4916</f>
        <v>0</v>
      </c>
      <c r="E2442" s="81">
        <f t="shared" si="165"/>
        <v>0</v>
      </c>
      <c r="F2442" s="81"/>
      <c r="G2442" s="82">
        <f t="shared" si="166"/>
        <v>0</v>
      </c>
      <c r="H2442" s="83">
        <f t="shared" si="167"/>
        <v>0</v>
      </c>
      <c r="I2442" s="83" t="e">
        <f t="shared" si="168"/>
        <v>#DIV/0!</v>
      </c>
      <c r="J2442" s="103" t="e">
        <f t="shared" si="169"/>
        <v>#DIV/0!</v>
      </c>
    </row>
    <row r="2443" spans="1:10" ht="12.75" customHeight="1" x14ac:dyDescent="0.25">
      <c r="A2443" s="101"/>
      <c r="D2443" s="81"/>
      <c r="E2443" s="81">
        <f>(E2442*Invoice!I4916)+((E2442-(E2442*Invoice!I4916))*Invoice!J4916)</f>
        <v>0</v>
      </c>
      <c r="F2443" s="81"/>
      <c r="G2443" s="90">
        <f>E2443/1.11</f>
        <v>0</v>
      </c>
      <c r="H2443" s="91">
        <f>G2443*11%</f>
        <v>0</v>
      </c>
      <c r="I2443" s="91" t="e">
        <f>G2443/B2442</f>
        <v>#DIV/0!</v>
      </c>
      <c r="J2443" s="104" t="e">
        <f>H2443/B2442</f>
        <v>#DIV/0!</v>
      </c>
    </row>
    <row r="2444" spans="1:10" ht="12.75" customHeight="1" x14ac:dyDescent="0.25">
      <c r="A2444" s="101"/>
      <c r="D2444" s="81" t="s">
        <v>23</v>
      </c>
      <c r="E2444" s="81">
        <f>E2442-E2443</f>
        <v>0</v>
      </c>
      <c r="F2444" s="81"/>
      <c r="G2444" s="82">
        <f>G2442-G2443</f>
        <v>0</v>
      </c>
      <c r="H2444" s="82">
        <f>H2442-H2443</f>
        <v>0</v>
      </c>
      <c r="I2444" s="82" t="e">
        <f>I2442-I2443</f>
        <v>#DIV/0!</v>
      </c>
      <c r="J2444" s="105" t="e">
        <f>J2442-J2443</f>
        <v>#DIV/0!</v>
      </c>
    </row>
    <row r="2445" spans="1:10" ht="12.75" customHeight="1" x14ac:dyDescent="0.25">
      <c r="A2445" s="101"/>
      <c r="D2445" s="81"/>
      <c r="E2445" s="81"/>
      <c r="F2445" s="81"/>
      <c r="G2445" s="82"/>
      <c r="H2445" s="83">
        <f>G2444+H2444</f>
        <v>0</v>
      </c>
      <c r="I2445" s="83"/>
      <c r="J2445" s="103"/>
    </row>
    <row r="2446" spans="1:10" ht="12.75" customHeight="1" x14ac:dyDescent="0.25">
      <c r="A2446" s="101"/>
      <c r="B2446" s="79"/>
      <c r="D2446" s="81"/>
      <c r="E2446" s="81"/>
      <c r="F2446" s="81"/>
      <c r="G2446" s="82"/>
      <c r="H2446" s="83"/>
      <c r="I2446" s="83"/>
      <c r="J2446" s="103"/>
    </row>
    <row r="2447" spans="1:10" ht="12.75" customHeight="1" x14ac:dyDescent="0.25">
      <c r="A2447" s="101">
        <v>6</v>
      </c>
      <c r="B2447" s="84" t="s">
        <v>20</v>
      </c>
      <c r="C2447" s="84" t="s">
        <v>21</v>
      </c>
      <c r="D2447" s="85" t="s">
        <v>22</v>
      </c>
      <c r="E2447" s="85" t="s">
        <v>23</v>
      </c>
      <c r="F2447" s="85"/>
      <c r="G2447" s="86" t="s">
        <v>24</v>
      </c>
      <c r="H2447" s="87" t="s">
        <v>25</v>
      </c>
      <c r="I2447" s="87" t="s">
        <v>26</v>
      </c>
      <c r="J2447" s="102"/>
    </row>
    <row r="2448" spans="1:10" ht="12.75" customHeight="1" x14ac:dyDescent="0.25">
      <c r="A2448" s="101"/>
      <c r="B2448" s="80">
        <f>Invoice!B4917</f>
        <v>0</v>
      </c>
      <c r="C2448" s="88">
        <f>Invoice!E4917</f>
        <v>0</v>
      </c>
      <c r="D2448" s="89">
        <f>Invoice!H4917</f>
        <v>0</v>
      </c>
      <c r="E2448" s="81">
        <f t="shared" si="165"/>
        <v>0</v>
      </c>
      <c r="F2448" s="81"/>
      <c r="G2448" s="82">
        <f t="shared" si="166"/>
        <v>0</v>
      </c>
      <c r="H2448" s="83">
        <f t="shared" si="167"/>
        <v>0</v>
      </c>
      <c r="I2448" s="83" t="e">
        <f t="shared" si="168"/>
        <v>#DIV/0!</v>
      </c>
      <c r="J2448" s="103" t="e">
        <f t="shared" si="169"/>
        <v>#DIV/0!</v>
      </c>
    </row>
    <row r="2449" spans="1:10" ht="12.75" customHeight="1" x14ac:dyDescent="0.25">
      <c r="A2449" s="101"/>
      <c r="D2449" s="81"/>
      <c r="E2449" s="81">
        <f>(E2448*Invoice!I4917)+((E2448-(E2448*Invoice!I4917))*Invoice!J4917)</f>
        <v>0</v>
      </c>
      <c r="F2449" s="81"/>
      <c r="G2449" s="90">
        <f>E2449/1.11</f>
        <v>0</v>
      </c>
      <c r="H2449" s="91">
        <f>G2449*11%</f>
        <v>0</v>
      </c>
      <c r="I2449" s="91" t="e">
        <f>G2449/B2448</f>
        <v>#DIV/0!</v>
      </c>
      <c r="J2449" s="104" t="e">
        <f>H2449/B2448</f>
        <v>#DIV/0!</v>
      </c>
    </row>
    <row r="2450" spans="1:10" ht="12.75" customHeight="1" x14ac:dyDescent="0.25">
      <c r="A2450" s="101"/>
      <c r="D2450" s="81" t="s">
        <v>23</v>
      </c>
      <c r="E2450" s="81">
        <f>E2448-E2449</f>
        <v>0</v>
      </c>
      <c r="F2450" s="81"/>
      <c r="G2450" s="82">
        <f>G2448-G2449</f>
        <v>0</v>
      </c>
      <c r="H2450" s="82">
        <f>H2448-H2449</f>
        <v>0</v>
      </c>
      <c r="I2450" s="82" t="e">
        <f>I2448-I2449</f>
        <v>#DIV/0!</v>
      </c>
      <c r="J2450" s="105" t="e">
        <f>J2448-J2449</f>
        <v>#DIV/0!</v>
      </c>
    </row>
    <row r="2451" spans="1:10" ht="12.75" customHeight="1" x14ac:dyDescent="0.25">
      <c r="A2451" s="101"/>
      <c r="D2451" s="81"/>
      <c r="E2451" s="81"/>
      <c r="F2451" s="81"/>
      <c r="G2451" s="82"/>
      <c r="H2451" s="83">
        <f>G2450+H2450</f>
        <v>0</v>
      </c>
      <c r="I2451" s="83"/>
      <c r="J2451" s="103"/>
    </row>
    <row r="2452" spans="1:10" ht="12.75" customHeight="1" x14ac:dyDescent="0.25">
      <c r="A2452" s="101"/>
      <c r="B2452" s="79"/>
      <c r="D2452" s="81"/>
      <c r="E2452" s="81"/>
      <c r="F2452" s="81"/>
      <c r="G2452" s="82"/>
      <c r="H2452" s="83"/>
      <c r="I2452" s="83"/>
      <c r="J2452" s="103"/>
    </row>
    <row r="2453" spans="1:10" ht="12.75" customHeight="1" x14ac:dyDescent="0.25">
      <c r="A2453" s="101">
        <v>7</v>
      </c>
      <c r="B2453" s="84" t="s">
        <v>20</v>
      </c>
      <c r="C2453" s="84" t="s">
        <v>21</v>
      </c>
      <c r="D2453" s="85" t="s">
        <v>22</v>
      </c>
      <c r="E2453" s="85" t="s">
        <v>23</v>
      </c>
      <c r="F2453" s="85"/>
      <c r="G2453" s="86" t="s">
        <v>24</v>
      </c>
      <c r="H2453" s="87" t="s">
        <v>25</v>
      </c>
      <c r="I2453" s="87" t="s">
        <v>26</v>
      </c>
      <c r="J2453" s="102"/>
    </row>
    <row r="2454" spans="1:10" ht="12.75" customHeight="1" x14ac:dyDescent="0.25">
      <c r="A2454" s="101"/>
      <c r="B2454" s="80">
        <f>Invoice!B4918</f>
        <v>0</v>
      </c>
      <c r="C2454" s="88">
        <f>Invoice!E4918</f>
        <v>0</v>
      </c>
      <c r="D2454" s="89">
        <f>Invoice!H4918</f>
        <v>0</v>
      </c>
      <c r="E2454" s="81">
        <f t="shared" si="165"/>
        <v>0</v>
      </c>
      <c r="F2454" s="81"/>
      <c r="G2454" s="82">
        <f t="shared" si="166"/>
        <v>0</v>
      </c>
      <c r="H2454" s="83">
        <f t="shared" si="167"/>
        <v>0</v>
      </c>
      <c r="I2454" s="83" t="e">
        <f t="shared" si="168"/>
        <v>#DIV/0!</v>
      </c>
      <c r="J2454" s="103" t="e">
        <f t="shared" si="169"/>
        <v>#DIV/0!</v>
      </c>
    </row>
    <row r="2455" spans="1:10" ht="12.75" customHeight="1" x14ac:dyDescent="0.25">
      <c r="A2455" s="101"/>
      <c r="D2455" s="81"/>
      <c r="E2455" s="81">
        <f>(E2454*Invoice!I4918)+((E2454-(E2454*Invoice!I4918))*Invoice!J4918)</f>
        <v>0</v>
      </c>
      <c r="F2455" s="81"/>
      <c r="G2455" s="90">
        <f>E2455/1.11</f>
        <v>0</v>
      </c>
      <c r="H2455" s="91">
        <f>G2455*11%</f>
        <v>0</v>
      </c>
      <c r="I2455" s="91" t="e">
        <f>G2455/B2454</f>
        <v>#DIV/0!</v>
      </c>
      <c r="J2455" s="104" t="e">
        <f>H2455/B2454</f>
        <v>#DIV/0!</v>
      </c>
    </row>
    <row r="2456" spans="1:10" ht="12.75" customHeight="1" x14ac:dyDescent="0.25">
      <c r="A2456" s="101"/>
      <c r="D2456" s="81" t="s">
        <v>23</v>
      </c>
      <c r="E2456" s="81">
        <f>E2454-E2455</f>
        <v>0</v>
      </c>
      <c r="F2456" s="81"/>
      <c r="G2456" s="82">
        <f>G2454-G2455</f>
        <v>0</v>
      </c>
      <c r="H2456" s="82">
        <f>H2454-H2455</f>
        <v>0</v>
      </c>
      <c r="I2456" s="82" t="e">
        <f>I2454-I2455</f>
        <v>#DIV/0!</v>
      </c>
      <c r="J2456" s="105" t="e">
        <f>J2454-J2455</f>
        <v>#DIV/0!</v>
      </c>
    </row>
    <row r="2457" spans="1:10" ht="12.75" customHeight="1" x14ac:dyDescent="0.25">
      <c r="A2457" s="101"/>
      <c r="D2457" s="81"/>
      <c r="E2457" s="81"/>
      <c r="F2457" s="81"/>
      <c r="G2457" s="82"/>
      <c r="H2457" s="83">
        <f>G2456+H2456</f>
        <v>0</v>
      </c>
      <c r="I2457" s="83"/>
      <c r="J2457" s="103"/>
    </row>
    <row r="2458" spans="1:10" ht="12.75" customHeight="1" x14ac:dyDescent="0.25">
      <c r="A2458" s="101"/>
      <c r="B2458" s="79"/>
      <c r="D2458" s="81"/>
      <c r="E2458" s="81"/>
      <c r="F2458" s="81"/>
      <c r="G2458" s="82"/>
      <c r="H2458" s="83"/>
      <c r="I2458" s="83"/>
      <c r="J2458" s="103"/>
    </row>
    <row r="2459" spans="1:10" ht="12.75" customHeight="1" x14ac:dyDescent="0.25">
      <c r="A2459" s="101">
        <v>8</v>
      </c>
      <c r="B2459" s="84" t="s">
        <v>20</v>
      </c>
      <c r="C2459" s="84" t="s">
        <v>21</v>
      </c>
      <c r="D2459" s="85" t="s">
        <v>22</v>
      </c>
      <c r="E2459" s="85" t="s">
        <v>23</v>
      </c>
      <c r="F2459" s="85"/>
      <c r="G2459" s="86" t="s">
        <v>24</v>
      </c>
      <c r="H2459" s="87" t="s">
        <v>25</v>
      </c>
      <c r="I2459" s="87" t="s">
        <v>26</v>
      </c>
      <c r="J2459" s="102"/>
    </row>
    <row r="2460" spans="1:10" ht="12.75" customHeight="1" x14ac:dyDescent="0.25">
      <c r="A2460" s="101"/>
      <c r="B2460" s="80">
        <f>Invoice!B4919</f>
        <v>0</v>
      </c>
      <c r="C2460" s="88">
        <f>Invoice!E4919</f>
        <v>0</v>
      </c>
      <c r="D2460" s="89">
        <f>Invoice!H4919</f>
        <v>0</v>
      </c>
      <c r="E2460" s="81">
        <f t="shared" si="165"/>
        <v>0</v>
      </c>
      <c r="F2460" s="81"/>
      <c r="G2460" s="82">
        <f t="shared" si="166"/>
        <v>0</v>
      </c>
      <c r="H2460" s="83">
        <f t="shared" si="167"/>
        <v>0</v>
      </c>
      <c r="I2460" s="83" t="e">
        <f t="shared" si="168"/>
        <v>#DIV/0!</v>
      </c>
      <c r="J2460" s="103" t="e">
        <f t="shared" si="169"/>
        <v>#DIV/0!</v>
      </c>
    </row>
    <row r="2461" spans="1:10" ht="12.75" customHeight="1" x14ac:dyDescent="0.25">
      <c r="A2461" s="101"/>
      <c r="D2461" s="81"/>
      <c r="E2461" s="81">
        <f>(E2460*Invoice!I4919)+((E2460-(E2460*Invoice!I4919))*Invoice!J4919)</f>
        <v>0</v>
      </c>
      <c r="F2461" s="81"/>
      <c r="G2461" s="90">
        <f>E2461/1.11</f>
        <v>0</v>
      </c>
      <c r="H2461" s="91">
        <f>G2461*11%</f>
        <v>0</v>
      </c>
      <c r="I2461" s="91" t="e">
        <f>G2461/B2460</f>
        <v>#DIV/0!</v>
      </c>
      <c r="J2461" s="104" t="e">
        <f>H2461/B2460</f>
        <v>#DIV/0!</v>
      </c>
    </row>
    <row r="2462" spans="1:10" ht="12.75" customHeight="1" x14ac:dyDescent="0.25">
      <c r="A2462" s="101"/>
      <c r="D2462" s="81" t="s">
        <v>23</v>
      </c>
      <c r="E2462" s="81">
        <f>E2460-E2461</f>
        <v>0</v>
      </c>
      <c r="F2462" s="81"/>
      <c r="G2462" s="82">
        <f>G2460-G2461</f>
        <v>0</v>
      </c>
      <c r="H2462" s="82">
        <f>H2460-H2461</f>
        <v>0</v>
      </c>
      <c r="I2462" s="82" t="e">
        <f>I2460-I2461</f>
        <v>#DIV/0!</v>
      </c>
      <c r="J2462" s="105" t="e">
        <f>J2460-J2461</f>
        <v>#DIV/0!</v>
      </c>
    </row>
    <row r="2463" spans="1:10" ht="12.75" customHeight="1" x14ac:dyDescent="0.25">
      <c r="A2463" s="101"/>
      <c r="D2463" s="81"/>
      <c r="E2463" s="81"/>
      <c r="F2463" s="81"/>
      <c r="G2463" s="82"/>
      <c r="H2463" s="83">
        <f>G2462+H2462</f>
        <v>0</v>
      </c>
      <c r="I2463" s="83"/>
      <c r="J2463" s="103"/>
    </row>
    <row r="2464" spans="1:10" ht="12.75" customHeight="1" x14ac:dyDescent="0.25">
      <c r="A2464" s="101"/>
      <c r="B2464" s="79"/>
      <c r="D2464" s="81"/>
      <c r="E2464" s="81"/>
      <c r="F2464" s="81"/>
      <c r="G2464" s="82"/>
      <c r="H2464" s="83"/>
      <c r="I2464" s="83"/>
      <c r="J2464" s="103"/>
    </row>
    <row r="2465" spans="1:10" ht="12.75" customHeight="1" x14ac:dyDescent="0.25">
      <c r="A2465" s="101">
        <v>9</v>
      </c>
      <c r="B2465" s="84" t="s">
        <v>20</v>
      </c>
      <c r="C2465" s="84" t="s">
        <v>21</v>
      </c>
      <c r="D2465" s="85" t="s">
        <v>22</v>
      </c>
      <c r="E2465" s="85" t="s">
        <v>23</v>
      </c>
      <c r="F2465" s="85"/>
      <c r="G2465" s="86" t="s">
        <v>24</v>
      </c>
      <c r="H2465" s="87" t="s">
        <v>25</v>
      </c>
      <c r="I2465" s="87" t="s">
        <v>26</v>
      </c>
      <c r="J2465" s="102"/>
    </row>
    <row r="2466" spans="1:10" ht="12.75" customHeight="1" x14ac:dyDescent="0.25">
      <c r="A2466" s="101"/>
      <c r="B2466" s="80">
        <f>Invoice!B4920</f>
        <v>0</v>
      </c>
      <c r="C2466" s="88">
        <f>Invoice!E4920</f>
        <v>0</v>
      </c>
      <c r="D2466" s="89">
        <f>Invoice!H4920</f>
        <v>0</v>
      </c>
      <c r="E2466" s="81">
        <f t="shared" si="165"/>
        <v>0</v>
      </c>
      <c r="F2466" s="81"/>
      <c r="G2466" s="82">
        <f t="shared" si="166"/>
        <v>0</v>
      </c>
      <c r="H2466" s="83">
        <f t="shared" si="167"/>
        <v>0</v>
      </c>
      <c r="I2466" s="83" t="e">
        <f t="shared" si="168"/>
        <v>#DIV/0!</v>
      </c>
      <c r="J2466" s="103" t="e">
        <f t="shared" si="169"/>
        <v>#DIV/0!</v>
      </c>
    </row>
    <row r="2467" spans="1:10" ht="12.75" customHeight="1" x14ac:dyDescent="0.25">
      <c r="A2467" s="101"/>
      <c r="D2467" s="81"/>
      <c r="E2467" s="81">
        <f>(E2466*Invoice!I4920)+((E2466-(E2466*Invoice!I4920))*Invoice!J4920)</f>
        <v>0</v>
      </c>
      <c r="F2467" s="81"/>
      <c r="G2467" s="90">
        <f>E2467/1.11</f>
        <v>0</v>
      </c>
      <c r="H2467" s="91">
        <f>G2467*11%</f>
        <v>0</v>
      </c>
      <c r="I2467" s="91" t="e">
        <f>G2467/B2466</f>
        <v>#DIV/0!</v>
      </c>
      <c r="J2467" s="104" t="e">
        <f>H2467/B2466</f>
        <v>#DIV/0!</v>
      </c>
    </row>
    <row r="2468" spans="1:10" ht="12.75" customHeight="1" x14ac:dyDescent="0.25">
      <c r="A2468" s="101"/>
      <c r="D2468" s="81" t="s">
        <v>23</v>
      </c>
      <c r="E2468" s="81">
        <f>E2466-E2467</f>
        <v>0</v>
      </c>
      <c r="F2468" s="81"/>
      <c r="G2468" s="82">
        <f>G2466-G2467</f>
        <v>0</v>
      </c>
      <c r="H2468" s="82">
        <f>H2466-H2467</f>
        <v>0</v>
      </c>
      <c r="I2468" s="82" t="e">
        <f>I2466-I2467</f>
        <v>#DIV/0!</v>
      </c>
      <c r="J2468" s="105" t="e">
        <f>J2466-J2467</f>
        <v>#DIV/0!</v>
      </c>
    </row>
    <row r="2469" spans="1:10" ht="12.75" customHeight="1" x14ac:dyDescent="0.25">
      <c r="A2469" s="101"/>
      <c r="D2469" s="81"/>
      <c r="E2469" s="81"/>
      <c r="F2469" s="81"/>
      <c r="G2469" s="82"/>
      <c r="H2469" s="83">
        <f>G2468+H2468</f>
        <v>0</v>
      </c>
      <c r="I2469" s="83"/>
      <c r="J2469" s="103"/>
    </row>
    <row r="2470" spans="1:10" ht="12.75" customHeight="1" x14ac:dyDescent="0.25">
      <c r="A2470" s="101"/>
      <c r="B2470" s="79"/>
      <c r="D2470" s="81"/>
      <c r="E2470" s="81"/>
      <c r="F2470" s="81"/>
      <c r="G2470" s="82"/>
      <c r="H2470" s="83"/>
      <c r="I2470" s="83"/>
      <c r="J2470" s="103"/>
    </row>
    <row r="2471" spans="1:10" ht="12.75" customHeight="1" x14ac:dyDescent="0.25">
      <c r="A2471" s="101">
        <v>10</v>
      </c>
      <c r="B2471" s="84" t="s">
        <v>20</v>
      </c>
      <c r="C2471" s="84" t="s">
        <v>21</v>
      </c>
      <c r="D2471" s="85" t="s">
        <v>22</v>
      </c>
      <c r="E2471" s="85" t="s">
        <v>23</v>
      </c>
      <c r="F2471" s="85"/>
      <c r="G2471" s="86" t="s">
        <v>24</v>
      </c>
      <c r="H2471" s="87" t="s">
        <v>25</v>
      </c>
      <c r="I2471" s="87" t="s">
        <v>26</v>
      </c>
      <c r="J2471" s="102"/>
    </row>
    <row r="2472" spans="1:10" ht="12.75" customHeight="1" x14ac:dyDescent="0.25">
      <c r="A2472" s="101"/>
      <c r="B2472" s="80">
        <f>Invoice!B4921</f>
        <v>0</v>
      </c>
      <c r="C2472" s="88">
        <f>Invoice!E4921</f>
        <v>0</v>
      </c>
      <c r="D2472" s="89">
        <f>Invoice!H4921</f>
        <v>0</v>
      </c>
      <c r="E2472" s="81">
        <f t="shared" si="165"/>
        <v>0</v>
      </c>
      <c r="F2472" s="81"/>
      <c r="G2472" s="82">
        <f t="shared" si="166"/>
        <v>0</v>
      </c>
      <c r="H2472" s="83">
        <f t="shared" si="167"/>
        <v>0</v>
      </c>
      <c r="I2472" s="83" t="e">
        <f t="shared" si="168"/>
        <v>#DIV/0!</v>
      </c>
      <c r="J2472" s="103" t="e">
        <f t="shared" si="169"/>
        <v>#DIV/0!</v>
      </c>
    </row>
    <row r="2473" spans="1:10" ht="12.75" customHeight="1" x14ac:dyDescent="0.25">
      <c r="A2473" s="101"/>
      <c r="D2473" s="81"/>
      <c r="E2473" s="81">
        <f>(E2472*Invoice!I4921)+((E2472-(E2472*Invoice!I4921))*Invoice!J4921)</f>
        <v>0</v>
      </c>
      <c r="F2473" s="81"/>
      <c r="G2473" s="90">
        <f>E2473/1.11</f>
        <v>0</v>
      </c>
      <c r="H2473" s="91">
        <f>G2473*11%</f>
        <v>0</v>
      </c>
      <c r="I2473" s="91" t="e">
        <f>G2473/B2472</f>
        <v>#DIV/0!</v>
      </c>
      <c r="J2473" s="104" t="e">
        <f>H2473/B2472</f>
        <v>#DIV/0!</v>
      </c>
    </row>
    <row r="2474" spans="1:10" ht="12.75" customHeight="1" x14ac:dyDescent="0.25">
      <c r="A2474" s="101"/>
      <c r="D2474" s="81" t="s">
        <v>23</v>
      </c>
      <c r="E2474" s="81">
        <f>E2472-E2473</f>
        <v>0</v>
      </c>
      <c r="F2474" s="81"/>
      <c r="G2474" s="82">
        <f>G2472-G2473</f>
        <v>0</v>
      </c>
      <c r="H2474" s="82">
        <f>H2472-H2473</f>
        <v>0</v>
      </c>
      <c r="I2474" s="82" t="e">
        <f>I2472-I2473</f>
        <v>#DIV/0!</v>
      </c>
      <c r="J2474" s="105" t="e">
        <f>J2472-J2473</f>
        <v>#DIV/0!</v>
      </c>
    </row>
    <row r="2475" spans="1:10" ht="12.75" customHeight="1" x14ac:dyDescent="0.25">
      <c r="A2475" s="101"/>
      <c r="D2475" s="81"/>
      <c r="E2475" s="81"/>
      <c r="F2475" s="81"/>
      <c r="G2475" s="82"/>
      <c r="H2475" s="83">
        <f>G2474+H2474</f>
        <v>0</v>
      </c>
      <c r="I2475" s="83"/>
      <c r="J2475" s="103"/>
    </row>
    <row r="2476" spans="1:10" ht="12.75" customHeight="1" x14ac:dyDescent="0.25">
      <c r="A2476" s="101"/>
      <c r="B2476" s="79"/>
      <c r="D2476" s="81"/>
      <c r="E2476" s="81"/>
      <c r="F2476" s="81"/>
      <c r="G2476" s="82"/>
      <c r="H2476" s="83"/>
      <c r="I2476" s="83"/>
      <c r="J2476" s="103"/>
    </row>
    <row r="2477" spans="1:10" ht="12.75" customHeight="1" x14ac:dyDescent="0.25">
      <c r="A2477" s="101">
        <v>11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Invoice!B4922</f>
        <v>0</v>
      </c>
      <c r="C2478" s="88">
        <f>Invoice!E4922</f>
        <v>0</v>
      </c>
      <c r="D2478" s="89">
        <f>Invoice!H4922</f>
        <v>0</v>
      </c>
      <c r="E2478" s="81">
        <f t="shared" si="165"/>
        <v>0</v>
      </c>
      <c r="F2478" s="81"/>
      <c r="G2478" s="82">
        <f t="shared" si="166"/>
        <v>0</v>
      </c>
      <c r="H2478" s="83">
        <f t="shared" si="167"/>
        <v>0</v>
      </c>
      <c r="I2478" s="83" t="e">
        <f t="shared" si="168"/>
        <v>#DIV/0!</v>
      </c>
      <c r="J2478" s="103" t="e">
        <f t="shared" si="169"/>
        <v>#DIV/0!</v>
      </c>
    </row>
    <row r="2479" spans="1:10" ht="12.75" customHeight="1" x14ac:dyDescent="0.25">
      <c r="A2479" s="101"/>
      <c r="D2479" s="81"/>
      <c r="E2479" s="81">
        <f>(E2478*Invoice!I4922)+((E2478-(E2478*Invoice!I4922))*Invoice!J4922)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12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Invoice!B4923</f>
        <v>0</v>
      </c>
      <c r="C2484" s="88">
        <f>Invoice!E4923</f>
        <v>0</v>
      </c>
      <c r="D2484" s="89">
        <f>Invoice!H4923</f>
        <v>0</v>
      </c>
      <c r="E2484" s="81">
        <f t="shared" si="165"/>
        <v>0</v>
      </c>
      <c r="F2484" s="81"/>
      <c r="G2484" s="82">
        <f t="shared" si="166"/>
        <v>0</v>
      </c>
      <c r="H2484" s="83">
        <f t="shared" si="167"/>
        <v>0</v>
      </c>
      <c r="I2484" s="83" t="e">
        <f t="shared" si="168"/>
        <v>#DIV/0!</v>
      </c>
      <c r="J2484" s="103" t="e">
        <f t="shared" si="169"/>
        <v>#DIV/0!</v>
      </c>
    </row>
    <row r="2485" spans="1:10" ht="12.75" customHeight="1" x14ac:dyDescent="0.25">
      <c r="A2485" s="101"/>
      <c r="D2485" s="81"/>
      <c r="E2485" s="81">
        <f>(E2484*Invoice!I4923)+((E2484-(E2484*Invoice!I4923))*Invoice!J4923)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13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Invoice!B4924</f>
        <v>0</v>
      </c>
      <c r="C2490" s="88">
        <f>Invoice!E4924</f>
        <v>0</v>
      </c>
      <c r="D2490" s="89">
        <f>Invoice!H4924</f>
        <v>0</v>
      </c>
      <c r="E2490" s="81">
        <f t="shared" si="165"/>
        <v>0</v>
      </c>
      <c r="F2490" s="81"/>
      <c r="G2490" s="82">
        <f t="shared" si="166"/>
        <v>0</v>
      </c>
      <c r="H2490" s="83">
        <f t="shared" si="167"/>
        <v>0</v>
      </c>
      <c r="I2490" s="83" t="e">
        <f t="shared" si="168"/>
        <v>#DIV/0!</v>
      </c>
      <c r="J2490" s="103" t="e">
        <f t="shared" si="169"/>
        <v>#DIV/0!</v>
      </c>
    </row>
    <row r="2491" spans="1:10" ht="12.75" customHeight="1" x14ac:dyDescent="0.25">
      <c r="A2491" s="101"/>
      <c r="D2491" s="81"/>
      <c r="E2491" s="81">
        <f>(E2490*Invoice!I4924)+((E2490-(E2490*Invoice!I4924))*Invoice!J4924)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14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Invoice!B4925</f>
        <v>0</v>
      </c>
      <c r="C2496" s="88">
        <f>Invoice!E4925</f>
        <v>0</v>
      </c>
      <c r="D2496" s="89">
        <f>Invoice!H4925</f>
        <v>0</v>
      </c>
      <c r="E2496" s="81">
        <f t="shared" si="165"/>
        <v>0</v>
      </c>
      <c r="F2496" s="81"/>
      <c r="G2496" s="82">
        <f t="shared" si="166"/>
        <v>0</v>
      </c>
      <c r="H2496" s="83">
        <f t="shared" si="167"/>
        <v>0</v>
      </c>
      <c r="I2496" s="83" t="e">
        <f t="shared" si="168"/>
        <v>#DIV/0!</v>
      </c>
      <c r="J2496" s="103" t="e">
        <f t="shared" si="169"/>
        <v>#DIV/0!</v>
      </c>
    </row>
    <row r="2497" spans="1:10" ht="12.75" customHeight="1" x14ac:dyDescent="0.25">
      <c r="A2497" s="101"/>
      <c r="D2497" s="81"/>
      <c r="E2497" s="81">
        <f>(E2496*Invoice!I4925)+((E2496-(E2496*Invoice!I4925))*Invoice!J4925)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15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Invoice!B4926</f>
        <v>0</v>
      </c>
      <c r="C2502" s="88">
        <f>Invoice!E4926</f>
        <v>0</v>
      </c>
      <c r="D2502" s="89">
        <f>Invoice!H4926</f>
        <v>0</v>
      </c>
      <c r="E2502" s="81">
        <f t="shared" si="165"/>
        <v>0</v>
      </c>
      <c r="F2502" s="81"/>
      <c r="G2502" s="82">
        <f t="shared" si="166"/>
        <v>0</v>
      </c>
      <c r="H2502" s="83">
        <f t="shared" si="167"/>
        <v>0</v>
      </c>
      <c r="I2502" s="83" t="e">
        <f t="shared" si="168"/>
        <v>#DIV/0!</v>
      </c>
      <c r="J2502" s="103" t="e">
        <f t="shared" si="169"/>
        <v>#DIV/0!</v>
      </c>
    </row>
    <row r="2503" spans="1:10" ht="12.75" customHeight="1" x14ac:dyDescent="0.25">
      <c r="A2503" s="101"/>
      <c r="D2503" s="81"/>
      <c r="E2503" s="81">
        <f>(E2502*Invoice!I4926)+((E2502-(E2502*Invoice!I4926))*Invoice!J4926)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16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Invoice!B4927</f>
        <v>0</v>
      </c>
      <c r="C2508" s="88">
        <f>Invoice!E4927</f>
        <v>0</v>
      </c>
      <c r="D2508" s="89">
        <f>Invoice!H4927</f>
        <v>0</v>
      </c>
      <c r="E2508" s="81">
        <f t="shared" si="165"/>
        <v>0</v>
      </c>
      <c r="F2508" s="81"/>
      <c r="G2508" s="82">
        <f t="shared" si="166"/>
        <v>0</v>
      </c>
      <c r="H2508" s="83">
        <f t="shared" si="167"/>
        <v>0</v>
      </c>
      <c r="I2508" s="83" t="e">
        <f t="shared" si="168"/>
        <v>#DIV/0!</v>
      </c>
      <c r="J2508" s="103" t="e">
        <f t="shared" si="169"/>
        <v>#DIV/0!</v>
      </c>
    </row>
    <row r="2509" spans="1:10" ht="12.75" customHeight="1" x14ac:dyDescent="0.25">
      <c r="A2509" s="101"/>
      <c r="D2509" s="81"/>
      <c r="E2509" s="81">
        <f>(E2508*Invoice!I4927)+((E2508-(E2508*Invoice!I4927))*Invoice!J4927)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C2512" s="88"/>
      <c r="D2512" s="89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6"/>
      <c r="B2513" s="107"/>
      <c r="C2513" s="107"/>
      <c r="D2513" s="107"/>
      <c r="E2513" s="107"/>
      <c r="F2513" s="107"/>
      <c r="G2513" s="108">
        <f>G2420+G2426+G2432+G2438+G2444+G2450+G2456+G2462+G2468+G2474+G2480+G2486+G2492+G2498+G2504+G2510</f>
        <v>0</v>
      </c>
      <c r="H2513" s="108">
        <f>H2420+H2426+H2432+H2438+H2444+H2450+H2456+H2462+H2468+H2474+H2480+H2486+H2492+H2498+H2504+H2510</f>
        <v>0</v>
      </c>
      <c r="I2513" s="107"/>
      <c r="J2513" s="109">
        <f>H2421+H2427+H2433+H2439+H2445+H2451+H2457+H2463+H2469+H2475+H2481+H2487+H2493+H2499+H2505+H2511</f>
        <v>0</v>
      </c>
    </row>
    <row r="2515" spans="1:10" ht="12.75" customHeight="1" x14ac:dyDescent="0.25">
      <c r="A2515" s="94" t="s">
        <v>1</v>
      </c>
      <c r="B2515" s="95">
        <f>Invoice!E5018</f>
        <v>23090045</v>
      </c>
      <c r="C2515" s="96"/>
      <c r="D2515" s="97"/>
      <c r="E2515" s="97"/>
      <c r="F2515" s="97"/>
      <c r="G2515" s="98"/>
      <c r="H2515" s="99"/>
      <c r="I2515" s="99"/>
      <c r="J2515" s="100"/>
    </row>
    <row r="2516" spans="1:10" ht="12.75" customHeight="1" x14ac:dyDescent="0.25">
      <c r="A2516" s="101">
        <v>1</v>
      </c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2"/>
    </row>
    <row r="2517" spans="1:10" ht="12.75" customHeight="1" x14ac:dyDescent="0.25">
      <c r="A2517" s="101"/>
      <c r="B2517" s="80">
        <f>Invoice!B5026</f>
        <v>0</v>
      </c>
      <c r="C2517" s="88">
        <f>Invoice!E5026</f>
        <v>0</v>
      </c>
      <c r="D2517" s="89">
        <f>Invoice!H5026</f>
        <v>0</v>
      </c>
      <c r="E2517" s="81">
        <f>D2517*B2517</f>
        <v>0</v>
      </c>
      <c r="F2517" s="81"/>
      <c r="G2517" s="82">
        <f>E2517/1.11</f>
        <v>0</v>
      </c>
      <c r="H2517" s="83">
        <f>G2517*11%</f>
        <v>0</v>
      </c>
      <c r="I2517" s="83" t="e">
        <f>G2517/B2517</f>
        <v>#DIV/0!</v>
      </c>
      <c r="J2517" s="103" t="e">
        <f>H2517/B2517</f>
        <v>#DIV/0!</v>
      </c>
    </row>
    <row r="2518" spans="1:10" ht="12.75" customHeight="1" x14ac:dyDescent="0.25">
      <c r="A2518" s="101"/>
      <c r="D2518" s="81"/>
      <c r="E2518" s="81">
        <f>(E2517*Invoice!I5026)+((E2517-(E2517*Invoice!I5026))*Invoice!J5026)</f>
        <v>0</v>
      </c>
      <c r="F2518" s="81"/>
      <c r="G2518" s="90">
        <f>E2518/1.11</f>
        <v>0</v>
      </c>
      <c r="H2518" s="91">
        <f>G2518*11%</f>
        <v>0</v>
      </c>
      <c r="I2518" s="91" t="e">
        <f>G2518/B2517</f>
        <v>#DIV/0!</v>
      </c>
      <c r="J2518" s="104" t="e">
        <f>H2518/B2517</f>
        <v>#DIV/0!</v>
      </c>
    </row>
    <row r="2519" spans="1:10" ht="12.75" customHeight="1" x14ac:dyDescent="0.25">
      <c r="A2519" s="101"/>
      <c r="D2519" s="81" t="s">
        <v>23</v>
      </c>
      <c r="E2519" s="81">
        <f>E2517-E2518</f>
        <v>0</v>
      </c>
      <c r="F2519" s="81"/>
      <c r="G2519" s="82">
        <f>G2517-G2518</f>
        <v>0</v>
      </c>
      <c r="H2519" s="82">
        <f>H2517-H2518</f>
        <v>0</v>
      </c>
      <c r="I2519" s="82" t="e">
        <f>I2517-I2518</f>
        <v>#DIV/0!</v>
      </c>
      <c r="J2519" s="105" t="e">
        <f>J2517-J2518</f>
        <v>#DIV/0!</v>
      </c>
    </row>
    <row r="2520" spans="1:10" ht="12.75" customHeight="1" x14ac:dyDescent="0.25">
      <c r="A2520" s="101"/>
      <c r="D2520" s="81"/>
      <c r="E2520" s="81"/>
      <c r="F2520" s="81"/>
      <c r="G2520" s="82"/>
      <c r="H2520" s="83">
        <f>G2519+H2519</f>
        <v>0</v>
      </c>
      <c r="I2520" s="83"/>
      <c r="J2520" s="103"/>
    </row>
    <row r="2521" spans="1:10" ht="12.75" customHeight="1" x14ac:dyDescent="0.25">
      <c r="A2521" s="101"/>
      <c r="B2521" s="79"/>
      <c r="D2521" s="81"/>
      <c r="E2521" s="81"/>
      <c r="F2521" s="81"/>
      <c r="G2521" s="82"/>
      <c r="H2521" s="83"/>
      <c r="I2521" s="83"/>
      <c r="J2521" s="103"/>
    </row>
    <row r="2522" spans="1:10" ht="12.75" customHeight="1" x14ac:dyDescent="0.25">
      <c r="A2522" s="101">
        <v>2</v>
      </c>
      <c r="B2522" s="84" t="s">
        <v>20</v>
      </c>
      <c r="C2522" s="84" t="s">
        <v>21</v>
      </c>
      <c r="D2522" s="85" t="s">
        <v>22</v>
      </c>
      <c r="E2522" s="85" t="s">
        <v>23</v>
      </c>
      <c r="F2522" s="85"/>
      <c r="G2522" s="86" t="s">
        <v>24</v>
      </c>
      <c r="H2522" s="87" t="s">
        <v>25</v>
      </c>
      <c r="I2522" s="87" t="s">
        <v>26</v>
      </c>
      <c r="J2522" s="102"/>
    </row>
    <row r="2523" spans="1:10" ht="12.75" customHeight="1" x14ac:dyDescent="0.25">
      <c r="A2523" s="101"/>
      <c r="B2523" s="80">
        <f>Invoice!B5027</f>
        <v>0</v>
      </c>
      <c r="C2523" s="88">
        <f>Invoice!E5027</f>
        <v>0</v>
      </c>
      <c r="D2523" s="89">
        <f>Invoice!H5027</f>
        <v>0</v>
      </c>
      <c r="E2523" s="81">
        <f t="shared" ref="E2523:E2607" si="170">D2523*B2523</f>
        <v>0</v>
      </c>
      <c r="F2523" s="81"/>
      <c r="G2523" s="82">
        <f t="shared" ref="G2523:G2607" si="171">E2523/1.11</f>
        <v>0</v>
      </c>
      <c r="H2523" s="83">
        <f t="shared" ref="H2523:H2607" si="172">G2523*11%</f>
        <v>0</v>
      </c>
      <c r="I2523" s="83" t="e">
        <f t="shared" ref="I2523:I2607" si="173">G2523/B2523</f>
        <v>#DIV/0!</v>
      </c>
      <c r="J2523" s="103" t="e">
        <f t="shared" ref="J2523:J2607" si="174">H2523/B2523</f>
        <v>#DIV/0!</v>
      </c>
    </row>
    <row r="2524" spans="1:10" ht="12.75" customHeight="1" x14ac:dyDescent="0.25">
      <c r="A2524" s="101"/>
      <c r="D2524" s="81"/>
      <c r="E2524" s="81">
        <f>(E2523*Invoice!I5027)+((E2523-(E2523*Invoice!I5027))*Invoice!J5027)</f>
        <v>0</v>
      </c>
      <c r="F2524" s="81"/>
      <c r="G2524" s="90">
        <f>E2524/1.11</f>
        <v>0</v>
      </c>
      <c r="H2524" s="91">
        <f>G2524*11%</f>
        <v>0</v>
      </c>
      <c r="I2524" s="91" t="e">
        <f>G2524/B2523</f>
        <v>#DIV/0!</v>
      </c>
      <c r="J2524" s="104" t="e">
        <f>H2524/B2523</f>
        <v>#DIV/0!</v>
      </c>
    </row>
    <row r="2525" spans="1:10" ht="12.75" customHeight="1" x14ac:dyDescent="0.25">
      <c r="A2525" s="101"/>
      <c r="D2525" s="81" t="s">
        <v>23</v>
      </c>
      <c r="E2525" s="81">
        <f>E2523-E2524</f>
        <v>0</v>
      </c>
      <c r="F2525" s="81"/>
      <c r="G2525" s="82">
        <f>G2523-G2524</f>
        <v>0</v>
      </c>
      <c r="H2525" s="82">
        <f>H2523-H2524</f>
        <v>0</v>
      </c>
      <c r="I2525" s="82" t="e">
        <f>I2523-I2524</f>
        <v>#DIV/0!</v>
      </c>
      <c r="J2525" s="105" t="e">
        <f>J2523-J2524</f>
        <v>#DIV/0!</v>
      </c>
    </row>
    <row r="2526" spans="1:10" ht="12.75" customHeight="1" x14ac:dyDescent="0.25">
      <c r="A2526" s="101"/>
      <c r="D2526" s="81"/>
      <c r="E2526" s="81"/>
      <c r="F2526" s="81"/>
      <c r="G2526" s="82"/>
      <c r="H2526" s="83">
        <f>G2525+H2525</f>
        <v>0</v>
      </c>
      <c r="I2526" s="83"/>
      <c r="J2526" s="103"/>
    </row>
    <row r="2527" spans="1:10" ht="12.75" customHeight="1" x14ac:dyDescent="0.25">
      <c r="A2527" s="101"/>
      <c r="B2527" s="79"/>
      <c r="D2527" s="81"/>
      <c r="E2527" s="81"/>
      <c r="F2527" s="81"/>
      <c r="G2527" s="82"/>
      <c r="H2527" s="83"/>
      <c r="I2527" s="83"/>
      <c r="J2527" s="103"/>
    </row>
    <row r="2528" spans="1:10" ht="12.75" customHeight="1" x14ac:dyDescent="0.25">
      <c r="A2528" s="101">
        <v>3</v>
      </c>
      <c r="B2528" s="84" t="s">
        <v>20</v>
      </c>
      <c r="C2528" s="84" t="s">
        <v>21</v>
      </c>
      <c r="D2528" s="85" t="s">
        <v>22</v>
      </c>
      <c r="E2528" s="85" t="s">
        <v>23</v>
      </c>
      <c r="F2528" s="85"/>
      <c r="G2528" s="86" t="s">
        <v>24</v>
      </c>
      <c r="H2528" s="87" t="s">
        <v>25</v>
      </c>
      <c r="I2528" s="87" t="s">
        <v>26</v>
      </c>
      <c r="J2528" s="102"/>
    </row>
    <row r="2529" spans="1:10" ht="12.75" customHeight="1" x14ac:dyDescent="0.25">
      <c r="A2529" s="101"/>
      <c r="B2529" s="80">
        <f>Invoice!B5028</f>
        <v>0</v>
      </c>
      <c r="C2529" s="88">
        <f>Invoice!E5028</f>
        <v>0</v>
      </c>
      <c r="D2529" s="89">
        <f>Invoice!H5028</f>
        <v>0</v>
      </c>
      <c r="E2529" s="81">
        <f t="shared" si="170"/>
        <v>0</v>
      </c>
      <c r="F2529" s="81"/>
      <c r="G2529" s="82">
        <f t="shared" si="171"/>
        <v>0</v>
      </c>
      <c r="H2529" s="83">
        <f t="shared" si="172"/>
        <v>0</v>
      </c>
      <c r="I2529" s="83" t="e">
        <f t="shared" si="173"/>
        <v>#DIV/0!</v>
      </c>
      <c r="J2529" s="103" t="e">
        <f t="shared" si="174"/>
        <v>#DIV/0!</v>
      </c>
    </row>
    <row r="2530" spans="1:10" ht="12.75" customHeight="1" x14ac:dyDescent="0.25">
      <c r="A2530" s="101"/>
      <c r="D2530" s="81"/>
      <c r="E2530" s="81">
        <f>(E2529*Invoice!I5028)+((E2529-(E2529*Invoice!I5028))*Invoice!J5028)</f>
        <v>0</v>
      </c>
      <c r="F2530" s="81"/>
      <c r="G2530" s="90">
        <f>E2530/1.11</f>
        <v>0</v>
      </c>
      <c r="H2530" s="91">
        <f>G2530*11%</f>
        <v>0</v>
      </c>
      <c r="I2530" s="91" t="e">
        <f>G2530/B2529</f>
        <v>#DIV/0!</v>
      </c>
      <c r="J2530" s="104" t="e">
        <f>H2530/B2529</f>
        <v>#DIV/0!</v>
      </c>
    </row>
    <row r="2531" spans="1:10" ht="12.75" customHeight="1" x14ac:dyDescent="0.25">
      <c r="A2531" s="101"/>
      <c r="D2531" s="81" t="s">
        <v>23</v>
      </c>
      <c r="E2531" s="81">
        <f>E2529-E2530</f>
        <v>0</v>
      </c>
      <c r="F2531" s="81"/>
      <c r="G2531" s="82">
        <f>G2529-G2530</f>
        <v>0</v>
      </c>
      <c r="H2531" s="82">
        <f>H2529-H2530</f>
        <v>0</v>
      </c>
      <c r="I2531" s="82" t="e">
        <f>I2529-I2530</f>
        <v>#DIV/0!</v>
      </c>
      <c r="J2531" s="105" t="e">
        <f>J2529-J2530</f>
        <v>#DIV/0!</v>
      </c>
    </row>
    <row r="2532" spans="1:10" ht="12.75" customHeight="1" x14ac:dyDescent="0.25">
      <c r="A2532" s="101"/>
      <c r="D2532" s="81"/>
      <c r="E2532" s="81"/>
      <c r="F2532" s="81"/>
      <c r="G2532" s="82"/>
      <c r="H2532" s="83">
        <f>G2531+H2531</f>
        <v>0</v>
      </c>
      <c r="I2532" s="83"/>
      <c r="J2532" s="103"/>
    </row>
    <row r="2533" spans="1:10" ht="12.75" customHeight="1" x14ac:dyDescent="0.25">
      <c r="A2533" s="101"/>
      <c r="B2533" s="79"/>
      <c r="D2533" s="81"/>
      <c r="E2533" s="81"/>
      <c r="F2533" s="81"/>
      <c r="G2533" s="82"/>
      <c r="H2533" s="83"/>
      <c r="I2533" s="83"/>
      <c r="J2533" s="103"/>
    </row>
    <row r="2534" spans="1:10" ht="12.75" customHeight="1" x14ac:dyDescent="0.25">
      <c r="A2534" s="101">
        <v>4</v>
      </c>
      <c r="B2534" s="84" t="s">
        <v>20</v>
      </c>
      <c r="C2534" s="84" t="s">
        <v>21</v>
      </c>
      <c r="D2534" s="85" t="s">
        <v>22</v>
      </c>
      <c r="E2534" s="85" t="s">
        <v>23</v>
      </c>
      <c r="F2534" s="85"/>
      <c r="G2534" s="86" t="s">
        <v>24</v>
      </c>
      <c r="H2534" s="87" t="s">
        <v>25</v>
      </c>
      <c r="I2534" s="87" t="s">
        <v>26</v>
      </c>
      <c r="J2534" s="102"/>
    </row>
    <row r="2535" spans="1:10" ht="12.75" customHeight="1" x14ac:dyDescent="0.25">
      <c r="A2535" s="101"/>
      <c r="B2535" s="80">
        <f>Invoice!B5029</f>
        <v>0</v>
      </c>
      <c r="C2535" s="88">
        <f>Invoice!E5029</f>
        <v>0</v>
      </c>
      <c r="D2535" s="89">
        <f>Invoice!H5029</f>
        <v>0</v>
      </c>
      <c r="E2535" s="81">
        <f t="shared" si="170"/>
        <v>0</v>
      </c>
      <c r="F2535" s="81"/>
      <c r="G2535" s="82">
        <f t="shared" si="171"/>
        <v>0</v>
      </c>
      <c r="H2535" s="83">
        <f t="shared" si="172"/>
        <v>0</v>
      </c>
      <c r="I2535" s="83" t="e">
        <f t="shared" si="173"/>
        <v>#DIV/0!</v>
      </c>
      <c r="J2535" s="103" t="e">
        <f t="shared" si="174"/>
        <v>#DIV/0!</v>
      </c>
    </row>
    <row r="2536" spans="1:10" ht="12.75" customHeight="1" x14ac:dyDescent="0.25">
      <c r="A2536" s="101"/>
      <c r="D2536" s="81"/>
      <c r="E2536" s="81">
        <f>(E2535*Invoice!I5029)+((E2535-(E2535*Invoice!I5029))*Invoice!J5029)</f>
        <v>0</v>
      </c>
      <c r="F2536" s="81"/>
      <c r="G2536" s="90">
        <f>E2536/1.11</f>
        <v>0</v>
      </c>
      <c r="H2536" s="91">
        <f>G2536*11%</f>
        <v>0</v>
      </c>
      <c r="I2536" s="91" t="e">
        <f>G2536/B2535</f>
        <v>#DIV/0!</v>
      </c>
      <c r="J2536" s="104" t="e">
        <f>H2536/B2535</f>
        <v>#DIV/0!</v>
      </c>
    </row>
    <row r="2537" spans="1:10" ht="12.75" customHeight="1" x14ac:dyDescent="0.25">
      <c r="A2537" s="101"/>
      <c r="D2537" s="81" t="s">
        <v>23</v>
      </c>
      <c r="E2537" s="81">
        <f>E2535-E2536</f>
        <v>0</v>
      </c>
      <c r="F2537" s="81"/>
      <c r="G2537" s="82">
        <f>G2535-G2536</f>
        <v>0</v>
      </c>
      <c r="H2537" s="82">
        <f>H2535-H2536</f>
        <v>0</v>
      </c>
      <c r="I2537" s="82" t="e">
        <f>I2535-I2536</f>
        <v>#DIV/0!</v>
      </c>
      <c r="J2537" s="105" t="e">
        <f>J2535-J2536</f>
        <v>#DIV/0!</v>
      </c>
    </row>
    <row r="2538" spans="1:10" ht="12.75" customHeight="1" x14ac:dyDescent="0.25">
      <c r="A2538" s="101"/>
      <c r="D2538" s="81"/>
      <c r="E2538" s="81"/>
      <c r="F2538" s="81"/>
      <c r="G2538" s="82"/>
      <c r="H2538" s="83">
        <f>G2537+H2537</f>
        <v>0</v>
      </c>
      <c r="I2538" s="83"/>
      <c r="J2538" s="103"/>
    </row>
    <row r="2539" spans="1:10" ht="12.75" customHeight="1" x14ac:dyDescent="0.25">
      <c r="A2539" s="101"/>
      <c r="B2539" s="79"/>
      <c r="D2539" s="81"/>
      <c r="E2539" s="81"/>
      <c r="F2539" s="81"/>
      <c r="G2539" s="82"/>
      <c r="H2539" s="83"/>
      <c r="I2539" s="83"/>
      <c r="J2539" s="103"/>
    </row>
    <row r="2540" spans="1:10" ht="12.75" customHeight="1" x14ac:dyDescent="0.25">
      <c r="A2540" s="101">
        <v>5</v>
      </c>
      <c r="B2540" s="84" t="s">
        <v>20</v>
      </c>
      <c r="C2540" s="84" t="s">
        <v>21</v>
      </c>
      <c r="D2540" s="85" t="s">
        <v>22</v>
      </c>
      <c r="E2540" s="85" t="s">
        <v>23</v>
      </c>
      <c r="F2540" s="85"/>
      <c r="G2540" s="86" t="s">
        <v>24</v>
      </c>
      <c r="H2540" s="87" t="s">
        <v>25</v>
      </c>
      <c r="I2540" s="87" t="s">
        <v>26</v>
      </c>
      <c r="J2540" s="102"/>
    </row>
    <row r="2541" spans="1:10" ht="12.75" customHeight="1" x14ac:dyDescent="0.25">
      <c r="A2541" s="101"/>
      <c r="B2541" s="80">
        <f>Invoice!B5030</f>
        <v>0</v>
      </c>
      <c r="C2541" s="88">
        <f>Invoice!E5030</f>
        <v>0</v>
      </c>
      <c r="D2541" s="89">
        <f>Invoice!H5030</f>
        <v>0</v>
      </c>
      <c r="E2541" s="81">
        <f t="shared" si="170"/>
        <v>0</v>
      </c>
      <c r="F2541" s="81"/>
      <c r="G2541" s="82">
        <f t="shared" si="171"/>
        <v>0</v>
      </c>
      <c r="H2541" s="83">
        <f t="shared" si="172"/>
        <v>0</v>
      </c>
      <c r="I2541" s="83" t="e">
        <f t="shared" si="173"/>
        <v>#DIV/0!</v>
      </c>
      <c r="J2541" s="103" t="e">
        <f t="shared" si="174"/>
        <v>#DIV/0!</v>
      </c>
    </row>
    <row r="2542" spans="1:10" ht="12.75" customHeight="1" x14ac:dyDescent="0.25">
      <c r="A2542" s="101"/>
      <c r="D2542" s="81"/>
      <c r="E2542" s="81">
        <f>(E2541*Invoice!I5030)+((E2541-(E2541*Invoice!I5030))*Invoice!J5030)</f>
        <v>0</v>
      </c>
      <c r="F2542" s="81"/>
      <c r="G2542" s="90">
        <f>E2542/1.11</f>
        <v>0</v>
      </c>
      <c r="H2542" s="91">
        <f>G2542*11%</f>
        <v>0</v>
      </c>
      <c r="I2542" s="91" t="e">
        <f>G2542/B2541</f>
        <v>#DIV/0!</v>
      </c>
      <c r="J2542" s="104" t="e">
        <f>H2542/B2541</f>
        <v>#DIV/0!</v>
      </c>
    </row>
    <row r="2543" spans="1:10" ht="12.75" customHeight="1" x14ac:dyDescent="0.25">
      <c r="A2543" s="101"/>
      <c r="D2543" s="81" t="s">
        <v>23</v>
      </c>
      <c r="E2543" s="81">
        <f>E2541-E2542</f>
        <v>0</v>
      </c>
      <c r="F2543" s="81"/>
      <c r="G2543" s="82">
        <f>G2541-G2542</f>
        <v>0</v>
      </c>
      <c r="H2543" s="82">
        <f>H2541-H2542</f>
        <v>0</v>
      </c>
      <c r="I2543" s="82" t="e">
        <f>I2541-I2542</f>
        <v>#DIV/0!</v>
      </c>
      <c r="J2543" s="105" t="e">
        <f>J2541-J2542</f>
        <v>#DIV/0!</v>
      </c>
    </row>
    <row r="2544" spans="1:10" ht="12.75" customHeight="1" x14ac:dyDescent="0.25">
      <c r="A2544" s="101"/>
      <c r="D2544" s="81"/>
      <c r="E2544" s="81"/>
      <c r="F2544" s="81"/>
      <c r="G2544" s="82"/>
      <c r="H2544" s="83">
        <f>G2543+H2543</f>
        <v>0</v>
      </c>
      <c r="I2544" s="83"/>
      <c r="J2544" s="103"/>
    </row>
    <row r="2545" spans="1:10" ht="12.75" customHeight="1" x14ac:dyDescent="0.25">
      <c r="A2545" s="101"/>
      <c r="B2545" s="79"/>
      <c r="D2545" s="81"/>
      <c r="E2545" s="81"/>
      <c r="F2545" s="81"/>
      <c r="G2545" s="82"/>
      <c r="H2545" s="83"/>
      <c r="I2545" s="83"/>
      <c r="J2545" s="103"/>
    </row>
    <row r="2546" spans="1:10" ht="12.75" customHeight="1" x14ac:dyDescent="0.25">
      <c r="A2546" s="101">
        <v>6</v>
      </c>
      <c r="B2546" s="84" t="s">
        <v>20</v>
      </c>
      <c r="C2546" s="84" t="s">
        <v>21</v>
      </c>
      <c r="D2546" s="85" t="s">
        <v>22</v>
      </c>
      <c r="E2546" s="85" t="s">
        <v>23</v>
      </c>
      <c r="F2546" s="85"/>
      <c r="G2546" s="86" t="s">
        <v>24</v>
      </c>
      <c r="H2546" s="87" t="s">
        <v>25</v>
      </c>
      <c r="I2546" s="87" t="s">
        <v>26</v>
      </c>
      <c r="J2546" s="102"/>
    </row>
    <row r="2547" spans="1:10" ht="12.75" customHeight="1" x14ac:dyDescent="0.25">
      <c r="A2547" s="101"/>
      <c r="B2547" s="80">
        <f>Invoice!B5031</f>
        <v>0</v>
      </c>
      <c r="C2547" s="88">
        <f>Invoice!E5031</f>
        <v>0</v>
      </c>
      <c r="D2547" s="89">
        <f>Invoice!H5031</f>
        <v>0</v>
      </c>
      <c r="E2547" s="81">
        <f t="shared" si="170"/>
        <v>0</v>
      </c>
      <c r="F2547" s="81"/>
      <c r="G2547" s="82">
        <f t="shared" si="171"/>
        <v>0</v>
      </c>
      <c r="H2547" s="83">
        <f t="shared" si="172"/>
        <v>0</v>
      </c>
      <c r="I2547" s="83" t="e">
        <f t="shared" si="173"/>
        <v>#DIV/0!</v>
      </c>
      <c r="J2547" s="103" t="e">
        <f t="shared" si="174"/>
        <v>#DIV/0!</v>
      </c>
    </row>
    <row r="2548" spans="1:10" ht="12.75" customHeight="1" x14ac:dyDescent="0.25">
      <c r="A2548" s="101"/>
      <c r="D2548" s="81"/>
      <c r="E2548" s="81">
        <f>(E2547*Invoice!I5031)+((E2547-(E2547*Invoice!I5031))*Invoice!J5031)</f>
        <v>0</v>
      </c>
      <c r="F2548" s="81"/>
      <c r="G2548" s="90">
        <f>E2548/1.11</f>
        <v>0</v>
      </c>
      <c r="H2548" s="91">
        <f>G2548*11%</f>
        <v>0</v>
      </c>
      <c r="I2548" s="91" t="e">
        <f>G2548/B2547</f>
        <v>#DIV/0!</v>
      </c>
      <c r="J2548" s="104" t="e">
        <f>H2548/B2547</f>
        <v>#DIV/0!</v>
      </c>
    </row>
    <row r="2549" spans="1:10" ht="12.75" customHeight="1" x14ac:dyDescent="0.25">
      <c r="A2549" s="101"/>
      <c r="D2549" s="81" t="s">
        <v>23</v>
      </c>
      <c r="E2549" s="81">
        <f>E2547-E2548</f>
        <v>0</v>
      </c>
      <c r="F2549" s="81"/>
      <c r="G2549" s="82">
        <f>G2547-G2548</f>
        <v>0</v>
      </c>
      <c r="H2549" s="82">
        <f>H2547-H2548</f>
        <v>0</v>
      </c>
      <c r="I2549" s="82" t="e">
        <f>I2547-I2548</f>
        <v>#DIV/0!</v>
      </c>
      <c r="J2549" s="105" t="e">
        <f>J2547-J2548</f>
        <v>#DIV/0!</v>
      </c>
    </row>
    <row r="2550" spans="1:10" ht="12.75" customHeight="1" x14ac:dyDescent="0.25">
      <c r="A2550" s="101"/>
      <c r="D2550" s="81"/>
      <c r="E2550" s="81"/>
      <c r="F2550" s="81"/>
      <c r="G2550" s="82"/>
      <c r="H2550" s="83">
        <f>G2549+H2549</f>
        <v>0</v>
      </c>
      <c r="I2550" s="83"/>
      <c r="J2550" s="103"/>
    </row>
    <row r="2551" spans="1:10" ht="12.75" customHeight="1" x14ac:dyDescent="0.25">
      <c r="A2551" s="101"/>
      <c r="B2551" s="79"/>
      <c r="D2551" s="81"/>
      <c r="E2551" s="81"/>
      <c r="F2551" s="81"/>
      <c r="G2551" s="82"/>
      <c r="H2551" s="83"/>
      <c r="I2551" s="83"/>
      <c r="J2551" s="103"/>
    </row>
    <row r="2552" spans="1:10" ht="12.75" customHeight="1" x14ac:dyDescent="0.25">
      <c r="A2552" s="101">
        <v>7</v>
      </c>
      <c r="B2552" s="84" t="s">
        <v>20</v>
      </c>
      <c r="C2552" s="84" t="s">
        <v>21</v>
      </c>
      <c r="D2552" s="85" t="s">
        <v>22</v>
      </c>
      <c r="E2552" s="85" t="s">
        <v>23</v>
      </c>
      <c r="F2552" s="85"/>
      <c r="G2552" s="86" t="s">
        <v>24</v>
      </c>
      <c r="H2552" s="87" t="s">
        <v>25</v>
      </c>
      <c r="I2552" s="87" t="s">
        <v>26</v>
      </c>
      <c r="J2552" s="102"/>
    </row>
    <row r="2553" spans="1:10" ht="12.75" customHeight="1" x14ac:dyDescent="0.25">
      <c r="A2553" s="101"/>
      <c r="B2553" s="80">
        <f>Invoice!B5032</f>
        <v>0</v>
      </c>
      <c r="C2553" s="88">
        <f>Invoice!E5032</f>
        <v>0</v>
      </c>
      <c r="D2553" s="89">
        <f>Invoice!H5032</f>
        <v>0</v>
      </c>
      <c r="E2553" s="81">
        <f t="shared" si="170"/>
        <v>0</v>
      </c>
      <c r="F2553" s="81"/>
      <c r="G2553" s="82">
        <f t="shared" si="171"/>
        <v>0</v>
      </c>
      <c r="H2553" s="83">
        <f t="shared" si="172"/>
        <v>0</v>
      </c>
      <c r="I2553" s="83" t="e">
        <f t="shared" si="173"/>
        <v>#DIV/0!</v>
      </c>
      <c r="J2553" s="103" t="e">
        <f t="shared" si="174"/>
        <v>#DIV/0!</v>
      </c>
    </row>
    <row r="2554" spans="1:10" ht="12.75" customHeight="1" x14ac:dyDescent="0.25">
      <c r="A2554" s="101"/>
      <c r="D2554" s="81"/>
      <c r="E2554" s="81">
        <f>(E2553*Invoice!I5032)+((E2553-(E2553*Invoice!I5032))*Invoice!J5032)</f>
        <v>0</v>
      </c>
      <c r="F2554" s="81"/>
      <c r="G2554" s="90">
        <f>E2554/1.11</f>
        <v>0</v>
      </c>
      <c r="H2554" s="91">
        <f>G2554*11%</f>
        <v>0</v>
      </c>
      <c r="I2554" s="91" t="e">
        <f>G2554/B2553</f>
        <v>#DIV/0!</v>
      </c>
      <c r="J2554" s="104" t="e">
        <f>H2554/B2553</f>
        <v>#DIV/0!</v>
      </c>
    </row>
    <row r="2555" spans="1:10" ht="12.75" customHeight="1" x14ac:dyDescent="0.25">
      <c r="A2555" s="101"/>
      <c r="D2555" s="81" t="s">
        <v>23</v>
      </c>
      <c r="E2555" s="81">
        <f>E2553-E2554</f>
        <v>0</v>
      </c>
      <c r="F2555" s="81"/>
      <c r="G2555" s="82">
        <f>G2553-G2554</f>
        <v>0</v>
      </c>
      <c r="H2555" s="82">
        <f>H2553-H2554</f>
        <v>0</v>
      </c>
      <c r="I2555" s="82" t="e">
        <f>I2553-I2554</f>
        <v>#DIV/0!</v>
      </c>
      <c r="J2555" s="105" t="e">
        <f>J2553-J2554</f>
        <v>#DIV/0!</v>
      </c>
    </row>
    <row r="2556" spans="1:10" ht="12.75" customHeight="1" x14ac:dyDescent="0.25">
      <c r="A2556" s="101"/>
      <c r="D2556" s="81"/>
      <c r="E2556" s="81"/>
      <c r="F2556" s="81"/>
      <c r="G2556" s="82"/>
      <c r="H2556" s="83">
        <f>G2555+H2555</f>
        <v>0</v>
      </c>
      <c r="I2556" s="83"/>
      <c r="J2556" s="103"/>
    </row>
    <row r="2557" spans="1:10" ht="12.75" customHeight="1" x14ac:dyDescent="0.25">
      <c r="A2557" s="101"/>
      <c r="B2557" s="79"/>
      <c r="D2557" s="81"/>
      <c r="E2557" s="81"/>
      <c r="F2557" s="81"/>
      <c r="G2557" s="82"/>
      <c r="H2557" s="83"/>
      <c r="I2557" s="83"/>
      <c r="J2557" s="103"/>
    </row>
    <row r="2558" spans="1:10" ht="12.75" customHeight="1" x14ac:dyDescent="0.25">
      <c r="A2558" s="101">
        <v>8</v>
      </c>
      <c r="B2558" s="84" t="s">
        <v>20</v>
      </c>
      <c r="C2558" s="84" t="s">
        <v>21</v>
      </c>
      <c r="D2558" s="85" t="s">
        <v>22</v>
      </c>
      <c r="E2558" s="85" t="s">
        <v>23</v>
      </c>
      <c r="F2558" s="85"/>
      <c r="G2558" s="86" t="s">
        <v>24</v>
      </c>
      <c r="H2558" s="87" t="s">
        <v>25</v>
      </c>
      <c r="I2558" s="87" t="s">
        <v>26</v>
      </c>
      <c r="J2558" s="102"/>
    </row>
    <row r="2559" spans="1:10" ht="12.75" customHeight="1" x14ac:dyDescent="0.25">
      <c r="A2559" s="101"/>
      <c r="B2559" s="80">
        <f>Invoice!B5033</f>
        <v>0</v>
      </c>
      <c r="C2559" s="88">
        <f>Invoice!E5033</f>
        <v>0</v>
      </c>
      <c r="D2559" s="89">
        <f>Invoice!H5033</f>
        <v>0</v>
      </c>
      <c r="E2559" s="81">
        <f t="shared" si="170"/>
        <v>0</v>
      </c>
      <c r="F2559" s="81"/>
      <c r="G2559" s="82">
        <f t="shared" si="171"/>
        <v>0</v>
      </c>
      <c r="H2559" s="83">
        <f t="shared" si="172"/>
        <v>0</v>
      </c>
      <c r="I2559" s="83" t="e">
        <f t="shared" si="173"/>
        <v>#DIV/0!</v>
      </c>
      <c r="J2559" s="103" t="e">
        <f t="shared" si="174"/>
        <v>#DIV/0!</v>
      </c>
    </row>
    <row r="2560" spans="1:10" ht="12.75" customHeight="1" x14ac:dyDescent="0.25">
      <c r="A2560" s="101"/>
      <c r="D2560" s="81"/>
      <c r="E2560" s="81">
        <f>(E2559*Invoice!I5033)+((E2559-(E2559*Invoice!I5033))*Invoice!J5033)</f>
        <v>0</v>
      </c>
      <c r="F2560" s="81"/>
      <c r="G2560" s="90">
        <f>E2560/1.11</f>
        <v>0</v>
      </c>
      <c r="H2560" s="91">
        <f>G2560*11%</f>
        <v>0</v>
      </c>
      <c r="I2560" s="91" t="e">
        <f>G2560/B2559</f>
        <v>#DIV/0!</v>
      </c>
      <c r="J2560" s="104" t="e">
        <f>H2560/B2559</f>
        <v>#DIV/0!</v>
      </c>
    </row>
    <row r="2561" spans="1:10" ht="12.75" customHeight="1" x14ac:dyDescent="0.25">
      <c r="A2561" s="101"/>
      <c r="D2561" s="81" t="s">
        <v>23</v>
      </c>
      <c r="E2561" s="81">
        <f>E2559-E2560</f>
        <v>0</v>
      </c>
      <c r="F2561" s="81"/>
      <c r="G2561" s="82">
        <f>G2559-G2560</f>
        <v>0</v>
      </c>
      <c r="H2561" s="82">
        <f>H2559-H2560</f>
        <v>0</v>
      </c>
      <c r="I2561" s="82" t="e">
        <f>I2559-I2560</f>
        <v>#DIV/0!</v>
      </c>
      <c r="J2561" s="105" t="e">
        <f>J2559-J2560</f>
        <v>#DIV/0!</v>
      </c>
    </row>
    <row r="2562" spans="1:10" ht="12.75" customHeight="1" x14ac:dyDescent="0.25">
      <c r="A2562" s="101"/>
      <c r="D2562" s="81"/>
      <c r="E2562" s="81"/>
      <c r="F2562" s="81"/>
      <c r="G2562" s="82"/>
      <c r="H2562" s="83">
        <f>G2561+H2561</f>
        <v>0</v>
      </c>
      <c r="I2562" s="83"/>
      <c r="J2562" s="103"/>
    </row>
    <row r="2563" spans="1:10" ht="12.75" customHeight="1" x14ac:dyDescent="0.25">
      <c r="A2563" s="101"/>
      <c r="B2563" s="79"/>
      <c r="D2563" s="81"/>
      <c r="E2563" s="81"/>
      <c r="F2563" s="81"/>
      <c r="G2563" s="82"/>
      <c r="H2563" s="83"/>
      <c r="I2563" s="83"/>
      <c r="J2563" s="103"/>
    </row>
    <row r="2564" spans="1:10" ht="12.75" customHeight="1" x14ac:dyDescent="0.25">
      <c r="A2564" s="101">
        <v>9</v>
      </c>
      <c r="B2564" s="84" t="s">
        <v>20</v>
      </c>
      <c r="C2564" s="84" t="s">
        <v>21</v>
      </c>
      <c r="D2564" s="85" t="s">
        <v>22</v>
      </c>
      <c r="E2564" s="85" t="s">
        <v>23</v>
      </c>
      <c r="F2564" s="85"/>
      <c r="G2564" s="86" t="s">
        <v>24</v>
      </c>
      <c r="H2564" s="87" t="s">
        <v>25</v>
      </c>
      <c r="I2564" s="87" t="s">
        <v>26</v>
      </c>
      <c r="J2564" s="102"/>
    </row>
    <row r="2565" spans="1:10" ht="12.75" customHeight="1" x14ac:dyDescent="0.25">
      <c r="A2565" s="101"/>
      <c r="B2565" s="80">
        <f>Invoice!B5034</f>
        <v>0</v>
      </c>
      <c r="C2565" s="88">
        <f>Invoice!E5034</f>
        <v>0</v>
      </c>
      <c r="D2565" s="89">
        <f>Invoice!H5034</f>
        <v>0</v>
      </c>
      <c r="E2565" s="81">
        <f t="shared" si="170"/>
        <v>0</v>
      </c>
      <c r="F2565" s="81"/>
      <c r="G2565" s="82">
        <f t="shared" si="171"/>
        <v>0</v>
      </c>
      <c r="H2565" s="83">
        <f t="shared" si="172"/>
        <v>0</v>
      </c>
      <c r="I2565" s="83" t="e">
        <f t="shared" si="173"/>
        <v>#DIV/0!</v>
      </c>
      <c r="J2565" s="103" t="e">
        <f t="shared" si="174"/>
        <v>#DIV/0!</v>
      </c>
    </row>
    <row r="2566" spans="1:10" ht="12.75" customHeight="1" x14ac:dyDescent="0.25">
      <c r="A2566" s="101"/>
      <c r="D2566" s="81"/>
      <c r="E2566" s="81">
        <f>(E2565*Invoice!I5034)+((E2565-(E2565*Invoice!I5034))*Invoice!J5034)</f>
        <v>0</v>
      </c>
      <c r="F2566" s="81"/>
      <c r="G2566" s="90">
        <f>E2566/1.11</f>
        <v>0</v>
      </c>
      <c r="H2566" s="91">
        <f>G2566*11%</f>
        <v>0</v>
      </c>
      <c r="I2566" s="91" t="e">
        <f>G2566/B2565</f>
        <v>#DIV/0!</v>
      </c>
      <c r="J2566" s="104" t="e">
        <f>H2566/B2565</f>
        <v>#DIV/0!</v>
      </c>
    </row>
    <row r="2567" spans="1:10" ht="12.75" customHeight="1" x14ac:dyDescent="0.25">
      <c r="A2567" s="101"/>
      <c r="D2567" s="81" t="s">
        <v>23</v>
      </c>
      <c r="E2567" s="81">
        <f>E2565-E2566</f>
        <v>0</v>
      </c>
      <c r="F2567" s="81"/>
      <c r="G2567" s="82">
        <f>G2565-G2566</f>
        <v>0</v>
      </c>
      <c r="H2567" s="82">
        <f>H2565-H2566</f>
        <v>0</v>
      </c>
      <c r="I2567" s="82" t="e">
        <f>I2565-I2566</f>
        <v>#DIV/0!</v>
      </c>
      <c r="J2567" s="105" t="e">
        <f>J2565-J2566</f>
        <v>#DIV/0!</v>
      </c>
    </row>
    <row r="2568" spans="1:10" ht="12.75" customHeight="1" x14ac:dyDescent="0.25">
      <c r="A2568" s="101"/>
      <c r="D2568" s="81"/>
      <c r="E2568" s="81"/>
      <c r="F2568" s="81"/>
      <c r="G2568" s="82"/>
      <c r="H2568" s="83">
        <f>G2567+H2567</f>
        <v>0</v>
      </c>
      <c r="I2568" s="83"/>
      <c r="J2568" s="103"/>
    </row>
    <row r="2569" spans="1:10" ht="12.75" customHeight="1" x14ac:dyDescent="0.25">
      <c r="A2569" s="101"/>
      <c r="B2569" s="79"/>
      <c r="D2569" s="81"/>
      <c r="E2569" s="81"/>
      <c r="F2569" s="81"/>
      <c r="G2569" s="82"/>
      <c r="H2569" s="83"/>
      <c r="I2569" s="83"/>
      <c r="J2569" s="103"/>
    </row>
    <row r="2570" spans="1:10" ht="12.75" customHeight="1" x14ac:dyDescent="0.25">
      <c r="A2570" s="101">
        <v>10</v>
      </c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2"/>
    </row>
    <row r="2571" spans="1:10" ht="12.75" customHeight="1" x14ac:dyDescent="0.25">
      <c r="A2571" s="101"/>
      <c r="B2571" s="80">
        <f>Invoice!B5035</f>
        <v>0</v>
      </c>
      <c r="C2571" s="88">
        <f>Invoice!E5035</f>
        <v>0</v>
      </c>
      <c r="D2571" s="89">
        <f>Invoice!H5035</f>
        <v>0</v>
      </c>
      <c r="E2571" s="81">
        <f t="shared" si="170"/>
        <v>0</v>
      </c>
      <c r="F2571" s="81"/>
      <c r="G2571" s="82">
        <f t="shared" si="171"/>
        <v>0</v>
      </c>
      <c r="H2571" s="83">
        <f t="shared" si="172"/>
        <v>0</v>
      </c>
      <c r="I2571" s="83" t="e">
        <f t="shared" si="173"/>
        <v>#DIV/0!</v>
      </c>
      <c r="J2571" s="103" t="e">
        <f t="shared" si="174"/>
        <v>#DIV/0!</v>
      </c>
    </row>
    <row r="2572" spans="1:10" ht="12.75" customHeight="1" x14ac:dyDescent="0.25">
      <c r="A2572" s="101"/>
      <c r="D2572" s="81"/>
      <c r="E2572" s="81">
        <f>(E2571*Invoice!I5035)+((E2571-(E2571*Invoice!I5035))*Invoice!J5035)</f>
        <v>0</v>
      </c>
      <c r="F2572" s="81"/>
      <c r="G2572" s="90">
        <f>E2572/1.11</f>
        <v>0</v>
      </c>
      <c r="H2572" s="91">
        <f>G2572*11%</f>
        <v>0</v>
      </c>
      <c r="I2572" s="91" t="e">
        <f>G2572/B2571</f>
        <v>#DIV/0!</v>
      </c>
      <c r="J2572" s="104" t="e">
        <f>H2572/B2571</f>
        <v>#DIV/0!</v>
      </c>
    </row>
    <row r="2573" spans="1:10" ht="12.75" customHeight="1" x14ac:dyDescent="0.25">
      <c r="A2573" s="101"/>
      <c r="D2573" s="81" t="s">
        <v>23</v>
      </c>
      <c r="E2573" s="81">
        <f>E2571-E2572</f>
        <v>0</v>
      </c>
      <c r="F2573" s="81"/>
      <c r="G2573" s="82">
        <f>G2571-G2572</f>
        <v>0</v>
      </c>
      <c r="H2573" s="82">
        <f>H2571-H2572</f>
        <v>0</v>
      </c>
      <c r="I2573" s="82" t="e">
        <f>I2571-I2572</f>
        <v>#DIV/0!</v>
      </c>
      <c r="J2573" s="105" t="e">
        <f>J2571-J2572</f>
        <v>#DIV/0!</v>
      </c>
    </row>
    <row r="2574" spans="1:10" ht="12.75" customHeight="1" x14ac:dyDescent="0.25">
      <c r="A2574" s="101"/>
      <c r="D2574" s="81"/>
      <c r="E2574" s="81"/>
      <c r="F2574" s="81"/>
      <c r="G2574" s="82"/>
      <c r="H2574" s="83">
        <f>G2573+H2573</f>
        <v>0</v>
      </c>
      <c r="I2574" s="83"/>
      <c r="J2574" s="103"/>
    </row>
    <row r="2575" spans="1:10" ht="12.75" customHeight="1" x14ac:dyDescent="0.25">
      <c r="A2575" s="101"/>
      <c r="B2575" s="79"/>
      <c r="D2575" s="81"/>
      <c r="E2575" s="81"/>
      <c r="F2575" s="81"/>
      <c r="G2575" s="82"/>
      <c r="H2575" s="83"/>
      <c r="I2575" s="83"/>
      <c r="J2575" s="103"/>
    </row>
    <row r="2576" spans="1:10" ht="12.75" customHeight="1" x14ac:dyDescent="0.25">
      <c r="A2576" s="101">
        <v>11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Invoice!B5036</f>
        <v>0</v>
      </c>
      <c r="C2577" s="88">
        <f>Invoice!E5036</f>
        <v>0</v>
      </c>
      <c r="D2577" s="89">
        <f>Invoice!H5036</f>
        <v>0</v>
      </c>
      <c r="E2577" s="81">
        <f t="shared" si="170"/>
        <v>0</v>
      </c>
      <c r="F2577" s="81"/>
      <c r="G2577" s="82">
        <f t="shared" si="171"/>
        <v>0</v>
      </c>
      <c r="H2577" s="83">
        <f t="shared" si="172"/>
        <v>0</v>
      </c>
      <c r="I2577" s="83" t="e">
        <f t="shared" si="173"/>
        <v>#DIV/0!</v>
      </c>
      <c r="J2577" s="103" t="e">
        <f t="shared" si="174"/>
        <v>#DIV/0!</v>
      </c>
    </row>
    <row r="2578" spans="1:10" ht="12.75" customHeight="1" x14ac:dyDescent="0.25">
      <c r="A2578" s="101"/>
      <c r="D2578" s="81"/>
      <c r="E2578" s="81">
        <f>(E2577*Invoice!I5036)+((E2577-(E2577*Invoice!I5036))*Invoice!J5036)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12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Invoice!B5037</f>
        <v>0</v>
      </c>
      <c r="C2583" s="88">
        <f>Invoice!E5037</f>
        <v>0</v>
      </c>
      <c r="D2583" s="89">
        <f>Invoice!H5037</f>
        <v>0</v>
      </c>
      <c r="E2583" s="81">
        <f t="shared" si="170"/>
        <v>0</v>
      </c>
      <c r="F2583" s="81"/>
      <c r="G2583" s="82">
        <f t="shared" si="171"/>
        <v>0</v>
      </c>
      <c r="H2583" s="83">
        <f t="shared" si="172"/>
        <v>0</v>
      </c>
      <c r="I2583" s="83" t="e">
        <f t="shared" si="173"/>
        <v>#DIV/0!</v>
      </c>
      <c r="J2583" s="103" t="e">
        <f t="shared" si="174"/>
        <v>#DIV/0!</v>
      </c>
    </row>
    <row r="2584" spans="1:10" ht="12.75" customHeight="1" x14ac:dyDescent="0.25">
      <c r="A2584" s="101"/>
      <c r="D2584" s="81"/>
      <c r="E2584" s="81">
        <f>(E2583*Invoice!I5037)+((E2583-(E2583*Invoice!I5037))*Invoice!J5037)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13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Invoice!B5038</f>
        <v>0</v>
      </c>
      <c r="C2589" s="88">
        <f>Invoice!E5038</f>
        <v>0</v>
      </c>
      <c r="D2589" s="89">
        <f>Invoice!H5038</f>
        <v>0</v>
      </c>
      <c r="E2589" s="81">
        <f t="shared" si="170"/>
        <v>0</v>
      </c>
      <c r="F2589" s="81"/>
      <c r="G2589" s="82">
        <f t="shared" si="171"/>
        <v>0</v>
      </c>
      <c r="H2589" s="83">
        <f t="shared" si="172"/>
        <v>0</v>
      </c>
      <c r="I2589" s="83" t="e">
        <f t="shared" si="173"/>
        <v>#DIV/0!</v>
      </c>
      <c r="J2589" s="103" t="e">
        <f t="shared" si="174"/>
        <v>#DIV/0!</v>
      </c>
    </row>
    <row r="2590" spans="1:10" ht="12.75" customHeight="1" x14ac:dyDescent="0.25">
      <c r="A2590" s="101"/>
      <c r="D2590" s="81"/>
      <c r="E2590" s="81">
        <f>(E2589*Invoice!I5038)+((E2589-(E2589*Invoice!I5038))*Invoice!J5038)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14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Invoice!B5039</f>
        <v>0</v>
      </c>
      <c r="C2595" s="88">
        <f>Invoice!E5039</f>
        <v>0</v>
      </c>
      <c r="D2595" s="89">
        <f>Invoice!H5039</f>
        <v>0</v>
      </c>
      <c r="E2595" s="81">
        <f t="shared" si="170"/>
        <v>0</v>
      </c>
      <c r="F2595" s="81"/>
      <c r="G2595" s="82">
        <f t="shared" si="171"/>
        <v>0</v>
      </c>
      <c r="H2595" s="83">
        <f t="shared" si="172"/>
        <v>0</v>
      </c>
      <c r="I2595" s="83" t="e">
        <f t="shared" si="173"/>
        <v>#DIV/0!</v>
      </c>
      <c r="J2595" s="103" t="e">
        <f t="shared" si="174"/>
        <v>#DIV/0!</v>
      </c>
    </row>
    <row r="2596" spans="1:10" ht="12.75" customHeight="1" x14ac:dyDescent="0.25">
      <c r="A2596" s="101"/>
      <c r="D2596" s="81"/>
      <c r="E2596" s="81">
        <f>(E2595*Invoice!I5039)+((E2595-(E2595*Invoice!I5039))*Invoice!J5039)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15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Invoice!B5040</f>
        <v>0</v>
      </c>
      <c r="C2601" s="88">
        <f>Invoice!E5040</f>
        <v>0</v>
      </c>
      <c r="D2601" s="89">
        <f>Invoice!H5040</f>
        <v>0</v>
      </c>
      <c r="E2601" s="81">
        <f t="shared" si="170"/>
        <v>0</v>
      </c>
      <c r="F2601" s="81"/>
      <c r="G2601" s="82">
        <f t="shared" si="171"/>
        <v>0</v>
      </c>
      <c r="H2601" s="83">
        <f t="shared" si="172"/>
        <v>0</v>
      </c>
      <c r="I2601" s="83" t="e">
        <f t="shared" si="173"/>
        <v>#DIV/0!</v>
      </c>
      <c r="J2601" s="103" t="e">
        <f t="shared" si="174"/>
        <v>#DIV/0!</v>
      </c>
    </row>
    <row r="2602" spans="1:10" ht="12.75" customHeight="1" x14ac:dyDescent="0.25">
      <c r="A2602" s="101"/>
      <c r="D2602" s="81"/>
      <c r="E2602" s="81">
        <f>(E2601*Invoice!I5040)+((E2601-(E2601*Invoice!I5040))*Invoice!J5040)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16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Invoice!B5041</f>
        <v>0</v>
      </c>
      <c r="C2607" s="88">
        <f>Invoice!E5041</f>
        <v>0</v>
      </c>
      <c r="D2607" s="89">
        <f>Invoice!H5041</f>
        <v>0</v>
      </c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3" t="e">
        <f t="shared" si="174"/>
        <v>#DIV/0!</v>
      </c>
    </row>
    <row r="2608" spans="1:10" ht="12.75" customHeight="1" x14ac:dyDescent="0.25">
      <c r="A2608" s="101"/>
      <c r="D2608" s="81"/>
      <c r="E2608" s="81">
        <f>(E2607*Invoice!I5041)+((E2607-(E2607*Invoice!I5041))*Invoice!J5041)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C2611" s="88"/>
      <c r="D2611" s="89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6"/>
      <c r="B2612" s="107"/>
      <c r="C2612" s="107"/>
      <c r="D2612" s="107"/>
      <c r="E2612" s="107"/>
      <c r="F2612" s="107"/>
      <c r="G2612" s="108">
        <f>G2519+G2525+G2531+G2537+G2543+G2549+G2555+G2561+G2567+G2573+G2579+G2585+G2591+G2597+G2603+G2609</f>
        <v>0</v>
      </c>
      <c r="H2612" s="108">
        <f>H2519+H2525+H2531+H2537+H2543+H2549+H2555+H2561+H2567+H2573+H2579+H2585+H2591+H2597+H2603+H2609</f>
        <v>0</v>
      </c>
      <c r="I2612" s="107"/>
      <c r="J2612" s="109">
        <f>H2520+H2526+H2532+H2538+H2544+H2550+H2556+H2562+H2568+H2574+H2580+H2586+H2592+H2598+H2604+H2610</f>
        <v>0</v>
      </c>
    </row>
    <row r="2614" spans="1:10" ht="12.75" customHeight="1" x14ac:dyDescent="0.25">
      <c r="A2614" s="94" t="s">
        <v>1</v>
      </c>
      <c r="B2614" s="95">
        <f>Invoice!E5132</f>
        <v>23090046</v>
      </c>
      <c r="C2614" s="96"/>
      <c r="D2614" s="97"/>
      <c r="E2614" s="97"/>
      <c r="F2614" s="97"/>
      <c r="G2614" s="98"/>
      <c r="H2614" s="99"/>
      <c r="I2614" s="99"/>
      <c r="J2614" s="100"/>
    </row>
    <row r="2615" spans="1:10" ht="12.75" customHeight="1" x14ac:dyDescent="0.25">
      <c r="A2615" s="101">
        <v>1</v>
      </c>
      <c r="B2615" s="84" t="s">
        <v>20</v>
      </c>
      <c r="C2615" s="84" t="s">
        <v>21</v>
      </c>
      <c r="D2615" s="85" t="s">
        <v>22</v>
      </c>
      <c r="E2615" s="85" t="s">
        <v>23</v>
      </c>
      <c r="F2615" s="85"/>
      <c r="G2615" s="86" t="s">
        <v>24</v>
      </c>
      <c r="H2615" s="87" t="s">
        <v>25</v>
      </c>
      <c r="I2615" s="87" t="s">
        <v>26</v>
      </c>
      <c r="J2615" s="102"/>
    </row>
    <row r="2616" spans="1:10" ht="12.75" customHeight="1" x14ac:dyDescent="0.25">
      <c r="A2616" s="101"/>
      <c r="B2616" s="80">
        <f>Invoice!B5140</f>
        <v>0</v>
      </c>
      <c r="C2616" s="88">
        <f>Invoice!E5140</f>
        <v>0</v>
      </c>
      <c r="D2616" s="89">
        <f>Invoice!H5140</f>
        <v>0</v>
      </c>
      <c r="E2616" s="81">
        <f>D2616*B2616</f>
        <v>0</v>
      </c>
      <c r="F2616" s="81"/>
      <c r="G2616" s="82">
        <f>E2616/1.11</f>
        <v>0</v>
      </c>
      <c r="H2616" s="83">
        <f>G2616*11%</f>
        <v>0</v>
      </c>
      <c r="I2616" s="83" t="e">
        <f>G2616/B2616</f>
        <v>#DIV/0!</v>
      </c>
      <c r="J2616" s="103" t="e">
        <f>H2616/B2616</f>
        <v>#DIV/0!</v>
      </c>
    </row>
    <row r="2617" spans="1:10" ht="12.75" customHeight="1" x14ac:dyDescent="0.25">
      <c r="A2617" s="101"/>
      <c r="D2617" s="81"/>
      <c r="E2617" s="81">
        <f>(E2616*Invoice!I5140)+((E2616-(E2616*Invoice!I5140))*Invoice!J5140)</f>
        <v>0</v>
      </c>
      <c r="F2617" s="81"/>
      <c r="G2617" s="90">
        <f>E2617/1.11</f>
        <v>0</v>
      </c>
      <c r="H2617" s="91">
        <f>G2617*11%</f>
        <v>0</v>
      </c>
      <c r="I2617" s="91" t="e">
        <f>G2617/B2616</f>
        <v>#DIV/0!</v>
      </c>
      <c r="J2617" s="104" t="e">
        <f>H2617/B2616</f>
        <v>#DIV/0!</v>
      </c>
    </row>
    <row r="2618" spans="1:10" ht="12.75" customHeight="1" x14ac:dyDescent="0.25">
      <c r="A2618" s="101"/>
      <c r="D2618" s="81" t="s">
        <v>23</v>
      </c>
      <c r="E2618" s="81">
        <f>E2616-E2617</f>
        <v>0</v>
      </c>
      <c r="F2618" s="81"/>
      <c r="G2618" s="82">
        <f>G2616-G2617</f>
        <v>0</v>
      </c>
      <c r="H2618" s="82">
        <f>H2616-H2617</f>
        <v>0</v>
      </c>
      <c r="I2618" s="82" t="e">
        <f>I2616-I2617</f>
        <v>#DIV/0!</v>
      </c>
      <c r="J2618" s="105" t="e">
        <f>J2616-J2617</f>
        <v>#DIV/0!</v>
      </c>
    </row>
    <row r="2619" spans="1:10" ht="12.75" customHeight="1" x14ac:dyDescent="0.25">
      <c r="A2619" s="101"/>
      <c r="D2619" s="81"/>
      <c r="E2619" s="81"/>
      <c r="F2619" s="81"/>
      <c r="G2619" s="82"/>
      <c r="H2619" s="83">
        <f>G2618+H2618</f>
        <v>0</v>
      </c>
      <c r="I2619" s="83"/>
      <c r="J2619" s="103"/>
    </row>
    <row r="2620" spans="1:10" ht="12.75" customHeight="1" x14ac:dyDescent="0.25">
      <c r="A2620" s="101"/>
      <c r="B2620" s="79"/>
      <c r="D2620" s="81"/>
      <c r="E2620" s="81"/>
      <c r="F2620" s="81"/>
      <c r="G2620" s="82"/>
      <c r="H2620" s="83"/>
      <c r="I2620" s="83"/>
      <c r="J2620" s="103"/>
    </row>
    <row r="2621" spans="1:10" ht="12.75" customHeight="1" x14ac:dyDescent="0.25">
      <c r="A2621" s="101">
        <v>2</v>
      </c>
      <c r="B2621" s="84" t="s">
        <v>20</v>
      </c>
      <c r="C2621" s="84" t="s">
        <v>21</v>
      </c>
      <c r="D2621" s="85" t="s">
        <v>22</v>
      </c>
      <c r="E2621" s="85" t="s">
        <v>23</v>
      </c>
      <c r="F2621" s="85"/>
      <c r="G2621" s="86" t="s">
        <v>24</v>
      </c>
      <c r="H2621" s="87" t="s">
        <v>25</v>
      </c>
      <c r="I2621" s="87" t="s">
        <v>26</v>
      </c>
      <c r="J2621" s="102"/>
    </row>
    <row r="2622" spans="1:10" ht="12.75" customHeight="1" x14ac:dyDescent="0.25">
      <c r="A2622" s="101"/>
      <c r="B2622" s="80">
        <f>Invoice!B5141</f>
        <v>0</v>
      </c>
      <c r="C2622" s="88">
        <f>Invoice!E5141</f>
        <v>0</v>
      </c>
      <c r="D2622" s="89">
        <f>Invoice!H5141</f>
        <v>0</v>
      </c>
      <c r="E2622" s="81">
        <f t="shared" ref="E2622:E2706" si="175">D2622*B2622</f>
        <v>0</v>
      </c>
      <c r="F2622" s="81"/>
      <c r="G2622" s="82">
        <f t="shared" ref="G2622:G2706" si="176">E2622/1.11</f>
        <v>0</v>
      </c>
      <c r="H2622" s="83">
        <f t="shared" ref="H2622:H2706" si="177">G2622*11%</f>
        <v>0</v>
      </c>
      <c r="I2622" s="83" t="e">
        <f t="shared" ref="I2622:I2706" si="178">G2622/B2622</f>
        <v>#DIV/0!</v>
      </c>
      <c r="J2622" s="103" t="e">
        <f t="shared" ref="J2622:J2706" si="179">H2622/B2622</f>
        <v>#DIV/0!</v>
      </c>
    </row>
    <row r="2623" spans="1:10" ht="12.75" customHeight="1" x14ac:dyDescent="0.25">
      <c r="A2623" s="101"/>
      <c r="D2623" s="81"/>
      <c r="E2623" s="81">
        <f>(E2622*Invoice!I5141)+((E2622-(E2622*Invoice!I5141))*Invoice!J5141)</f>
        <v>0</v>
      </c>
      <c r="F2623" s="81"/>
      <c r="G2623" s="90">
        <f>E2623/1.11</f>
        <v>0</v>
      </c>
      <c r="H2623" s="91">
        <f>G2623*11%</f>
        <v>0</v>
      </c>
      <c r="I2623" s="91" t="e">
        <f>G2623/B2622</f>
        <v>#DIV/0!</v>
      </c>
      <c r="J2623" s="104" t="e">
        <f>H2623/B2622</f>
        <v>#DIV/0!</v>
      </c>
    </row>
    <row r="2624" spans="1:10" ht="12.75" customHeight="1" x14ac:dyDescent="0.25">
      <c r="A2624" s="101"/>
      <c r="D2624" s="81" t="s">
        <v>23</v>
      </c>
      <c r="E2624" s="81">
        <f>E2622-E2623</f>
        <v>0</v>
      </c>
      <c r="F2624" s="81"/>
      <c r="G2624" s="82">
        <f>G2622-G2623</f>
        <v>0</v>
      </c>
      <c r="H2624" s="82">
        <f>H2622-H2623</f>
        <v>0</v>
      </c>
      <c r="I2624" s="82" t="e">
        <f>I2622-I2623</f>
        <v>#DIV/0!</v>
      </c>
      <c r="J2624" s="105" t="e">
        <f>J2622-J2623</f>
        <v>#DIV/0!</v>
      </c>
    </row>
    <row r="2625" spans="1:10" ht="12.75" customHeight="1" x14ac:dyDescent="0.25">
      <c r="A2625" s="101"/>
      <c r="D2625" s="81"/>
      <c r="E2625" s="81"/>
      <c r="F2625" s="81"/>
      <c r="G2625" s="82"/>
      <c r="H2625" s="83">
        <f>G2624+H2624</f>
        <v>0</v>
      </c>
      <c r="I2625" s="83"/>
      <c r="J2625" s="103"/>
    </row>
    <row r="2626" spans="1:10" ht="12.75" customHeight="1" x14ac:dyDescent="0.25">
      <c r="A2626" s="101"/>
      <c r="B2626" s="79"/>
      <c r="D2626" s="81"/>
      <c r="E2626" s="81"/>
      <c r="F2626" s="81"/>
      <c r="G2626" s="82"/>
      <c r="H2626" s="83"/>
      <c r="I2626" s="83"/>
      <c r="J2626" s="103"/>
    </row>
    <row r="2627" spans="1:10" ht="12.75" customHeight="1" x14ac:dyDescent="0.25">
      <c r="A2627" s="101">
        <v>3</v>
      </c>
      <c r="B2627" s="84" t="s">
        <v>20</v>
      </c>
      <c r="C2627" s="84" t="s">
        <v>21</v>
      </c>
      <c r="D2627" s="85" t="s">
        <v>22</v>
      </c>
      <c r="E2627" s="85" t="s">
        <v>23</v>
      </c>
      <c r="F2627" s="85"/>
      <c r="G2627" s="86" t="s">
        <v>24</v>
      </c>
      <c r="H2627" s="87" t="s">
        <v>25</v>
      </c>
      <c r="I2627" s="87" t="s">
        <v>26</v>
      </c>
      <c r="J2627" s="102"/>
    </row>
    <row r="2628" spans="1:10" ht="12.75" customHeight="1" x14ac:dyDescent="0.25">
      <c r="A2628" s="101"/>
      <c r="B2628" s="80">
        <f>Invoice!B5142</f>
        <v>0</v>
      </c>
      <c r="C2628" s="88">
        <f>Invoice!E5142</f>
        <v>0</v>
      </c>
      <c r="D2628" s="89">
        <f>Invoice!H5142</f>
        <v>0</v>
      </c>
      <c r="E2628" s="81">
        <f t="shared" si="175"/>
        <v>0</v>
      </c>
      <c r="F2628" s="81"/>
      <c r="G2628" s="82">
        <f t="shared" si="176"/>
        <v>0</v>
      </c>
      <c r="H2628" s="83">
        <f t="shared" si="177"/>
        <v>0</v>
      </c>
      <c r="I2628" s="83" t="e">
        <f t="shared" si="178"/>
        <v>#DIV/0!</v>
      </c>
      <c r="J2628" s="103" t="e">
        <f t="shared" si="179"/>
        <v>#DIV/0!</v>
      </c>
    </row>
    <row r="2629" spans="1:10" ht="12.75" customHeight="1" x14ac:dyDescent="0.25">
      <c r="A2629" s="101"/>
      <c r="D2629" s="81"/>
      <c r="E2629" s="81">
        <f>(E2628*Invoice!I5142)+((E2628-(E2628*Invoice!I5142))*Invoice!J5142)</f>
        <v>0</v>
      </c>
      <c r="F2629" s="81"/>
      <c r="G2629" s="90">
        <f>E2629/1.11</f>
        <v>0</v>
      </c>
      <c r="H2629" s="91">
        <f>G2629*11%</f>
        <v>0</v>
      </c>
      <c r="I2629" s="91" t="e">
        <f>G2629/B2628</f>
        <v>#DIV/0!</v>
      </c>
      <c r="J2629" s="104" t="e">
        <f>H2629/B2628</f>
        <v>#DIV/0!</v>
      </c>
    </row>
    <row r="2630" spans="1:10" ht="12.75" customHeight="1" x14ac:dyDescent="0.25">
      <c r="A2630" s="101"/>
      <c r="D2630" s="81" t="s">
        <v>23</v>
      </c>
      <c r="E2630" s="81">
        <f>E2628-E2629</f>
        <v>0</v>
      </c>
      <c r="F2630" s="81"/>
      <c r="G2630" s="82">
        <f>G2628-G2629</f>
        <v>0</v>
      </c>
      <c r="H2630" s="82">
        <f>H2628-H2629</f>
        <v>0</v>
      </c>
      <c r="I2630" s="82" t="e">
        <f>I2628-I2629</f>
        <v>#DIV/0!</v>
      </c>
      <c r="J2630" s="105" t="e">
        <f>J2628-J2629</f>
        <v>#DIV/0!</v>
      </c>
    </row>
    <row r="2631" spans="1:10" ht="12.75" customHeight="1" x14ac:dyDescent="0.25">
      <c r="A2631" s="101"/>
      <c r="D2631" s="81"/>
      <c r="E2631" s="81"/>
      <c r="F2631" s="81"/>
      <c r="G2631" s="82"/>
      <c r="H2631" s="83">
        <f>G2630+H2630</f>
        <v>0</v>
      </c>
      <c r="I2631" s="83"/>
      <c r="J2631" s="103"/>
    </row>
    <row r="2632" spans="1:10" ht="12.75" customHeight="1" x14ac:dyDescent="0.25">
      <c r="A2632" s="101"/>
      <c r="B2632" s="79"/>
      <c r="D2632" s="81"/>
      <c r="E2632" s="81"/>
      <c r="F2632" s="81"/>
      <c r="G2632" s="82"/>
      <c r="H2632" s="83"/>
      <c r="I2632" s="83"/>
      <c r="J2632" s="103"/>
    </row>
    <row r="2633" spans="1:10" ht="12.75" customHeight="1" x14ac:dyDescent="0.25">
      <c r="A2633" s="101">
        <v>4</v>
      </c>
      <c r="B2633" s="84" t="s">
        <v>20</v>
      </c>
      <c r="C2633" s="84" t="s">
        <v>21</v>
      </c>
      <c r="D2633" s="85" t="s">
        <v>22</v>
      </c>
      <c r="E2633" s="85" t="s">
        <v>23</v>
      </c>
      <c r="F2633" s="85"/>
      <c r="G2633" s="86" t="s">
        <v>24</v>
      </c>
      <c r="H2633" s="87" t="s">
        <v>25</v>
      </c>
      <c r="I2633" s="87" t="s">
        <v>26</v>
      </c>
      <c r="J2633" s="102"/>
    </row>
    <row r="2634" spans="1:10" ht="12.75" customHeight="1" x14ac:dyDescent="0.25">
      <c r="A2634" s="101"/>
      <c r="B2634" s="80">
        <f>Invoice!B5143</f>
        <v>0</v>
      </c>
      <c r="C2634" s="88">
        <f>Invoice!E5143</f>
        <v>0</v>
      </c>
      <c r="D2634" s="89">
        <f>Invoice!H5143</f>
        <v>0</v>
      </c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3" t="e">
        <f t="shared" si="179"/>
        <v>#DIV/0!</v>
      </c>
    </row>
    <row r="2635" spans="1:10" ht="12.75" customHeight="1" x14ac:dyDescent="0.25">
      <c r="A2635" s="101"/>
      <c r="D2635" s="81"/>
      <c r="E2635" s="81">
        <f>(E2634*Invoice!I5143)+((E2634-(E2634*Invoice!I5143))*Invoice!J5143)</f>
        <v>0</v>
      </c>
      <c r="F2635" s="81"/>
      <c r="G2635" s="90">
        <f>E2635/1.11</f>
        <v>0</v>
      </c>
      <c r="H2635" s="91">
        <f>G2635*11%</f>
        <v>0</v>
      </c>
      <c r="I2635" s="91" t="e">
        <f>G2635/B2634</f>
        <v>#DIV/0!</v>
      </c>
      <c r="J2635" s="104" t="e">
        <f>H2635/B2634</f>
        <v>#DIV/0!</v>
      </c>
    </row>
    <row r="2636" spans="1:10" ht="12.75" customHeight="1" x14ac:dyDescent="0.25">
      <c r="A2636" s="101"/>
      <c r="D2636" s="81" t="s">
        <v>23</v>
      </c>
      <c r="E2636" s="81">
        <f>E2634-E2635</f>
        <v>0</v>
      </c>
      <c r="F2636" s="81"/>
      <c r="G2636" s="82">
        <f>G2634-G2635</f>
        <v>0</v>
      </c>
      <c r="H2636" s="82">
        <f>H2634-H2635</f>
        <v>0</v>
      </c>
      <c r="I2636" s="82" t="e">
        <f>I2634-I2635</f>
        <v>#DIV/0!</v>
      </c>
      <c r="J2636" s="105" t="e">
        <f>J2634-J2635</f>
        <v>#DIV/0!</v>
      </c>
    </row>
    <row r="2637" spans="1:10" ht="12.75" customHeight="1" x14ac:dyDescent="0.25">
      <c r="A2637" s="101"/>
      <c r="D2637" s="81"/>
      <c r="E2637" s="81"/>
      <c r="F2637" s="81"/>
      <c r="G2637" s="82"/>
      <c r="H2637" s="83">
        <f>G2636+H2636</f>
        <v>0</v>
      </c>
      <c r="I2637" s="83"/>
      <c r="J2637" s="103"/>
    </row>
    <row r="2638" spans="1:10" ht="12.75" customHeight="1" x14ac:dyDescent="0.25">
      <c r="A2638" s="101"/>
      <c r="B2638" s="79"/>
      <c r="D2638" s="81"/>
      <c r="E2638" s="81"/>
      <c r="F2638" s="81"/>
      <c r="G2638" s="82"/>
      <c r="H2638" s="83"/>
      <c r="I2638" s="83"/>
      <c r="J2638" s="103"/>
    </row>
    <row r="2639" spans="1:10" ht="12.75" customHeight="1" x14ac:dyDescent="0.25">
      <c r="A2639" s="101">
        <v>5</v>
      </c>
      <c r="B2639" s="84" t="s">
        <v>20</v>
      </c>
      <c r="C2639" s="84" t="s">
        <v>21</v>
      </c>
      <c r="D2639" s="85" t="s">
        <v>22</v>
      </c>
      <c r="E2639" s="85" t="s">
        <v>23</v>
      </c>
      <c r="F2639" s="85"/>
      <c r="G2639" s="86" t="s">
        <v>24</v>
      </c>
      <c r="H2639" s="87" t="s">
        <v>25</v>
      </c>
      <c r="I2639" s="87" t="s">
        <v>26</v>
      </c>
      <c r="J2639" s="102"/>
    </row>
    <row r="2640" spans="1:10" ht="12.75" customHeight="1" x14ac:dyDescent="0.25">
      <c r="A2640" s="101"/>
      <c r="B2640" s="80">
        <f>Invoice!B5144</f>
        <v>0</v>
      </c>
      <c r="C2640" s="88">
        <f>Invoice!E5144</f>
        <v>0</v>
      </c>
      <c r="D2640" s="89">
        <f>Invoice!H5144</f>
        <v>0</v>
      </c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3" t="e">
        <f t="shared" si="179"/>
        <v>#DIV/0!</v>
      </c>
    </row>
    <row r="2641" spans="1:10" ht="12.75" customHeight="1" x14ac:dyDescent="0.25">
      <c r="A2641" s="101"/>
      <c r="D2641" s="81"/>
      <c r="E2641" s="81">
        <f>(E2640*Invoice!I5144)+((E2640-(E2640*Invoice!I5144))*Invoice!J5144)</f>
        <v>0</v>
      </c>
      <c r="F2641" s="81"/>
      <c r="G2641" s="90">
        <f>E2641/1.11</f>
        <v>0</v>
      </c>
      <c r="H2641" s="91">
        <f>G2641*11%</f>
        <v>0</v>
      </c>
      <c r="I2641" s="91" t="e">
        <f>G2641/B2640</f>
        <v>#DIV/0!</v>
      </c>
      <c r="J2641" s="104" t="e">
        <f>H2641/B2640</f>
        <v>#DIV/0!</v>
      </c>
    </row>
    <row r="2642" spans="1:10" ht="12.75" customHeight="1" x14ac:dyDescent="0.25">
      <c r="A2642" s="101"/>
      <c r="D2642" s="81" t="s">
        <v>23</v>
      </c>
      <c r="E2642" s="81">
        <f>E2640-E2641</f>
        <v>0</v>
      </c>
      <c r="F2642" s="81"/>
      <c r="G2642" s="82">
        <f>G2640-G2641</f>
        <v>0</v>
      </c>
      <c r="H2642" s="82">
        <f>H2640-H2641</f>
        <v>0</v>
      </c>
      <c r="I2642" s="82" t="e">
        <f>I2640-I2641</f>
        <v>#DIV/0!</v>
      </c>
      <c r="J2642" s="105" t="e">
        <f>J2640-J2641</f>
        <v>#DIV/0!</v>
      </c>
    </row>
    <row r="2643" spans="1:10" ht="12.75" customHeight="1" x14ac:dyDescent="0.25">
      <c r="A2643" s="101"/>
      <c r="D2643" s="81"/>
      <c r="E2643" s="81"/>
      <c r="F2643" s="81"/>
      <c r="G2643" s="82"/>
      <c r="H2643" s="83">
        <f>G2642+H2642</f>
        <v>0</v>
      </c>
      <c r="I2643" s="83"/>
      <c r="J2643" s="103"/>
    </row>
    <row r="2644" spans="1:10" ht="12.75" customHeight="1" x14ac:dyDescent="0.25">
      <c r="A2644" s="101"/>
      <c r="B2644" s="79"/>
      <c r="D2644" s="81"/>
      <c r="E2644" s="81"/>
      <c r="F2644" s="81"/>
      <c r="G2644" s="82"/>
      <c r="H2644" s="83"/>
      <c r="I2644" s="83"/>
      <c r="J2644" s="103"/>
    </row>
    <row r="2645" spans="1:10" ht="12.75" customHeight="1" x14ac:dyDescent="0.25">
      <c r="A2645" s="101">
        <v>6</v>
      </c>
      <c r="B2645" s="84" t="s">
        <v>20</v>
      </c>
      <c r="C2645" s="84" t="s">
        <v>21</v>
      </c>
      <c r="D2645" s="85" t="s">
        <v>22</v>
      </c>
      <c r="E2645" s="85" t="s">
        <v>23</v>
      </c>
      <c r="F2645" s="85"/>
      <c r="G2645" s="86" t="s">
        <v>24</v>
      </c>
      <c r="H2645" s="87" t="s">
        <v>25</v>
      </c>
      <c r="I2645" s="87" t="s">
        <v>26</v>
      </c>
      <c r="J2645" s="102"/>
    </row>
    <row r="2646" spans="1:10" ht="12.75" customHeight="1" x14ac:dyDescent="0.25">
      <c r="A2646" s="101"/>
      <c r="B2646" s="80">
        <f>Invoice!B5145</f>
        <v>0</v>
      </c>
      <c r="C2646" s="88">
        <f>Invoice!E5145</f>
        <v>0</v>
      </c>
      <c r="D2646" s="89">
        <f>Invoice!H5145</f>
        <v>0</v>
      </c>
      <c r="E2646" s="81">
        <f t="shared" si="175"/>
        <v>0</v>
      </c>
      <c r="F2646" s="81"/>
      <c r="G2646" s="82">
        <f t="shared" si="176"/>
        <v>0</v>
      </c>
      <c r="H2646" s="83">
        <f t="shared" si="177"/>
        <v>0</v>
      </c>
      <c r="I2646" s="83" t="e">
        <f t="shared" si="178"/>
        <v>#DIV/0!</v>
      </c>
      <c r="J2646" s="103" t="e">
        <f t="shared" si="179"/>
        <v>#DIV/0!</v>
      </c>
    </row>
    <row r="2647" spans="1:10" ht="12.75" customHeight="1" x14ac:dyDescent="0.25">
      <c r="A2647" s="101"/>
      <c r="D2647" s="81"/>
      <c r="E2647" s="81">
        <f>(E2646*Invoice!I5145)+((E2646-(E2646*Invoice!I5145))*Invoice!J5145)</f>
        <v>0</v>
      </c>
      <c r="F2647" s="81"/>
      <c r="G2647" s="90">
        <f>E2647/1.11</f>
        <v>0</v>
      </c>
      <c r="H2647" s="91">
        <f>G2647*11%</f>
        <v>0</v>
      </c>
      <c r="I2647" s="91" t="e">
        <f>G2647/B2646</f>
        <v>#DIV/0!</v>
      </c>
      <c r="J2647" s="104" t="e">
        <f>H2647/B2646</f>
        <v>#DIV/0!</v>
      </c>
    </row>
    <row r="2648" spans="1:10" ht="12.75" customHeight="1" x14ac:dyDescent="0.25">
      <c r="A2648" s="101"/>
      <c r="D2648" s="81" t="s">
        <v>23</v>
      </c>
      <c r="E2648" s="81">
        <f>E2646-E2647</f>
        <v>0</v>
      </c>
      <c r="F2648" s="81"/>
      <c r="G2648" s="82">
        <f>G2646-G2647</f>
        <v>0</v>
      </c>
      <c r="H2648" s="82">
        <f>H2646-H2647</f>
        <v>0</v>
      </c>
      <c r="I2648" s="82" t="e">
        <f>I2646-I2647</f>
        <v>#DIV/0!</v>
      </c>
      <c r="J2648" s="105" t="e">
        <f>J2646-J2647</f>
        <v>#DIV/0!</v>
      </c>
    </row>
    <row r="2649" spans="1:10" ht="12.75" customHeight="1" x14ac:dyDescent="0.25">
      <c r="A2649" s="101"/>
      <c r="D2649" s="81"/>
      <c r="E2649" s="81"/>
      <c r="F2649" s="81"/>
      <c r="G2649" s="82"/>
      <c r="H2649" s="83">
        <f>G2648+H2648</f>
        <v>0</v>
      </c>
      <c r="I2649" s="83"/>
      <c r="J2649" s="103"/>
    </row>
    <row r="2650" spans="1:10" ht="12.75" customHeight="1" x14ac:dyDescent="0.25">
      <c r="A2650" s="101"/>
      <c r="B2650" s="79"/>
      <c r="D2650" s="81"/>
      <c r="E2650" s="81"/>
      <c r="F2650" s="81"/>
      <c r="G2650" s="82"/>
      <c r="H2650" s="83"/>
      <c r="I2650" s="83"/>
      <c r="J2650" s="103"/>
    </row>
    <row r="2651" spans="1:10" ht="12.75" customHeight="1" x14ac:dyDescent="0.25">
      <c r="A2651" s="101">
        <v>7</v>
      </c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2"/>
    </row>
    <row r="2652" spans="1:10" ht="12.75" customHeight="1" x14ac:dyDescent="0.25">
      <c r="A2652" s="101"/>
      <c r="B2652" s="80">
        <f>Invoice!B5146</f>
        <v>0</v>
      </c>
      <c r="C2652" s="88">
        <f>Invoice!E5146</f>
        <v>0</v>
      </c>
      <c r="D2652" s="89">
        <f>Invoice!H5146</f>
        <v>0</v>
      </c>
      <c r="E2652" s="81">
        <f t="shared" si="175"/>
        <v>0</v>
      </c>
      <c r="F2652" s="81"/>
      <c r="G2652" s="82">
        <f t="shared" si="176"/>
        <v>0</v>
      </c>
      <c r="H2652" s="83">
        <f t="shared" si="177"/>
        <v>0</v>
      </c>
      <c r="I2652" s="83" t="e">
        <f t="shared" si="178"/>
        <v>#DIV/0!</v>
      </c>
      <c r="J2652" s="103" t="e">
        <f t="shared" si="179"/>
        <v>#DIV/0!</v>
      </c>
    </row>
    <row r="2653" spans="1:10" ht="12.75" customHeight="1" x14ac:dyDescent="0.25">
      <c r="A2653" s="101"/>
      <c r="D2653" s="81"/>
      <c r="E2653" s="81">
        <f>(E2652*Invoice!I5146)+((E2652-(E2652*Invoice!I5146))*Invoice!J5146)</f>
        <v>0</v>
      </c>
      <c r="F2653" s="81"/>
      <c r="G2653" s="90">
        <f>E2653/1.11</f>
        <v>0</v>
      </c>
      <c r="H2653" s="91">
        <f>G2653*11%</f>
        <v>0</v>
      </c>
      <c r="I2653" s="91" t="e">
        <f>G2653/B2652</f>
        <v>#DIV/0!</v>
      </c>
      <c r="J2653" s="104" t="e">
        <f>H2653/B2652</f>
        <v>#DIV/0!</v>
      </c>
    </row>
    <row r="2654" spans="1:10" ht="12.75" customHeight="1" x14ac:dyDescent="0.25">
      <c r="A2654" s="101"/>
      <c r="D2654" s="81" t="s">
        <v>23</v>
      </c>
      <c r="E2654" s="81">
        <f>E2652-E2653</f>
        <v>0</v>
      </c>
      <c r="F2654" s="81"/>
      <c r="G2654" s="82">
        <f>G2652-G2653</f>
        <v>0</v>
      </c>
      <c r="H2654" s="82">
        <f>H2652-H2653</f>
        <v>0</v>
      </c>
      <c r="I2654" s="82" t="e">
        <f>I2652-I2653</f>
        <v>#DIV/0!</v>
      </c>
      <c r="J2654" s="105" t="e">
        <f>J2652-J2653</f>
        <v>#DIV/0!</v>
      </c>
    </row>
    <row r="2655" spans="1:10" ht="12.75" customHeight="1" x14ac:dyDescent="0.25">
      <c r="A2655" s="101"/>
      <c r="D2655" s="81"/>
      <c r="E2655" s="81"/>
      <c r="F2655" s="81"/>
      <c r="G2655" s="82"/>
      <c r="H2655" s="83">
        <f>G2654+H2654</f>
        <v>0</v>
      </c>
      <c r="I2655" s="83"/>
      <c r="J2655" s="103"/>
    </row>
    <row r="2656" spans="1:10" ht="12.75" customHeight="1" x14ac:dyDescent="0.25">
      <c r="A2656" s="101"/>
      <c r="B2656" s="79"/>
      <c r="D2656" s="81"/>
      <c r="E2656" s="81"/>
      <c r="F2656" s="81"/>
      <c r="G2656" s="82"/>
      <c r="H2656" s="83"/>
      <c r="I2656" s="83"/>
      <c r="J2656" s="103"/>
    </row>
    <row r="2657" spans="1:10" ht="12.75" customHeight="1" x14ac:dyDescent="0.25">
      <c r="A2657" s="101">
        <v>8</v>
      </c>
      <c r="B2657" s="84" t="s">
        <v>20</v>
      </c>
      <c r="C2657" s="84" t="s">
        <v>21</v>
      </c>
      <c r="D2657" s="85" t="s">
        <v>22</v>
      </c>
      <c r="E2657" s="85" t="s">
        <v>23</v>
      </c>
      <c r="F2657" s="85"/>
      <c r="G2657" s="86" t="s">
        <v>24</v>
      </c>
      <c r="H2657" s="87" t="s">
        <v>25</v>
      </c>
      <c r="I2657" s="87" t="s">
        <v>26</v>
      </c>
      <c r="J2657" s="102"/>
    </row>
    <row r="2658" spans="1:10" ht="12.75" customHeight="1" x14ac:dyDescent="0.25">
      <c r="A2658" s="101"/>
      <c r="B2658" s="80">
        <f>Invoice!B5147</f>
        <v>0</v>
      </c>
      <c r="C2658" s="88">
        <f>Invoice!E5147</f>
        <v>0</v>
      </c>
      <c r="D2658" s="89">
        <f>Invoice!H5147</f>
        <v>0</v>
      </c>
      <c r="E2658" s="81">
        <f t="shared" si="175"/>
        <v>0</v>
      </c>
      <c r="F2658" s="81"/>
      <c r="G2658" s="82">
        <f t="shared" si="176"/>
        <v>0</v>
      </c>
      <c r="H2658" s="83">
        <f t="shared" si="177"/>
        <v>0</v>
      </c>
      <c r="I2658" s="83" t="e">
        <f t="shared" si="178"/>
        <v>#DIV/0!</v>
      </c>
      <c r="J2658" s="103" t="e">
        <f t="shared" si="179"/>
        <v>#DIV/0!</v>
      </c>
    </row>
    <row r="2659" spans="1:10" ht="12.75" customHeight="1" x14ac:dyDescent="0.25">
      <c r="A2659" s="101"/>
      <c r="D2659" s="81"/>
      <c r="E2659" s="81">
        <f>(E2658*Invoice!I5147)+((E2658-(E2658*Invoice!I5147))*Invoice!J5147)</f>
        <v>0</v>
      </c>
      <c r="F2659" s="81"/>
      <c r="G2659" s="90">
        <f>E2659/1.11</f>
        <v>0</v>
      </c>
      <c r="H2659" s="91">
        <f>G2659*11%</f>
        <v>0</v>
      </c>
      <c r="I2659" s="91" t="e">
        <f>G2659/B2658</f>
        <v>#DIV/0!</v>
      </c>
      <c r="J2659" s="104" t="e">
        <f>H2659/B2658</f>
        <v>#DIV/0!</v>
      </c>
    </row>
    <row r="2660" spans="1:10" ht="12.75" customHeight="1" x14ac:dyDescent="0.25">
      <c r="A2660" s="101"/>
      <c r="D2660" s="81" t="s">
        <v>23</v>
      </c>
      <c r="E2660" s="81">
        <f>E2658-E2659</f>
        <v>0</v>
      </c>
      <c r="F2660" s="81"/>
      <c r="G2660" s="82">
        <f>G2658-G2659</f>
        <v>0</v>
      </c>
      <c r="H2660" s="82">
        <f>H2658-H2659</f>
        <v>0</v>
      </c>
      <c r="I2660" s="82" t="e">
        <f>I2658-I2659</f>
        <v>#DIV/0!</v>
      </c>
      <c r="J2660" s="105" t="e">
        <f>J2658-J2659</f>
        <v>#DIV/0!</v>
      </c>
    </row>
    <row r="2661" spans="1:10" ht="12.75" customHeight="1" x14ac:dyDescent="0.25">
      <c r="A2661" s="101"/>
      <c r="D2661" s="81"/>
      <c r="E2661" s="81"/>
      <c r="F2661" s="81"/>
      <c r="G2661" s="82"/>
      <c r="H2661" s="83">
        <f>G2660+H2660</f>
        <v>0</v>
      </c>
      <c r="I2661" s="83"/>
      <c r="J2661" s="103"/>
    </row>
    <row r="2662" spans="1:10" ht="12.75" customHeight="1" x14ac:dyDescent="0.25">
      <c r="A2662" s="101"/>
      <c r="B2662" s="79"/>
      <c r="D2662" s="81"/>
      <c r="E2662" s="81"/>
      <c r="F2662" s="81"/>
      <c r="G2662" s="82"/>
      <c r="H2662" s="83"/>
      <c r="I2662" s="83"/>
      <c r="J2662" s="103"/>
    </row>
    <row r="2663" spans="1:10" ht="12.75" customHeight="1" x14ac:dyDescent="0.25">
      <c r="A2663" s="101">
        <v>9</v>
      </c>
      <c r="B2663" s="84" t="s">
        <v>20</v>
      </c>
      <c r="C2663" s="84" t="s">
        <v>21</v>
      </c>
      <c r="D2663" s="85" t="s">
        <v>22</v>
      </c>
      <c r="E2663" s="85" t="s">
        <v>23</v>
      </c>
      <c r="F2663" s="85"/>
      <c r="G2663" s="86" t="s">
        <v>24</v>
      </c>
      <c r="H2663" s="87" t="s">
        <v>25</v>
      </c>
      <c r="I2663" s="87" t="s">
        <v>26</v>
      </c>
      <c r="J2663" s="102"/>
    </row>
    <row r="2664" spans="1:10" ht="12.75" customHeight="1" x14ac:dyDescent="0.25">
      <c r="A2664" s="101"/>
      <c r="B2664" s="80">
        <f>Invoice!B5148</f>
        <v>0</v>
      </c>
      <c r="C2664" s="88">
        <f>Invoice!E5148</f>
        <v>0</v>
      </c>
      <c r="D2664" s="89">
        <f>Invoice!H5148</f>
        <v>0</v>
      </c>
      <c r="E2664" s="81">
        <f t="shared" si="175"/>
        <v>0</v>
      </c>
      <c r="F2664" s="81"/>
      <c r="G2664" s="82">
        <f t="shared" si="176"/>
        <v>0</v>
      </c>
      <c r="H2664" s="83">
        <f t="shared" si="177"/>
        <v>0</v>
      </c>
      <c r="I2664" s="83" t="e">
        <f t="shared" si="178"/>
        <v>#DIV/0!</v>
      </c>
      <c r="J2664" s="103" t="e">
        <f t="shared" si="179"/>
        <v>#DIV/0!</v>
      </c>
    </row>
    <row r="2665" spans="1:10" ht="12.75" customHeight="1" x14ac:dyDescent="0.25">
      <c r="A2665" s="101"/>
      <c r="D2665" s="81"/>
      <c r="E2665" s="81">
        <f>(E2664*Invoice!I5148)+((E2664-(E2664*Invoice!I5148))*Invoice!J5148)</f>
        <v>0</v>
      </c>
      <c r="F2665" s="81"/>
      <c r="G2665" s="90">
        <f>E2665/1.11</f>
        <v>0</v>
      </c>
      <c r="H2665" s="91">
        <f>G2665*11%</f>
        <v>0</v>
      </c>
      <c r="I2665" s="91" t="e">
        <f>G2665/B2664</f>
        <v>#DIV/0!</v>
      </c>
      <c r="J2665" s="104" t="e">
        <f>H2665/B2664</f>
        <v>#DIV/0!</v>
      </c>
    </row>
    <row r="2666" spans="1:10" ht="12.75" customHeight="1" x14ac:dyDescent="0.25">
      <c r="A2666" s="101"/>
      <c r="D2666" s="81" t="s">
        <v>23</v>
      </c>
      <c r="E2666" s="81">
        <f>E2664-E2665</f>
        <v>0</v>
      </c>
      <c r="F2666" s="81"/>
      <c r="G2666" s="82">
        <f>G2664-G2665</f>
        <v>0</v>
      </c>
      <c r="H2666" s="82">
        <f>H2664-H2665</f>
        <v>0</v>
      </c>
      <c r="I2666" s="82" t="e">
        <f>I2664-I2665</f>
        <v>#DIV/0!</v>
      </c>
      <c r="J2666" s="105" t="e">
        <f>J2664-J2665</f>
        <v>#DIV/0!</v>
      </c>
    </row>
    <row r="2667" spans="1:10" ht="12.75" customHeight="1" x14ac:dyDescent="0.25">
      <c r="A2667" s="101"/>
      <c r="D2667" s="81"/>
      <c r="E2667" s="81"/>
      <c r="F2667" s="81"/>
      <c r="G2667" s="82"/>
      <c r="H2667" s="83">
        <f>G2666+H2666</f>
        <v>0</v>
      </c>
      <c r="I2667" s="83"/>
      <c r="J2667" s="103"/>
    </row>
    <row r="2668" spans="1:10" ht="12.75" customHeight="1" x14ac:dyDescent="0.25">
      <c r="A2668" s="101"/>
      <c r="B2668" s="79"/>
      <c r="D2668" s="81"/>
      <c r="E2668" s="81"/>
      <c r="F2668" s="81"/>
      <c r="G2668" s="82"/>
      <c r="H2668" s="83"/>
      <c r="I2668" s="83"/>
      <c r="J2668" s="103"/>
    </row>
    <row r="2669" spans="1:10" ht="12.75" customHeight="1" x14ac:dyDescent="0.25">
      <c r="A2669" s="101">
        <v>10</v>
      </c>
      <c r="B2669" s="84" t="s">
        <v>20</v>
      </c>
      <c r="C2669" s="84" t="s">
        <v>21</v>
      </c>
      <c r="D2669" s="85" t="s">
        <v>22</v>
      </c>
      <c r="E2669" s="85" t="s">
        <v>23</v>
      </c>
      <c r="F2669" s="85"/>
      <c r="G2669" s="86" t="s">
        <v>24</v>
      </c>
      <c r="H2669" s="87" t="s">
        <v>25</v>
      </c>
      <c r="I2669" s="87" t="s">
        <v>26</v>
      </c>
      <c r="J2669" s="102"/>
    </row>
    <row r="2670" spans="1:10" ht="12.75" customHeight="1" x14ac:dyDescent="0.25">
      <c r="A2670" s="101"/>
      <c r="B2670" s="80">
        <f>Invoice!B5149</f>
        <v>0</v>
      </c>
      <c r="C2670" s="88">
        <f>Invoice!E5149</f>
        <v>0</v>
      </c>
      <c r="D2670" s="89">
        <f>Invoice!H5149</f>
        <v>0</v>
      </c>
      <c r="E2670" s="81">
        <f t="shared" si="175"/>
        <v>0</v>
      </c>
      <c r="F2670" s="81"/>
      <c r="G2670" s="82">
        <f t="shared" si="176"/>
        <v>0</v>
      </c>
      <c r="H2670" s="83">
        <f t="shared" si="177"/>
        <v>0</v>
      </c>
      <c r="I2670" s="83" t="e">
        <f t="shared" si="178"/>
        <v>#DIV/0!</v>
      </c>
      <c r="J2670" s="103" t="e">
        <f t="shared" si="179"/>
        <v>#DIV/0!</v>
      </c>
    </row>
    <row r="2671" spans="1:10" ht="12.75" customHeight="1" x14ac:dyDescent="0.25">
      <c r="A2671" s="101"/>
      <c r="D2671" s="81"/>
      <c r="E2671" s="81">
        <f>(E2670*Invoice!I5149)+((E2670-(E2670*Invoice!I5149))*Invoice!J5149)</f>
        <v>0</v>
      </c>
      <c r="F2671" s="81"/>
      <c r="G2671" s="90">
        <f>E2671/1.11</f>
        <v>0</v>
      </c>
      <c r="H2671" s="91">
        <f>G2671*11%</f>
        <v>0</v>
      </c>
      <c r="I2671" s="91" t="e">
        <f>G2671/B2670</f>
        <v>#DIV/0!</v>
      </c>
      <c r="J2671" s="104" t="e">
        <f>H2671/B2670</f>
        <v>#DIV/0!</v>
      </c>
    </row>
    <row r="2672" spans="1:10" ht="12.75" customHeight="1" x14ac:dyDescent="0.25">
      <c r="A2672" s="101"/>
      <c r="D2672" s="81" t="s">
        <v>23</v>
      </c>
      <c r="E2672" s="81">
        <f>E2670-E2671</f>
        <v>0</v>
      </c>
      <c r="F2672" s="81"/>
      <c r="G2672" s="82">
        <f>G2670-G2671</f>
        <v>0</v>
      </c>
      <c r="H2672" s="82">
        <f>H2670-H2671</f>
        <v>0</v>
      </c>
      <c r="I2672" s="82" t="e">
        <f>I2670-I2671</f>
        <v>#DIV/0!</v>
      </c>
      <c r="J2672" s="105" t="e">
        <f>J2670-J2671</f>
        <v>#DIV/0!</v>
      </c>
    </row>
    <row r="2673" spans="1:10" ht="12.75" customHeight="1" x14ac:dyDescent="0.25">
      <c r="A2673" s="101"/>
      <c r="D2673" s="81"/>
      <c r="E2673" s="81"/>
      <c r="F2673" s="81"/>
      <c r="G2673" s="82"/>
      <c r="H2673" s="83">
        <f>G2672+H2672</f>
        <v>0</v>
      </c>
      <c r="I2673" s="83"/>
      <c r="J2673" s="103"/>
    </row>
    <row r="2674" spans="1:10" ht="12.75" customHeight="1" x14ac:dyDescent="0.25">
      <c r="A2674" s="101"/>
      <c r="B2674" s="79"/>
      <c r="D2674" s="81"/>
      <c r="E2674" s="81"/>
      <c r="F2674" s="81"/>
      <c r="G2674" s="82"/>
      <c r="H2674" s="83"/>
      <c r="I2674" s="83"/>
      <c r="J2674" s="103"/>
    </row>
    <row r="2675" spans="1:10" ht="12.75" customHeight="1" x14ac:dyDescent="0.25">
      <c r="A2675" s="101">
        <v>11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Invoice!B5150</f>
        <v>0</v>
      </c>
      <c r="C2676" s="88">
        <f>Invoice!E5150</f>
        <v>0</v>
      </c>
      <c r="D2676" s="89">
        <f>Invoice!H5150</f>
        <v>0</v>
      </c>
      <c r="E2676" s="81">
        <f t="shared" si="175"/>
        <v>0</v>
      </c>
      <c r="F2676" s="81"/>
      <c r="G2676" s="82">
        <f t="shared" si="176"/>
        <v>0</v>
      </c>
      <c r="H2676" s="83">
        <f t="shared" si="177"/>
        <v>0</v>
      </c>
      <c r="I2676" s="83" t="e">
        <f t="shared" si="178"/>
        <v>#DIV/0!</v>
      </c>
      <c r="J2676" s="103" t="e">
        <f t="shared" si="179"/>
        <v>#DIV/0!</v>
      </c>
    </row>
    <row r="2677" spans="1:10" ht="12.75" customHeight="1" x14ac:dyDescent="0.25">
      <c r="A2677" s="101"/>
      <c r="D2677" s="81"/>
      <c r="E2677" s="81">
        <f>(E2676*Invoice!I5150)+((E2676-(E2676*Invoice!I5150))*Invoice!J5150)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12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Invoice!B5151</f>
        <v>0</v>
      </c>
      <c r="C2682" s="88">
        <f>Invoice!E5151</f>
        <v>0</v>
      </c>
      <c r="D2682" s="89">
        <f>Invoice!H5151</f>
        <v>0</v>
      </c>
      <c r="E2682" s="81">
        <f t="shared" si="175"/>
        <v>0</v>
      </c>
      <c r="F2682" s="81"/>
      <c r="G2682" s="82">
        <f t="shared" si="176"/>
        <v>0</v>
      </c>
      <c r="H2682" s="83">
        <f t="shared" si="177"/>
        <v>0</v>
      </c>
      <c r="I2682" s="83" t="e">
        <f t="shared" si="178"/>
        <v>#DIV/0!</v>
      </c>
      <c r="J2682" s="103" t="e">
        <f t="shared" si="179"/>
        <v>#DIV/0!</v>
      </c>
    </row>
    <row r="2683" spans="1:10" ht="12.75" customHeight="1" x14ac:dyDescent="0.25">
      <c r="A2683" s="101"/>
      <c r="D2683" s="81"/>
      <c r="E2683" s="81">
        <f>(E2682*Invoice!I5151)+((E2682-(E2682*Invoice!I5151))*Invoice!J5151)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13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Invoice!B5152</f>
        <v>0</v>
      </c>
      <c r="C2688" s="88">
        <f>Invoice!E5152</f>
        <v>0</v>
      </c>
      <c r="D2688" s="89">
        <f>Invoice!H5152</f>
        <v>0</v>
      </c>
      <c r="E2688" s="81">
        <f t="shared" si="175"/>
        <v>0</v>
      </c>
      <c r="F2688" s="81"/>
      <c r="G2688" s="82">
        <f t="shared" si="176"/>
        <v>0</v>
      </c>
      <c r="H2688" s="83">
        <f t="shared" si="177"/>
        <v>0</v>
      </c>
      <c r="I2688" s="83" t="e">
        <f t="shared" si="178"/>
        <v>#DIV/0!</v>
      </c>
      <c r="J2688" s="103" t="e">
        <f t="shared" si="179"/>
        <v>#DIV/0!</v>
      </c>
    </row>
    <row r="2689" spans="1:10" ht="12.75" customHeight="1" x14ac:dyDescent="0.25">
      <c r="A2689" s="101"/>
      <c r="D2689" s="81"/>
      <c r="E2689" s="81">
        <f>(E2688*Invoice!I5152)+((E2688-(E2688*Invoice!I5152))*Invoice!J5152)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14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Invoice!B5153</f>
        <v>0</v>
      </c>
      <c r="C2694" s="88">
        <f>Invoice!E5153</f>
        <v>0</v>
      </c>
      <c r="D2694" s="89">
        <f>Invoice!H5153</f>
        <v>0</v>
      </c>
      <c r="E2694" s="81">
        <f t="shared" si="175"/>
        <v>0</v>
      </c>
      <c r="F2694" s="81"/>
      <c r="G2694" s="82">
        <f t="shared" si="176"/>
        <v>0</v>
      </c>
      <c r="H2694" s="83">
        <f t="shared" si="177"/>
        <v>0</v>
      </c>
      <c r="I2694" s="83" t="e">
        <f t="shared" si="178"/>
        <v>#DIV/0!</v>
      </c>
      <c r="J2694" s="103" t="e">
        <f t="shared" si="179"/>
        <v>#DIV/0!</v>
      </c>
    </row>
    <row r="2695" spans="1:10" ht="12.75" customHeight="1" x14ac:dyDescent="0.25">
      <c r="A2695" s="101"/>
      <c r="D2695" s="81"/>
      <c r="E2695" s="81">
        <f>(E2694*Invoice!I5153)+((E2694-(E2694*Invoice!I5153))*Invoice!J5153)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15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Invoice!B5154</f>
        <v>0</v>
      </c>
      <c r="C2700" s="88">
        <f>Invoice!E5154</f>
        <v>0</v>
      </c>
      <c r="D2700" s="89">
        <f>Invoice!H5154</f>
        <v>0</v>
      </c>
      <c r="E2700" s="81">
        <f t="shared" si="175"/>
        <v>0</v>
      </c>
      <c r="F2700" s="81"/>
      <c r="G2700" s="82">
        <f t="shared" si="176"/>
        <v>0</v>
      </c>
      <c r="H2700" s="83">
        <f t="shared" si="177"/>
        <v>0</v>
      </c>
      <c r="I2700" s="83" t="e">
        <f t="shared" si="178"/>
        <v>#DIV/0!</v>
      </c>
      <c r="J2700" s="103" t="e">
        <f t="shared" si="179"/>
        <v>#DIV/0!</v>
      </c>
    </row>
    <row r="2701" spans="1:10" ht="12.75" customHeight="1" x14ac:dyDescent="0.25">
      <c r="A2701" s="101"/>
      <c r="D2701" s="81"/>
      <c r="E2701" s="81">
        <f>(E2700*Invoice!I5154)+((E2700-(E2700*Invoice!I5154))*Invoice!J5154)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16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Invoice!B5155</f>
        <v>0</v>
      </c>
      <c r="C2706" s="88">
        <f>Invoice!E5155</f>
        <v>0</v>
      </c>
      <c r="D2706" s="89">
        <f>Invoice!H5155</f>
        <v>0</v>
      </c>
      <c r="E2706" s="81">
        <f t="shared" si="175"/>
        <v>0</v>
      </c>
      <c r="F2706" s="81"/>
      <c r="G2706" s="82">
        <f t="shared" si="176"/>
        <v>0</v>
      </c>
      <c r="H2706" s="83">
        <f t="shared" si="177"/>
        <v>0</v>
      </c>
      <c r="I2706" s="83" t="e">
        <f t="shared" si="178"/>
        <v>#DIV/0!</v>
      </c>
      <c r="J2706" s="103" t="e">
        <f t="shared" si="179"/>
        <v>#DIV/0!</v>
      </c>
    </row>
    <row r="2707" spans="1:10" ht="12.75" customHeight="1" x14ac:dyDescent="0.25">
      <c r="A2707" s="101"/>
      <c r="D2707" s="81"/>
      <c r="E2707" s="81">
        <f>(E2706*Invoice!I5155)+((E2706-(E2706*Invoice!I5155))*Invoice!J5155)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C2710" s="88"/>
      <c r="D2710" s="89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6"/>
      <c r="B2711" s="107"/>
      <c r="C2711" s="107"/>
      <c r="D2711" s="107"/>
      <c r="E2711" s="107"/>
      <c r="F2711" s="107"/>
      <c r="G2711" s="108">
        <f>G2618+G2624+G2630+G2636+G2642+G2648+G2654+G2660+G2666+G2672+G2678+G2684+G2690+G2696+G2702+G2708</f>
        <v>0</v>
      </c>
      <c r="H2711" s="108">
        <f>H2618+H2624+H2630+H2636+H2642+H2648+H2654+H2660+H2666+H2672+H2678+H2684+H2690+H2696+H2702+H2708</f>
        <v>0</v>
      </c>
      <c r="I2711" s="107"/>
      <c r="J2711" s="109">
        <f>H2619+H2625+H2631+H2637+H2643+H2649+H2655+H2661+H2667+H2673+H2679+H2685+H2691+H2697+H2703+H2709</f>
        <v>0</v>
      </c>
    </row>
    <row r="2713" spans="1:10" ht="12.75" customHeight="1" x14ac:dyDescent="0.25">
      <c r="A2713" s="94" t="s">
        <v>1</v>
      </c>
      <c r="B2713" s="95">
        <f>Invoice!E5246</f>
        <v>23090047</v>
      </c>
      <c r="C2713" s="96"/>
      <c r="D2713" s="97"/>
      <c r="E2713" s="97"/>
      <c r="F2713" s="97"/>
      <c r="G2713" s="98"/>
      <c r="H2713" s="99"/>
      <c r="I2713" s="99"/>
      <c r="J2713" s="100"/>
    </row>
    <row r="2714" spans="1:10" ht="12.75" customHeight="1" x14ac:dyDescent="0.25">
      <c r="A2714" s="101">
        <v>1</v>
      </c>
      <c r="B2714" s="84" t="s">
        <v>20</v>
      </c>
      <c r="C2714" s="84" t="s">
        <v>21</v>
      </c>
      <c r="D2714" s="85" t="s">
        <v>22</v>
      </c>
      <c r="E2714" s="85" t="s">
        <v>23</v>
      </c>
      <c r="F2714" s="85"/>
      <c r="G2714" s="86" t="s">
        <v>24</v>
      </c>
      <c r="H2714" s="87" t="s">
        <v>25</v>
      </c>
      <c r="I2714" s="87" t="s">
        <v>26</v>
      </c>
      <c r="J2714" s="102"/>
    </row>
    <row r="2715" spans="1:10" ht="12.75" customHeight="1" x14ac:dyDescent="0.25">
      <c r="A2715" s="101"/>
      <c r="B2715" s="80">
        <f>Invoice!B5254</f>
        <v>0</v>
      </c>
      <c r="C2715" s="88">
        <f>Invoice!E5254</f>
        <v>0</v>
      </c>
      <c r="D2715" s="89">
        <f>Invoice!H5254</f>
        <v>0</v>
      </c>
      <c r="E2715" s="81">
        <f>D2715*B2715</f>
        <v>0</v>
      </c>
      <c r="F2715" s="81"/>
      <c r="G2715" s="82">
        <f>E2715/1.11</f>
        <v>0</v>
      </c>
      <c r="H2715" s="83">
        <f>G2715*11%</f>
        <v>0</v>
      </c>
      <c r="I2715" s="83" t="e">
        <f>G2715/B2715</f>
        <v>#DIV/0!</v>
      </c>
      <c r="J2715" s="103" t="e">
        <f>H2715/B2715</f>
        <v>#DIV/0!</v>
      </c>
    </row>
    <row r="2716" spans="1:10" ht="12.75" customHeight="1" x14ac:dyDescent="0.25">
      <c r="A2716" s="101"/>
      <c r="D2716" s="81"/>
      <c r="E2716" s="81">
        <f>(E2715*Invoice!I5254)+((E2715-(E2715*Invoice!I5254))*Invoice!J5254)</f>
        <v>0</v>
      </c>
      <c r="F2716" s="81"/>
      <c r="G2716" s="90">
        <f>E2716/1.11</f>
        <v>0</v>
      </c>
      <c r="H2716" s="91">
        <f>G2716*11%</f>
        <v>0</v>
      </c>
      <c r="I2716" s="91" t="e">
        <f>G2716/B2715</f>
        <v>#DIV/0!</v>
      </c>
      <c r="J2716" s="104" t="e">
        <f>H2716/B2715</f>
        <v>#DIV/0!</v>
      </c>
    </row>
    <row r="2717" spans="1:10" ht="12.75" customHeight="1" x14ac:dyDescent="0.25">
      <c r="A2717" s="101"/>
      <c r="D2717" s="81" t="s">
        <v>23</v>
      </c>
      <c r="E2717" s="81">
        <f>E2715-E2716</f>
        <v>0</v>
      </c>
      <c r="F2717" s="81"/>
      <c r="G2717" s="82">
        <f>G2715-G2716</f>
        <v>0</v>
      </c>
      <c r="H2717" s="82">
        <f>H2715-H2716</f>
        <v>0</v>
      </c>
      <c r="I2717" s="82" t="e">
        <f>I2715-I2716</f>
        <v>#DIV/0!</v>
      </c>
      <c r="J2717" s="105" t="e">
        <f>J2715-J2716</f>
        <v>#DIV/0!</v>
      </c>
    </row>
    <row r="2718" spans="1:10" ht="12.75" customHeight="1" x14ac:dyDescent="0.25">
      <c r="A2718" s="101"/>
      <c r="D2718" s="81"/>
      <c r="E2718" s="81"/>
      <c r="F2718" s="81"/>
      <c r="G2718" s="82"/>
      <c r="H2718" s="83">
        <f>G2717+H2717</f>
        <v>0</v>
      </c>
      <c r="I2718" s="83"/>
      <c r="J2718" s="103"/>
    </row>
    <row r="2719" spans="1:10" ht="12.75" customHeight="1" x14ac:dyDescent="0.25">
      <c r="A2719" s="101"/>
      <c r="B2719" s="79"/>
      <c r="D2719" s="81"/>
      <c r="E2719" s="81"/>
      <c r="F2719" s="81"/>
      <c r="G2719" s="82"/>
      <c r="H2719" s="83"/>
      <c r="I2719" s="83"/>
      <c r="J2719" s="103"/>
    </row>
    <row r="2720" spans="1:10" ht="12.75" customHeight="1" x14ac:dyDescent="0.25">
      <c r="A2720" s="101">
        <v>2</v>
      </c>
      <c r="B2720" s="84" t="s">
        <v>20</v>
      </c>
      <c r="C2720" s="84" t="s">
        <v>21</v>
      </c>
      <c r="D2720" s="85" t="s">
        <v>22</v>
      </c>
      <c r="E2720" s="85" t="s">
        <v>23</v>
      </c>
      <c r="F2720" s="85"/>
      <c r="G2720" s="86" t="s">
        <v>24</v>
      </c>
      <c r="H2720" s="87" t="s">
        <v>25</v>
      </c>
      <c r="I2720" s="87" t="s">
        <v>26</v>
      </c>
      <c r="J2720" s="102"/>
    </row>
    <row r="2721" spans="1:10" ht="12.75" customHeight="1" x14ac:dyDescent="0.25">
      <c r="A2721" s="101"/>
      <c r="B2721" s="80">
        <f>Invoice!B5255</f>
        <v>0</v>
      </c>
      <c r="C2721" s="88">
        <f>Invoice!E5255</f>
        <v>0</v>
      </c>
      <c r="D2721" s="89">
        <f>Invoice!H5255</f>
        <v>0</v>
      </c>
      <c r="E2721" s="81">
        <f t="shared" ref="E2721:E2805" si="180">D2721*B2721</f>
        <v>0</v>
      </c>
      <c r="F2721" s="81"/>
      <c r="G2721" s="82">
        <f t="shared" ref="G2721:G2805" si="181">E2721/1.11</f>
        <v>0</v>
      </c>
      <c r="H2721" s="83">
        <f t="shared" ref="H2721:H2805" si="182">G2721*11%</f>
        <v>0</v>
      </c>
      <c r="I2721" s="83" t="e">
        <f t="shared" ref="I2721:I2805" si="183">G2721/B2721</f>
        <v>#DIV/0!</v>
      </c>
      <c r="J2721" s="103" t="e">
        <f t="shared" ref="J2721:J2805" si="184">H2721/B2721</f>
        <v>#DIV/0!</v>
      </c>
    </row>
    <row r="2722" spans="1:10" ht="12.75" customHeight="1" x14ac:dyDescent="0.25">
      <c r="A2722" s="101"/>
      <c r="D2722" s="81"/>
      <c r="E2722" s="81">
        <f>(E2721*Invoice!I5255)+((E2721-(E2721*Invoice!I5255))*Invoice!J5255)</f>
        <v>0</v>
      </c>
      <c r="F2722" s="81"/>
      <c r="G2722" s="90">
        <f>E2722/1.11</f>
        <v>0</v>
      </c>
      <c r="H2722" s="91">
        <f>G2722*11%</f>
        <v>0</v>
      </c>
      <c r="I2722" s="91" t="e">
        <f>G2722/B2721</f>
        <v>#DIV/0!</v>
      </c>
      <c r="J2722" s="104" t="e">
        <f>H2722/B2721</f>
        <v>#DIV/0!</v>
      </c>
    </row>
    <row r="2723" spans="1:10" ht="12.75" customHeight="1" x14ac:dyDescent="0.25">
      <c r="A2723" s="101"/>
      <c r="D2723" s="81" t="s">
        <v>23</v>
      </c>
      <c r="E2723" s="81">
        <f>E2721-E2722</f>
        <v>0</v>
      </c>
      <c r="F2723" s="81"/>
      <c r="G2723" s="82">
        <f>G2721-G2722</f>
        <v>0</v>
      </c>
      <c r="H2723" s="82">
        <f>H2721-H2722</f>
        <v>0</v>
      </c>
      <c r="I2723" s="82" t="e">
        <f>I2721-I2722</f>
        <v>#DIV/0!</v>
      </c>
      <c r="J2723" s="105" t="e">
        <f>J2721-J2722</f>
        <v>#DIV/0!</v>
      </c>
    </row>
    <row r="2724" spans="1:10" ht="12.75" customHeight="1" x14ac:dyDescent="0.25">
      <c r="A2724" s="101"/>
      <c r="D2724" s="81"/>
      <c r="E2724" s="81"/>
      <c r="F2724" s="81"/>
      <c r="G2724" s="82"/>
      <c r="H2724" s="83">
        <f>G2723+H2723</f>
        <v>0</v>
      </c>
      <c r="I2724" s="83"/>
      <c r="J2724" s="103"/>
    </row>
    <row r="2725" spans="1:10" ht="12.75" customHeight="1" x14ac:dyDescent="0.25">
      <c r="A2725" s="101"/>
      <c r="B2725" s="79"/>
      <c r="D2725" s="81"/>
      <c r="E2725" s="81"/>
      <c r="F2725" s="81"/>
      <c r="G2725" s="82"/>
      <c r="H2725" s="83"/>
      <c r="I2725" s="83"/>
      <c r="J2725" s="103"/>
    </row>
    <row r="2726" spans="1:10" ht="12.75" customHeight="1" x14ac:dyDescent="0.25">
      <c r="A2726" s="101">
        <v>3</v>
      </c>
      <c r="B2726" s="84" t="s">
        <v>20</v>
      </c>
      <c r="C2726" s="84" t="s">
        <v>21</v>
      </c>
      <c r="D2726" s="85" t="s">
        <v>22</v>
      </c>
      <c r="E2726" s="85" t="s">
        <v>23</v>
      </c>
      <c r="F2726" s="85"/>
      <c r="G2726" s="86" t="s">
        <v>24</v>
      </c>
      <c r="H2726" s="87" t="s">
        <v>25</v>
      </c>
      <c r="I2726" s="87" t="s">
        <v>26</v>
      </c>
      <c r="J2726" s="102"/>
    </row>
    <row r="2727" spans="1:10" ht="12.75" customHeight="1" x14ac:dyDescent="0.25">
      <c r="A2727" s="101"/>
      <c r="B2727" s="80">
        <f>Invoice!B5256</f>
        <v>0</v>
      </c>
      <c r="C2727" s="88">
        <f>Invoice!E5256</f>
        <v>0</v>
      </c>
      <c r="D2727" s="89">
        <f>Invoice!H5256</f>
        <v>0</v>
      </c>
      <c r="E2727" s="81">
        <f t="shared" si="180"/>
        <v>0</v>
      </c>
      <c r="F2727" s="81"/>
      <c r="G2727" s="82">
        <f t="shared" si="181"/>
        <v>0</v>
      </c>
      <c r="H2727" s="83">
        <f t="shared" si="182"/>
        <v>0</v>
      </c>
      <c r="I2727" s="83" t="e">
        <f t="shared" si="183"/>
        <v>#DIV/0!</v>
      </c>
      <c r="J2727" s="103" t="e">
        <f t="shared" si="184"/>
        <v>#DIV/0!</v>
      </c>
    </row>
    <row r="2728" spans="1:10" ht="12.75" customHeight="1" x14ac:dyDescent="0.25">
      <c r="A2728" s="101"/>
      <c r="D2728" s="81"/>
      <c r="E2728" s="81">
        <f>(E2727*Invoice!I5256)+((E2727-(E2727*Invoice!I5256))*Invoice!J5256)</f>
        <v>0</v>
      </c>
      <c r="F2728" s="81"/>
      <c r="G2728" s="90">
        <f>E2728/1.11</f>
        <v>0</v>
      </c>
      <c r="H2728" s="91">
        <f>G2728*11%</f>
        <v>0</v>
      </c>
      <c r="I2728" s="91" t="e">
        <f>G2728/B2727</f>
        <v>#DIV/0!</v>
      </c>
      <c r="J2728" s="104" t="e">
        <f>H2728/B2727</f>
        <v>#DIV/0!</v>
      </c>
    </row>
    <row r="2729" spans="1:10" ht="12.75" customHeight="1" x14ac:dyDescent="0.25">
      <c r="A2729" s="101"/>
      <c r="D2729" s="81" t="s">
        <v>23</v>
      </c>
      <c r="E2729" s="81">
        <f>E2727-E2728</f>
        <v>0</v>
      </c>
      <c r="F2729" s="81"/>
      <c r="G2729" s="82">
        <f>G2727-G2728</f>
        <v>0</v>
      </c>
      <c r="H2729" s="82">
        <f>H2727-H2728</f>
        <v>0</v>
      </c>
      <c r="I2729" s="82" t="e">
        <f>I2727-I2728</f>
        <v>#DIV/0!</v>
      </c>
      <c r="J2729" s="105" t="e">
        <f>J2727-J2728</f>
        <v>#DIV/0!</v>
      </c>
    </row>
    <row r="2730" spans="1:10" ht="12.75" customHeight="1" x14ac:dyDescent="0.25">
      <c r="A2730" s="101"/>
      <c r="D2730" s="81"/>
      <c r="E2730" s="81"/>
      <c r="F2730" s="81"/>
      <c r="G2730" s="82"/>
      <c r="H2730" s="83">
        <f>G2729+H2729</f>
        <v>0</v>
      </c>
      <c r="I2730" s="83"/>
      <c r="J2730" s="103"/>
    </row>
    <row r="2731" spans="1:10" ht="12.75" customHeight="1" x14ac:dyDescent="0.25">
      <c r="A2731" s="101"/>
      <c r="B2731" s="79"/>
      <c r="D2731" s="81"/>
      <c r="E2731" s="81"/>
      <c r="F2731" s="81"/>
      <c r="G2731" s="82"/>
      <c r="H2731" s="83"/>
      <c r="I2731" s="83"/>
      <c r="J2731" s="103"/>
    </row>
    <row r="2732" spans="1:10" ht="12.75" customHeight="1" x14ac:dyDescent="0.25">
      <c r="A2732" s="101">
        <v>4</v>
      </c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2"/>
    </row>
    <row r="2733" spans="1:10" ht="12.75" customHeight="1" x14ac:dyDescent="0.25">
      <c r="A2733" s="101"/>
      <c r="B2733" s="80">
        <f>Invoice!B5257</f>
        <v>0</v>
      </c>
      <c r="C2733" s="88">
        <f>Invoice!E5257</f>
        <v>0</v>
      </c>
      <c r="D2733" s="89">
        <f>Invoice!H5257</f>
        <v>0</v>
      </c>
      <c r="E2733" s="81">
        <f t="shared" si="180"/>
        <v>0</v>
      </c>
      <c r="F2733" s="81"/>
      <c r="G2733" s="82">
        <f t="shared" si="181"/>
        <v>0</v>
      </c>
      <c r="H2733" s="83">
        <f t="shared" si="182"/>
        <v>0</v>
      </c>
      <c r="I2733" s="83" t="e">
        <f t="shared" si="183"/>
        <v>#DIV/0!</v>
      </c>
      <c r="J2733" s="103" t="e">
        <f t="shared" si="184"/>
        <v>#DIV/0!</v>
      </c>
    </row>
    <row r="2734" spans="1:10" ht="12.75" customHeight="1" x14ac:dyDescent="0.25">
      <c r="A2734" s="101"/>
      <c r="D2734" s="81"/>
      <c r="E2734" s="81">
        <f>(E2733*Invoice!I5257)+((E2733-(E2733*Invoice!I5257))*Invoice!J5257)</f>
        <v>0</v>
      </c>
      <c r="F2734" s="81"/>
      <c r="G2734" s="90">
        <f>E2734/1.11</f>
        <v>0</v>
      </c>
      <c r="H2734" s="91">
        <f>G2734*11%</f>
        <v>0</v>
      </c>
      <c r="I2734" s="91" t="e">
        <f>G2734/B2733</f>
        <v>#DIV/0!</v>
      </c>
      <c r="J2734" s="104" t="e">
        <f>H2734/B2733</f>
        <v>#DIV/0!</v>
      </c>
    </row>
    <row r="2735" spans="1:10" ht="12.75" customHeight="1" x14ac:dyDescent="0.25">
      <c r="A2735" s="101"/>
      <c r="D2735" s="81" t="s">
        <v>23</v>
      </c>
      <c r="E2735" s="81">
        <f>E2733-E2734</f>
        <v>0</v>
      </c>
      <c r="F2735" s="81"/>
      <c r="G2735" s="82">
        <f>G2733-G2734</f>
        <v>0</v>
      </c>
      <c r="H2735" s="82">
        <f>H2733-H2734</f>
        <v>0</v>
      </c>
      <c r="I2735" s="82" t="e">
        <f>I2733-I2734</f>
        <v>#DIV/0!</v>
      </c>
      <c r="J2735" s="105" t="e">
        <f>J2733-J2734</f>
        <v>#DIV/0!</v>
      </c>
    </row>
    <row r="2736" spans="1:10" ht="12.75" customHeight="1" x14ac:dyDescent="0.25">
      <c r="A2736" s="101"/>
      <c r="D2736" s="81"/>
      <c r="E2736" s="81"/>
      <c r="F2736" s="81"/>
      <c r="G2736" s="82"/>
      <c r="H2736" s="83">
        <f>G2735+H2735</f>
        <v>0</v>
      </c>
      <c r="I2736" s="83"/>
      <c r="J2736" s="103"/>
    </row>
    <row r="2737" spans="1:10" ht="12.75" customHeight="1" x14ac:dyDescent="0.25">
      <c r="A2737" s="101"/>
      <c r="B2737" s="79"/>
      <c r="D2737" s="81"/>
      <c r="E2737" s="81"/>
      <c r="F2737" s="81"/>
      <c r="G2737" s="82"/>
      <c r="H2737" s="83"/>
      <c r="I2737" s="83"/>
      <c r="J2737" s="103"/>
    </row>
    <row r="2738" spans="1:10" ht="12.75" customHeight="1" x14ac:dyDescent="0.25">
      <c r="A2738" s="101">
        <v>5</v>
      </c>
      <c r="B2738" s="84" t="s">
        <v>20</v>
      </c>
      <c r="C2738" s="84" t="s">
        <v>21</v>
      </c>
      <c r="D2738" s="85" t="s">
        <v>22</v>
      </c>
      <c r="E2738" s="85" t="s">
        <v>23</v>
      </c>
      <c r="F2738" s="85"/>
      <c r="G2738" s="86" t="s">
        <v>24</v>
      </c>
      <c r="H2738" s="87" t="s">
        <v>25</v>
      </c>
      <c r="I2738" s="87" t="s">
        <v>26</v>
      </c>
      <c r="J2738" s="102"/>
    </row>
    <row r="2739" spans="1:10" ht="12.75" customHeight="1" x14ac:dyDescent="0.25">
      <c r="A2739" s="101"/>
      <c r="B2739" s="80">
        <f>Invoice!B5258</f>
        <v>0</v>
      </c>
      <c r="C2739" s="88">
        <f>Invoice!E5258</f>
        <v>0</v>
      </c>
      <c r="D2739" s="89">
        <f>Invoice!H5258</f>
        <v>0</v>
      </c>
      <c r="E2739" s="81">
        <f t="shared" si="180"/>
        <v>0</v>
      </c>
      <c r="F2739" s="81"/>
      <c r="G2739" s="82">
        <f t="shared" si="181"/>
        <v>0</v>
      </c>
      <c r="H2739" s="83">
        <f t="shared" si="182"/>
        <v>0</v>
      </c>
      <c r="I2739" s="83" t="e">
        <f t="shared" si="183"/>
        <v>#DIV/0!</v>
      </c>
      <c r="J2739" s="103" t="e">
        <f t="shared" si="184"/>
        <v>#DIV/0!</v>
      </c>
    </row>
    <row r="2740" spans="1:10" ht="12.75" customHeight="1" x14ac:dyDescent="0.25">
      <c r="A2740" s="101"/>
      <c r="D2740" s="81"/>
      <c r="E2740" s="81">
        <f>(E2739*Invoice!I5258)+((E2739-(E2739*Invoice!I5258))*Invoice!J5258)</f>
        <v>0</v>
      </c>
      <c r="F2740" s="81"/>
      <c r="G2740" s="90">
        <f>E2740/1.11</f>
        <v>0</v>
      </c>
      <c r="H2740" s="91">
        <f>G2740*11%</f>
        <v>0</v>
      </c>
      <c r="I2740" s="91" t="e">
        <f>G2740/B2739</f>
        <v>#DIV/0!</v>
      </c>
      <c r="J2740" s="104" t="e">
        <f>H2740/B2739</f>
        <v>#DIV/0!</v>
      </c>
    </row>
    <row r="2741" spans="1:10" ht="12.75" customHeight="1" x14ac:dyDescent="0.25">
      <c r="A2741" s="101"/>
      <c r="D2741" s="81" t="s">
        <v>23</v>
      </c>
      <c r="E2741" s="81">
        <f>E2739-E2740</f>
        <v>0</v>
      </c>
      <c r="F2741" s="81"/>
      <c r="G2741" s="82">
        <f>G2739-G2740</f>
        <v>0</v>
      </c>
      <c r="H2741" s="82">
        <f>H2739-H2740</f>
        <v>0</v>
      </c>
      <c r="I2741" s="82" t="e">
        <f>I2739-I2740</f>
        <v>#DIV/0!</v>
      </c>
      <c r="J2741" s="105" t="e">
        <f>J2739-J2740</f>
        <v>#DIV/0!</v>
      </c>
    </row>
    <row r="2742" spans="1:10" ht="12.75" customHeight="1" x14ac:dyDescent="0.25">
      <c r="A2742" s="101"/>
      <c r="D2742" s="81"/>
      <c r="E2742" s="81"/>
      <c r="F2742" s="81"/>
      <c r="G2742" s="82"/>
      <c r="H2742" s="83">
        <f>G2741+H2741</f>
        <v>0</v>
      </c>
      <c r="I2742" s="83"/>
      <c r="J2742" s="103"/>
    </row>
    <row r="2743" spans="1:10" ht="12.75" customHeight="1" x14ac:dyDescent="0.25">
      <c r="A2743" s="101"/>
      <c r="B2743" s="79"/>
      <c r="D2743" s="81"/>
      <c r="E2743" s="81"/>
      <c r="F2743" s="81"/>
      <c r="G2743" s="82"/>
      <c r="H2743" s="83"/>
      <c r="I2743" s="83"/>
      <c r="J2743" s="103"/>
    </row>
    <row r="2744" spans="1:10" ht="12.75" customHeight="1" x14ac:dyDescent="0.25">
      <c r="A2744" s="101">
        <v>6</v>
      </c>
      <c r="B2744" s="84" t="s">
        <v>20</v>
      </c>
      <c r="C2744" s="84" t="s">
        <v>21</v>
      </c>
      <c r="D2744" s="85" t="s">
        <v>22</v>
      </c>
      <c r="E2744" s="85" t="s">
        <v>23</v>
      </c>
      <c r="F2744" s="85"/>
      <c r="G2744" s="86" t="s">
        <v>24</v>
      </c>
      <c r="H2744" s="87" t="s">
        <v>25</v>
      </c>
      <c r="I2744" s="87" t="s">
        <v>26</v>
      </c>
      <c r="J2744" s="102"/>
    </row>
    <row r="2745" spans="1:10" ht="12.75" customHeight="1" x14ac:dyDescent="0.25">
      <c r="A2745" s="101"/>
      <c r="B2745" s="80">
        <f>Invoice!B5259</f>
        <v>0</v>
      </c>
      <c r="C2745" s="88">
        <f>Invoice!E5259</f>
        <v>0</v>
      </c>
      <c r="D2745" s="89">
        <f>Invoice!H5259</f>
        <v>0</v>
      </c>
      <c r="E2745" s="81">
        <f t="shared" si="180"/>
        <v>0</v>
      </c>
      <c r="F2745" s="81"/>
      <c r="G2745" s="82">
        <f t="shared" si="181"/>
        <v>0</v>
      </c>
      <c r="H2745" s="83">
        <f t="shared" si="182"/>
        <v>0</v>
      </c>
      <c r="I2745" s="83" t="e">
        <f t="shared" si="183"/>
        <v>#DIV/0!</v>
      </c>
      <c r="J2745" s="103" t="e">
        <f t="shared" si="184"/>
        <v>#DIV/0!</v>
      </c>
    </row>
    <row r="2746" spans="1:10" ht="12.75" customHeight="1" x14ac:dyDescent="0.25">
      <c r="A2746" s="101"/>
      <c r="D2746" s="81"/>
      <c r="E2746" s="81">
        <f>(E2745*Invoice!I5259)+((E2745-(E2745*Invoice!I5259))*Invoice!J5259)</f>
        <v>0</v>
      </c>
      <c r="F2746" s="81"/>
      <c r="G2746" s="90">
        <f>E2746/1.11</f>
        <v>0</v>
      </c>
      <c r="H2746" s="91">
        <f>G2746*11%</f>
        <v>0</v>
      </c>
      <c r="I2746" s="91" t="e">
        <f>G2746/B2745</f>
        <v>#DIV/0!</v>
      </c>
      <c r="J2746" s="104" t="e">
        <f>H2746/B2745</f>
        <v>#DIV/0!</v>
      </c>
    </row>
    <row r="2747" spans="1:10" ht="12.75" customHeight="1" x14ac:dyDescent="0.25">
      <c r="A2747" s="101"/>
      <c r="D2747" s="81" t="s">
        <v>23</v>
      </c>
      <c r="E2747" s="81">
        <f>E2745-E2746</f>
        <v>0</v>
      </c>
      <c r="F2747" s="81"/>
      <c r="G2747" s="82">
        <f>G2745-G2746</f>
        <v>0</v>
      </c>
      <c r="H2747" s="82">
        <f>H2745-H2746</f>
        <v>0</v>
      </c>
      <c r="I2747" s="82" t="e">
        <f>I2745-I2746</f>
        <v>#DIV/0!</v>
      </c>
      <c r="J2747" s="105" t="e">
        <f>J2745-J2746</f>
        <v>#DIV/0!</v>
      </c>
    </row>
    <row r="2748" spans="1:10" ht="12.75" customHeight="1" x14ac:dyDescent="0.25">
      <c r="A2748" s="101"/>
      <c r="D2748" s="81"/>
      <c r="E2748" s="81"/>
      <c r="F2748" s="81"/>
      <c r="G2748" s="82"/>
      <c r="H2748" s="83">
        <f>G2747+H2747</f>
        <v>0</v>
      </c>
      <c r="I2748" s="83"/>
      <c r="J2748" s="103"/>
    </row>
    <row r="2749" spans="1:10" ht="12.75" customHeight="1" x14ac:dyDescent="0.25">
      <c r="A2749" s="101"/>
      <c r="B2749" s="79"/>
      <c r="D2749" s="81"/>
      <c r="E2749" s="81"/>
      <c r="F2749" s="81"/>
      <c r="G2749" s="82"/>
      <c r="H2749" s="83"/>
      <c r="I2749" s="83"/>
      <c r="J2749" s="103"/>
    </row>
    <row r="2750" spans="1:10" ht="12.75" customHeight="1" x14ac:dyDescent="0.25">
      <c r="A2750" s="101">
        <v>7</v>
      </c>
      <c r="B2750" s="84" t="s">
        <v>20</v>
      </c>
      <c r="C2750" s="84" t="s">
        <v>21</v>
      </c>
      <c r="D2750" s="85" t="s">
        <v>22</v>
      </c>
      <c r="E2750" s="85" t="s">
        <v>23</v>
      </c>
      <c r="F2750" s="85"/>
      <c r="G2750" s="86" t="s">
        <v>24</v>
      </c>
      <c r="H2750" s="87" t="s">
        <v>25</v>
      </c>
      <c r="I2750" s="87" t="s">
        <v>26</v>
      </c>
      <c r="J2750" s="102"/>
    </row>
    <row r="2751" spans="1:10" ht="12.75" customHeight="1" x14ac:dyDescent="0.25">
      <c r="A2751" s="101"/>
      <c r="B2751" s="80">
        <f>Invoice!B5260</f>
        <v>0</v>
      </c>
      <c r="C2751" s="88">
        <f>Invoice!E5260</f>
        <v>0</v>
      </c>
      <c r="D2751" s="89">
        <f>Invoice!H5260</f>
        <v>0</v>
      </c>
      <c r="E2751" s="81">
        <f t="shared" si="180"/>
        <v>0</v>
      </c>
      <c r="F2751" s="81"/>
      <c r="G2751" s="82">
        <f t="shared" si="181"/>
        <v>0</v>
      </c>
      <c r="H2751" s="83">
        <f t="shared" si="182"/>
        <v>0</v>
      </c>
      <c r="I2751" s="83" t="e">
        <f t="shared" si="183"/>
        <v>#DIV/0!</v>
      </c>
      <c r="J2751" s="103" t="e">
        <f t="shared" si="184"/>
        <v>#DIV/0!</v>
      </c>
    </row>
    <row r="2752" spans="1:10" ht="12.75" customHeight="1" x14ac:dyDescent="0.25">
      <c r="A2752" s="101"/>
      <c r="D2752" s="81"/>
      <c r="E2752" s="81">
        <f>(E2751*Invoice!I5260)+((E2751-(E2751*Invoice!I5260))*Invoice!J5260)</f>
        <v>0</v>
      </c>
      <c r="F2752" s="81"/>
      <c r="G2752" s="90">
        <f>E2752/1.11</f>
        <v>0</v>
      </c>
      <c r="H2752" s="91">
        <f>G2752*11%</f>
        <v>0</v>
      </c>
      <c r="I2752" s="91" t="e">
        <f>G2752/B2751</f>
        <v>#DIV/0!</v>
      </c>
      <c r="J2752" s="104" t="e">
        <f>H2752/B2751</f>
        <v>#DIV/0!</v>
      </c>
    </row>
    <row r="2753" spans="1:10" ht="12.75" customHeight="1" x14ac:dyDescent="0.25">
      <c r="A2753" s="101"/>
      <c r="D2753" s="81" t="s">
        <v>23</v>
      </c>
      <c r="E2753" s="81">
        <f>E2751-E2752</f>
        <v>0</v>
      </c>
      <c r="F2753" s="81"/>
      <c r="G2753" s="82">
        <f>G2751-G2752</f>
        <v>0</v>
      </c>
      <c r="H2753" s="82">
        <f>H2751-H2752</f>
        <v>0</v>
      </c>
      <c r="I2753" s="82" t="e">
        <f>I2751-I2752</f>
        <v>#DIV/0!</v>
      </c>
      <c r="J2753" s="105" t="e">
        <f>J2751-J2752</f>
        <v>#DIV/0!</v>
      </c>
    </row>
    <row r="2754" spans="1:10" ht="12.75" customHeight="1" x14ac:dyDescent="0.25">
      <c r="A2754" s="101"/>
      <c r="D2754" s="81"/>
      <c r="E2754" s="81"/>
      <c r="F2754" s="81"/>
      <c r="G2754" s="82"/>
      <c r="H2754" s="83">
        <f>G2753+H2753</f>
        <v>0</v>
      </c>
      <c r="I2754" s="83"/>
      <c r="J2754" s="103"/>
    </row>
    <row r="2755" spans="1:10" ht="12.75" customHeight="1" x14ac:dyDescent="0.25">
      <c r="A2755" s="101"/>
      <c r="B2755" s="79"/>
      <c r="D2755" s="81"/>
      <c r="E2755" s="81"/>
      <c r="F2755" s="81"/>
      <c r="G2755" s="82"/>
      <c r="H2755" s="83"/>
      <c r="I2755" s="83"/>
      <c r="J2755" s="103"/>
    </row>
    <row r="2756" spans="1:10" ht="12.75" customHeight="1" x14ac:dyDescent="0.25">
      <c r="A2756" s="101">
        <v>8</v>
      </c>
      <c r="B2756" s="84" t="s">
        <v>20</v>
      </c>
      <c r="C2756" s="84" t="s">
        <v>21</v>
      </c>
      <c r="D2756" s="85" t="s">
        <v>22</v>
      </c>
      <c r="E2756" s="85" t="s">
        <v>23</v>
      </c>
      <c r="F2756" s="85"/>
      <c r="G2756" s="86" t="s">
        <v>24</v>
      </c>
      <c r="H2756" s="87" t="s">
        <v>25</v>
      </c>
      <c r="I2756" s="87" t="s">
        <v>26</v>
      </c>
      <c r="J2756" s="102"/>
    </row>
    <row r="2757" spans="1:10" ht="12.75" customHeight="1" x14ac:dyDescent="0.25">
      <c r="A2757" s="101"/>
      <c r="B2757" s="80">
        <f>Invoice!B5261</f>
        <v>0</v>
      </c>
      <c r="C2757" s="88">
        <f>Invoice!E5261</f>
        <v>0</v>
      </c>
      <c r="D2757" s="89">
        <f>Invoice!H5261</f>
        <v>0</v>
      </c>
      <c r="E2757" s="81">
        <f t="shared" si="180"/>
        <v>0</v>
      </c>
      <c r="F2757" s="81"/>
      <c r="G2757" s="82">
        <f t="shared" si="181"/>
        <v>0</v>
      </c>
      <c r="H2757" s="83">
        <f t="shared" si="182"/>
        <v>0</v>
      </c>
      <c r="I2757" s="83" t="e">
        <f t="shared" si="183"/>
        <v>#DIV/0!</v>
      </c>
      <c r="J2757" s="103" t="e">
        <f t="shared" si="184"/>
        <v>#DIV/0!</v>
      </c>
    </row>
    <row r="2758" spans="1:10" ht="12.75" customHeight="1" x14ac:dyDescent="0.25">
      <c r="A2758" s="101"/>
      <c r="D2758" s="81"/>
      <c r="E2758" s="81">
        <f>(E2757*Invoice!I5261)+((E2757-(E2757*Invoice!I5261))*Invoice!J5261)</f>
        <v>0</v>
      </c>
      <c r="F2758" s="81"/>
      <c r="G2758" s="90">
        <f>E2758/1.11</f>
        <v>0</v>
      </c>
      <c r="H2758" s="91">
        <f>G2758*11%</f>
        <v>0</v>
      </c>
      <c r="I2758" s="91" t="e">
        <f>G2758/B2757</f>
        <v>#DIV/0!</v>
      </c>
      <c r="J2758" s="104" t="e">
        <f>H2758/B2757</f>
        <v>#DIV/0!</v>
      </c>
    </row>
    <row r="2759" spans="1:10" ht="12.75" customHeight="1" x14ac:dyDescent="0.25">
      <c r="A2759" s="101"/>
      <c r="D2759" s="81" t="s">
        <v>23</v>
      </c>
      <c r="E2759" s="81">
        <f>E2757-E2758</f>
        <v>0</v>
      </c>
      <c r="F2759" s="81"/>
      <c r="G2759" s="82">
        <f>G2757-G2758</f>
        <v>0</v>
      </c>
      <c r="H2759" s="82">
        <f>H2757-H2758</f>
        <v>0</v>
      </c>
      <c r="I2759" s="82" t="e">
        <f>I2757-I2758</f>
        <v>#DIV/0!</v>
      </c>
      <c r="J2759" s="105" t="e">
        <f>J2757-J2758</f>
        <v>#DIV/0!</v>
      </c>
    </row>
    <row r="2760" spans="1:10" ht="12.75" customHeight="1" x14ac:dyDescent="0.25">
      <c r="A2760" s="101"/>
      <c r="D2760" s="81"/>
      <c r="E2760" s="81"/>
      <c r="F2760" s="81"/>
      <c r="G2760" s="82"/>
      <c r="H2760" s="83">
        <f>G2759+H2759</f>
        <v>0</v>
      </c>
      <c r="I2760" s="83"/>
      <c r="J2760" s="103"/>
    </row>
    <row r="2761" spans="1:10" ht="12.75" customHeight="1" x14ac:dyDescent="0.25">
      <c r="A2761" s="101"/>
      <c r="B2761" s="79"/>
      <c r="D2761" s="81"/>
      <c r="E2761" s="81"/>
      <c r="F2761" s="81"/>
      <c r="G2761" s="82"/>
      <c r="H2761" s="83"/>
      <c r="I2761" s="83"/>
      <c r="J2761" s="103"/>
    </row>
    <row r="2762" spans="1:10" ht="12.75" customHeight="1" x14ac:dyDescent="0.25">
      <c r="A2762" s="101">
        <v>9</v>
      </c>
      <c r="B2762" s="84" t="s">
        <v>20</v>
      </c>
      <c r="C2762" s="84" t="s">
        <v>21</v>
      </c>
      <c r="D2762" s="85" t="s">
        <v>22</v>
      </c>
      <c r="E2762" s="85" t="s">
        <v>23</v>
      </c>
      <c r="F2762" s="85"/>
      <c r="G2762" s="86" t="s">
        <v>24</v>
      </c>
      <c r="H2762" s="87" t="s">
        <v>25</v>
      </c>
      <c r="I2762" s="87" t="s">
        <v>26</v>
      </c>
      <c r="J2762" s="102"/>
    </row>
    <row r="2763" spans="1:10" ht="12.75" customHeight="1" x14ac:dyDescent="0.25">
      <c r="A2763" s="101"/>
      <c r="B2763" s="80">
        <f>Invoice!B5262</f>
        <v>0</v>
      </c>
      <c r="C2763" s="88">
        <f>Invoice!E5262</f>
        <v>0</v>
      </c>
      <c r="D2763" s="89">
        <f>Invoice!H5262</f>
        <v>0</v>
      </c>
      <c r="E2763" s="81">
        <f t="shared" si="180"/>
        <v>0</v>
      </c>
      <c r="F2763" s="81"/>
      <c r="G2763" s="82">
        <f t="shared" si="181"/>
        <v>0</v>
      </c>
      <c r="H2763" s="83">
        <f t="shared" si="182"/>
        <v>0</v>
      </c>
      <c r="I2763" s="83" t="e">
        <f t="shared" si="183"/>
        <v>#DIV/0!</v>
      </c>
      <c r="J2763" s="103" t="e">
        <f t="shared" si="184"/>
        <v>#DIV/0!</v>
      </c>
    </row>
    <row r="2764" spans="1:10" ht="12.75" customHeight="1" x14ac:dyDescent="0.25">
      <c r="A2764" s="101"/>
      <c r="D2764" s="81"/>
      <c r="E2764" s="81">
        <f>(E2763*Invoice!I5262)+((E2763-(E2763*Invoice!I5262))*Invoice!J5262)</f>
        <v>0</v>
      </c>
      <c r="F2764" s="81"/>
      <c r="G2764" s="90">
        <f>E2764/1.11</f>
        <v>0</v>
      </c>
      <c r="H2764" s="91">
        <f>G2764*11%</f>
        <v>0</v>
      </c>
      <c r="I2764" s="91" t="e">
        <f>G2764/B2763</f>
        <v>#DIV/0!</v>
      </c>
      <c r="J2764" s="104" t="e">
        <f>H2764/B2763</f>
        <v>#DIV/0!</v>
      </c>
    </row>
    <row r="2765" spans="1:10" ht="12.75" customHeight="1" x14ac:dyDescent="0.25">
      <c r="A2765" s="101"/>
      <c r="D2765" s="81" t="s">
        <v>23</v>
      </c>
      <c r="E2765" s="81">
        <f>E2763-E2764</f>
        <v>0</v>
      </c>
      <c r="F2765" s="81"/>
      <c r="G2765" s="82">
        <f>G2763-G2764</f>
        <v>0</v>
      </c>
      <c r="H2765" s="82">
        <f>H2763-H2764</f>
        <v>0</v>
      </c>
      <c r="I2765" s="82" t="e">
        <f>I2763-I2764</f>
        <v>#DIV/0!</v>
      </c>
      <c r="J2765" s="105" t="e">
        <f>J2763-J2764</f>
        <v>#DIV/0!</v>
      </c>
    </row>
    <row r="2766" spans="1:10" ht="12.75" customHeight="1" x14ac:dyDescent="0.25">
      <c r="A2766" s="101"/>
      <c r="D2766" s="81"/>
      <c r="E2766" s="81"/>
      <c r="F2766" s="81"/>
      <c r="G2766" s="82"/>
      <c r="H2766" s="83">
        <f>G2765+H2765</f>
        <v>0</v>
      </c>
      <c r="I2766" s="83"/>
      <c r="J2766" s="103"/>
    </row>
    <row r="2767" spans="1:10" ht="12.75" customHeight="1" x14ac:dyDescent="0.25">
      <c r="A2767" s="101"/>
      <c r="B2767" s="79"/>
      <c r="D2767" s="81"/>
      <c r="E2767" s="81"/>
      <c r="F2767" s="81"/>
      <c r="G2767" s="82"/>
      <c r="H2767" s="83"/>
      <c r="I2767" s="83"/>
      <c r="J2767" s="103"/>
    </row>
    <row r="2768" spans="1:10" ht="12.75" customHeight="1" x14ac:dyDescent="0.25">
      <c r="A2768" s="101">
        <v>10</v>
      </c>
      <c r="B2768" s="84" t="s">
        <v>20</v>
      </c>
      <c r="C2768" s="84" t="s">
        <v>21</v>
      </c>
      <c r="D2768" s="85" t="s">
        <v>22</v>
      </c>
      <c r="E2768" s="85" t="s">
        <v>23</v>
      </c>
      <c r="F2768" s="85"/>
      <c r="G2768" s="86" t="s">
        <v>24</v>
      </c>
      <c r="H2768" s="87" t="s">
        <v>25</v>
      </c>
      <c r="I2768" s="87" t="s">
        <v>26</v>
      </c>
      <c r="J2768" s="102"/>
    </row>
    <row r="2769" spans="1:10" ht="12.75" customHeight="1" x14ac:dyDescent="0.25">
      <c r="A2769" s="101"/>
      <c r="B2769" s="80">
        <f>Invoice!B5263</f>
        <v>0</v>
      </c>
      <c r="C2769" s="88">
        <f>Invoice!E5263</f>
        <v>0</v>
      </c>
      <c r="D2769" s="89">
        <f>Invoice!H5263</f>
        <v>0</v>
      </c>
      <c r="E2769" s="81">
        <f t="shared" si="180"/>
        <v>0</v>
      </c>
      <c r="F2769" s="81"/>
      <c r="G2769" s="82">
        <f t="shared" si="181"/>
        <v>0</v>
      </c>
      <c r="H2769" s="83">
        <f t="shared" si="182"/>
        <v>0</v>
      </c>
      <c r="I2769" s="83" t="e">
        <f t="shared" si="183"/>
        <v>#DIV/0!</v>
      </c>
      <c r="J2769" s="103" t="e">
        <f t="shared" si="184"/>
        <v>#DIV/0!</v>
      </c>
    </row>
    <row r="2770" spans="1:10" ht="12.75" customHeight="1" x14ac:dyDescent="0.25">
      <c r="A2770" s="101"/>
      <c r="D2770" s="81"/>
      <c r="E2770" s="81">
        <f>(E2769*Invoice!I5263)+((E2769-(E2769*Invoice!I5263))*Invoice!J5263)</f>
        <v>0</v>
      </c>
      <c r="F2770" s="81"/>
      <c r="G2770" s="90">
        <f>E2770/1.11</f>
        <v>0</v>
      </c>
      <c r="H2770" s="91">
        <f>G2770*11%</f>
        <v>0</v>
      </c>
      <c r="I2770" s="91" t="e">
        <f>G2770/B2769</f>
        <v>#DIV/0!</v>
      </c>
      <c r="J2770" s="104" t="e">
        <f>H2770/B2769</f>
        <v>#DIV/0!</v>
      </c>
    </row>
    <row r="2771" spans="1:10" ht="12.75" customHeight="1" x14ac:dyDescent="0.25">
      <c r="A2771" s="101"/>
      <c r="D2771" s="81" t="s">
        <v>23</v>
      </c>
      <c r="E2771" s="81">
        <f>E2769-E2770</f>
        <v>0</v>
      </c>
      <c r="F2771" s="81"/>
      <c r="G2771" s="82">
        <f>G2769-G2770</f>
        <v>0</v>
      </c>
      <c r="H2771" s="82">
        <f>H2769-H2770</f>
        <v>0</v>
      </c>
      <c r="I2771" s="82" t="e">
        <f>I2769-I2770</f>
        <v>#DIV/0!</v>
      </c>
      <c r="J2771" s="105" t="e">
        <f>J2769-J2770</f>
        <v>#DIV/0!</v>
      </c>
    </row>
    <row r="2772" spans="1:10" ht="12.75" customHeight="1" x14ac:dyDescent="0.25">
      <c r="A2772" s="101"/>
      <c r="D2772" s="81"/>
      <c r="E2772" s="81"/>
      <c r="F2772" s="81"/>
      <c r="G2772" s="82"/>
      <c r="H2772" s="83">
        <f>G2771+H2771</f>
        <v>0</v>
      </c>
      <c r="I2772" s="83"/>
      <c r="J2772" s="103"/>
    </row>
    <row r="2773" spans="1:10" ht="12.75" customHeight="1" x14ac:dyDescent="0.25">
      <c r="A2773" s="101"/>
      <c r="B2773" s="79"/>
      <c r="D2773" s="81"/>
      <c r="E2773" s="81"/>
      <c r="F2773" s="81"/>
      <c r="G2773" s="82"/>
      <c r="H2773" s="83"/>
      <c r="I2773" s="83"/>
      <c r="J2773" s="103"/>
    </row>
    <row r="2774" spans="1:10" ht="12.75" customHeight="1" x14ac:dyDescent="0.25">
      <c r="A2774" s="101">
        <v>11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Invoice!B5264</f>
        <v>0</v>
      </c>
      <c r="C2775" s="88">
        <f>Invoice!E5264</f>
        <v>0</v>
      </c>
      <c r="D2775" s="89">
        <f>Invoice!H5264</f>
        <v>0</v>
      </c>
      <c r="E2775" s="81">
        <f t="shared" si="180"/>
        <v>0</v>
      </c>
      <c r="F2775" s="81"/>
      <c r="G2775" s="82">
        <f t="shared" si="181"/>
        <v>0</v>
      </c>
      <c r="H2775" s="83">
        <f t="shared" si="182"/>
        <v>0</v>
      </c>
      <c r="I2775" s="83" t="e">
        <f t="shared" si="183"/>
        <v>#DIV/0!</v>
      </c>
      <c r="J2775" s="103" t="e">
        <f t="shared" si="184"/>
        <v>#DIV/0!</v>
      </c>
    </row>
    <row r="2776" spans="1:10" ht="12.75" customHeight="1" x14ac:dyDescent="0.25">
      <c r="A2776" s="101"/>
      <c r="D2776" s="81"/>
      <c r="E2776" s="81">
        <f>(E2775*Invoice!I5264)+((E2775-(E2775*Invoice!I5264))*Invoice!J5264)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12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Invoice!B5265</f>
        <v>0</v>
      </c>
      <c r="C2781" s="88">
        <f>Invoice!E5265</f>
        <v>0</v>
      </c>
      <c r="D2781" s="89">
        <f>Invoice!H5265</f>
        <v>0</v>
      </c>
      <c r="E2781" s="81">
        <f t="shared" si="180"/>
        <v>0</v>
      </c>
      <c r="F2781" s="81"/>
      <c r="G2781" s="82">
        <f t="shared" si="181"/>
        <v>0</v>
      </c>
      <c r="H2781" s="83">
        <f t="shared" si="182"/>
        <v>0</v>
      </c>
      <c r="I2781" s="83" t="e">
        <f t="shared" si="183"/>
        <v>#DIV/0!</v>
      </c>
      <c r="J2781" s="103" t="e">
        <f t="shared" si="184"/>
        <v>#DIV/0!</v>
      </c>
    </row>
    <row r="2782" spans="1:10" ht="12.75" customHeight="1" x14ac:dyDescent="0.25">
      <c r="A2782" s="101"/>
      <c r="D2782" s="81"/>
      <c r="E2782" s="81">
        <f>(E2781*Invoice!I5265)+((E2781-(E2781*Invoice!I5265))*Invoice!J5265)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13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Invoice!B5266</f>
        <v>0</v>
      </c>
      <c r="C2787" s="88">
        <f>Invoice!E5266</f>
        <v>0</v>
      </c>
      <c r="D2787" s="89">
        <f>Invoice!H5266</f>
        <v>0</v>
      </c>
      <c r="E2787" s="81">
        <f t="shared" si="180"/>
        <v>0</v>
      </c>
      <c r="F2787" s="81"/>
      <c r="G2787" s="82">
        <f t="shared" si="181"/>
        <v>0</v>
      </c>
      <c r="H2787" s="83">
        <f t="shared" si="182"/>
        <v>0</v>
      </c>
      <c r="I2787" s="83" t="e">
        <f t="shared" si="183"/>
        <v>#DIV/0!</v>
      </c>
      <c r="J2787" s="103" t="e">
        <f t="shared" si="184"/>
        <v>#DIV/0!</v>
      </c>
    </row>
    <row r="2788" spans="1:10" ht="12.75" customHeight="1" x14ac:dyDescent="0.25">
      <c r="A2788" s="101"/>
      <c r="D2788" s="81"/>
      <c r="E2788" s="81">
        <f>(E2787*Invoice!I5266)+((E2787-(E2787*Invoice!I5266))*Invoice!J5266)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14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Invoice!B5267</f>
        <v>0</v>
      </c>
      <c r="C2793" s="88">
        <f>Invoice!E5267</f>
        <v>0</v>
      </c>
      <c r="D2793" s="89">
        <f>Invoice!H5267</f>
        <v>0</v>
      </c>
      <c r="E2793" s="81">
        <f t="shared" si="180"/>
        <v>0</v>
      </c>
      <c r="F2793" s="81"/>
      <c r="G2793" s="82">
        <f t="shared" si="181"/>
        <v>0</v>
      </c>
      <c r="H2793" s="83">
        <f t="shared" si="182"/>
        <v>0</v>
      </c>
      <c r="I2793" s="83" t="e">
        <f t="shared" si="183"/>
        <v>#DIV/0!</v>
      </c>
      <c r="J2793" s="103" t="e">
        <f t="shared" si="184"/>
        <v>#DIV/0!</v>
      </c>
    </row>
    <row r="2794" spans="1:10" ht="12.75" customHeight="1" x14ac:dyDescent="0.25">
      <c r="A2794" s="101"/>
      <c r="D2794" s="81"/>
      <c r="E2794" s="81">
        <f>(E2793*Invoice!I5267)+((E2793-(E2793*Invoice!I5267))*Invoice!J5267)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15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Invoice!B5268</f>
        <v>0</v>
      </c>
      <c r="C2799" s="88">
        <f>Invoice!E5268</f>
        <v>0</v>
      </c>
      <c r="D2799" s="89">
        <f>Invoice!H5268</f>
        <v>0</v>
      </c>
      <c r="E2799" s="81">
        <f t="shared" si="180"/>
        <v>0</v>
      </c>
      <c r="F2799" s="81"/>
      <c r="G2799" s="82">
        <f t="shared" si="181"/>
        <v>0</v>
      </c>
      <c r="H2799" s="83">
        <f t="shared" si="182"/>
        <v>0</v>
      </c>
      <c r="I2799" s="83" t="e">
        <f t="shared" si="183"/>
        <v>#DIV/0!</v>
      </c>
      <c r="J2799" s="103" t="e">
        <f t="shared" si="184"/>
        <v>#DIV/0!</v>
      </c>
    </row>
    <row r="2800" spans="1:10" ht="12.75" customHeight="1" x14ac:dyDescent="0.25">
      <c r="A2800" s="101"/>
      <c r="D2800" s="81"/>
      <c r="E2800" s="81">
        <f>(E2799*Invoice!I5268)+((E2799-(E2799*Invoice!I5268))*Invoice!J5268)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16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Invoice!B5269</f>
        <v>0</v>
      </c>
      <c r="C2805" s="88">
        <f>Invoice!E5269</f>
        <v>0</v>
      </c>
      <c r="D2805" s="89">
        <f>Invoice!H5269</f>
        <v>0</v>
      </c>
      <c r="E2805" s="81">
        <f t="shared" si="180"/>
        <v>0</v>
      </c>
      <c r="F2805" s="81"/>
      <c r="G2805" s="82">
        <f t="shared" si="181"/>
        <v>0</v>
      </c>
      <c r="H2805" s="83">
        <f t="shared" si="182"/>
        <v>0</v>
      </c>
      <c r="I2805" s="83" t="e">
        <f t="shared" si="183"/>
        <v>#DIV/0!</v>
      </c>
      <c r="J2805" s="103" t="e">
        <f t="shared" si="184"/>
        <v>#DIV/0!</v>
      </c>
    </row>
    <row r="2806" spans="1:10" ht="12.75" customHeight="1" x14ac:dyDescent="0.25">
      <c r="A2806" s="101"/>
      <c r="D2806" s="81"/>
      <c r="E2806" s="81">
        <f>(E2805*Invoice!I5269)+((E2805-(E2805*Invoice!I5269))*Invoice!J5269)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C2809" s="88"/>
      <c r="D2809" s="89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6"/>
      <c r="B2810" s="107"/>
      <c r="C2810" s="107"/>
      <c r="D2810" s="107"/>
      <c r="E2810" s="107"/>
      <c r="F2810" s="107"/>
      <c r="G2810" s="108">
        <f>G2717+G2723+G2729+G2735+G2741+G2747+G2753+G2759+G2765+G2771+G2777+G2783+G2789+G2795+G2801+G2807</f>
        <v>0</v>
      </c>
      <c r="H2810" s="108">
        <f>H2717+H2723+H2729+H2735+H2741+H2747+H2753+H2759+H2765+H2771+H2777+H2783+H2789+H2795+H2801+H2807</f>
        <v>0</v>
      </c>
      <c r="I2810" s="107"/>
      <c r="J2810" s="109">
        <f>H2718+H2724+H2730+H2736+H2742+H2748+H2754+H2760+H2766+H2772+H2778+H2784+H2790+H2796+H2802+H2808</f>
        <v>0</v>
      </c>
    </row>
    <row r="2812" spans="1:10" ht="12.75" customHeight="1" x14ac:dyDescent="0.25">
      <c r="A2812" s="94" t="s">
        <v>1</v>
      </c>
      <c r="B2812" s="95">
        <f>Invoice!E5360</f>
        <v>23090048</v>
      </c>
      <c r="C2812" s="96"/>
      <c r="D2812" s="97"/>
      <c r="E2812" s="97"/>
      <c r="F2812" s="97"/>
      <c r="G2812" s="98"/>
      <c r="H2812" s="99"/>
      <c r="I2812" s="99"/>
      <c r="J2812" s="100"/>
    </row>
    <row r="2813" spans="1:10" ht="12.75" customHeight="1" x14ac:dyDescent="0.25">
      <c r="A2813" s="101">
        <v>1</v>
      </c>
      <c r="B2813" s="84" t="s">
        <v>20</v>
      </c>
      <c r="C2813" s="84" t="s">
        <v>21</v>
      </c>
      <c r="D2813" s="85" t="s">
        <v>22</v>
      </c>
      <c r="E2813" s="85" t="s">
        <v>23</v>
      </c>
      <c r="F2813" s="85"/>
      <c r="G2813" s="86" t="s">
        <v>24</v>
      </c>
      <c r="H2813" s="87" t="s">
        <v>25</v>
      </c>
      <c r="I2813" s="87" t="s">
        <v>26</v>
      </c>
      <c r="J2813" s="102"/>
    </row>
    <row r="2814" spans="1:10" ht="12.75" customHeight="1" x14ac:dyDescent="0.25">
      <c r="A2814" s="101"/>
      <c r="B2814" s="80">
        <f>Invoice!B5368</f>
        <v>0</v>
      </c>
      <c r="C2814" s="88">
        <f>Invoice!E5368</f>
        <v>0</v>
      </c>
      <c r="D2814" s="89">
        <f>Invoice!H5368</f>
        <v>0</v>
      </c>
      <c r="E2814" s="81">
        <f>D2814*B2814</f>
        <v>0</v>
      </c>
      <c r="F2814" s="81"/>
      <c r="G2814" s="82">
        <f>E2814/1.11</f>
        <v>0</v>
      </c>
      <c r="H2814" s="83">
        <f>G2814*11%</f>
        <v>0</v>
      </c>
      <c r="I2814" s="83" t="e">
        <f>G2814/B2814</f>
        <v>#DIV/0!</v>
      </c>
      <c r="J2814" s="103" t="e">
        <f>H2814/B2814</f>
        <v>#DIV/0!</v>
      </c>
    </row>
    <row r="2815" spans="1:10" ht="12.75" customHeight="1" x14ac:dyDescent="0.25">
      <c r="A2815" s="101"/>
      <c r="D2815" s="81"/>
      <c r="E2815" s="81">
        <f>(E2814*Invoice!I5368)+((E2814-(E2814*Invoice!I5368))*Invoice!J5368)</f>
        <v>0</v>
      </c>
      <c r="F2815" s="81"/>
      <c r="G2815" s="90">
        <f>E2815/1.11</f>
        <v>0</v>
      </c>
      <c r="H2815" s="91">
        <f>G2815*11%</f>
        <v>0</v>
      </c>
      <c r="I2815" s="91" t="e">
        <f>G2815/B2814</f>
        <v>#DIV/0!</v>
      </c>
      <c r="J2815" s="104" t="e">
        <f>H2815/B2814</f>
        <v>#DIV/0!</v>
      </c>
    </row>
    <row r="2816" spans="1:10" ht="12.75" customHeight="1" x14ac:dyDescent="0.25">
      <c r="A2816" s="101"/>
      <c r="D2816" s="81" t="s">
        <v>23</v>
      </c>
      <c r="E2816" s="81">
        <f>E2814-E2815</f>
        <v>0</v>
      </c>
      <c r="F2816" s="81"/>
      <c r="G2816" s="82">
        <f>G2814-G2815</f>
        <v>0</v>
      </c>
      <c r="H2816" s="82">
        <f>H2814-H2815</f>
        <v>0</v>
      </c>
      <c r="I2816" s="82" t="e">
        <f>I2814-I2815</f>
        <v>#DIV/0!</v>
      </c>
      <c r="J2816" s="105" t="e">
        <f>J2814-J2815</f>
        <v>#DIV/0!</v>
      </c>
    </row>
    <row r="2817" spans="1:10" ht="12.75" customHeight="1" x14ac:dyDescent="0.25">
      <c r="A2817" s="101"/>
      <c r="D2817" s="81"/>
      <c r="E2817" s="81"/>
      <c r="F2817" s="81"/>
      <c r="G2817" s="82"/>
      <c r="H2817" s="83">
        <f>G2816+H2816</f>
        <v>0</v>
      </c>
      <c r="I2817" s="83"/>
      <c r="J2817" s="103"/>
    </row>
    <row r="2818" spans="1:10" ht="12.75" customHeight="1" x14ac:dyDescent="0.25">
      <c r="A2818" s="101"/>
      <c r="B2818" s="79"/>
      <c r="D2818" s="81"/>
      <c r="E2818" s="81"/>
      <c r="F2818" s="81"/>
      <c r="G2818" s="82"/>
      <c r="H2818" s="83"/>
      <c r="I2818" s="83"/>
      <c r="J2818" s="103"/>
    </row>
    <row r="2819" spans="1:10" ht="12.75" customHeight="1" x14ac:dyDescent="0.25">
      <c r="A2819" s="101">
        <v>2</v>
      </c>
      <c r="B2819" s="84" t="s">
        <v>20</v>
      </c>
      <c r="C2819" s="84" t="s">
        <v>21</v>
      </c>
      <c r="D2819" s="85" t="s">
        <v>22</v>
      </c>
      <c r="E2819" s="85" t="s">
        <v>23</v>
      </c>
      <c r="F2819" s="85"/>
      <c r="G2819" s="86" t="s">
        <v>24</v>
      </c>
      <c r="H2819" s="87" t="s">
        <v>25</v>
      </c>
      <c r="I2819" s="87" t="s">
        <v>26</v>
      </c>
      <c r="J2819" s="102"/>
    </row>
    <row r="2820" spans="1:10" ht="12.75" customHeight="1" x14ac:dyDescent="0.25">
      <c r="A2820" s="101"/>
      <c r="B2820" s="80">
        <f>Invoice!B5369</f>
        <v>0</v>
      </c>
      <c r="C2820" s="88">
        <f>Invoice!E5369</f>
        <v>0</v>
      </c>
      <c r="D2820" s="89">
        <f>Invoice!H5369</f>
        <v>0</v>
      </c>
      <c r="E2820" s="81">
        <f t="shared" ref="E2820:E2904" si="185">D2820*B2820</f>
        <v>0</v>
      </c>
      <c r="F2820" s="81"/>
      <c r="G2820" s="82">
        <f t="shared" ref="G2820:G2904" si="186">E2820/1.11</f>
        <v>0</v>
      </c>
      <c r="H2820" s="83">
        <f t="shared" ref="H2820:H2904" si="187">G2820*11%</f>
        <v>0</v>
      </c>
      <c r="I2820" s="83" t="e">
        <f t="shared" ref="I2820:I2904" si="188">G2820/B2820</f>
        <v>#DIV/0!</v>
      </c>
      <c r="J2820" s="103" t="e">
        <f t="shared" ref="J2820:J2904" si="189">H2820/B2820</f>
        <v>#DIV/0!</v>
      </c>
    </row>
    <row r="2821" spans="1:10" ht="12.75" customHeight="1" x14ac:dyDescent="0.25">
      <c r="A2821" s="101"/>
      <c r="D2821" s="81"/>
      <c r="E2821" s="81">
        <f>(E2820*Invoice!I5369)+((E2820-(E2820*Invoice!I5369))*Invoice!J5369)</f>
        <v>0</v>
      </c>
      <c r="F2821" s="81"/>
      <c r="G2821" s="90">
        <f>E2821/1.11</f>
        <v>0</v>
      </c>
      <c r="H2821" s="91">
        <f>G2821*11%</f>
        <v>0</v>
      </c>
      <c r="I2821" s="91" t="e">
        <f>G2821/B2820</f>
        <v>#DIV/0!</v>
      </c>
      <c r="J2821" s="104" t="e">
        <f>H2821/B2820</f>
        <v>#DIV/0!</v>
      </c>
    </row>
    <row r="2822" spans="1:10" ht="12.75" customHeight="1" x14ac:dyDescent="0.25">
      <c r="A2822" s="101"/>
      <c r="D2822" s="81" t="s">
        <v>23</v>
      </c>
      <c r="E2822" s="81">
        <f>E2820-E2821</f>
        <v>0</v>
      </c>
      <c r="F2822" s="81"/>
      <c r="G2822" s="82">
        <f>G2820-G2821</f>
        <v>0</v>
      </c>
      <c r="H2822" s="82">
        <f>H2820-H2821</f>
        <v>0</v>
      </c>
      <c r="I2822" s="82" t="e">
        <f>I2820-I2821</f>
        <v>#DIV/0!</v>
      </c>
      <c r="J2822" s="105" t="e">
        <f>J2820-J2821</f>
        <v>#DIV/0!</v>
      </c>
    </row>
    <row r="2823" spans="1:10" ht="12.75" customHeight="1" x14ac:dyDescent="0.25">
      <c r="A2823" s="101"/>
      <c r="D2823" s="81"/>
      <c r="E2823" s="81"/>
      <c r="F2823" s="81"/>
      <c r="G2823" s="82"/>
      <c r="H2823" s="83">
        <f>G2822+H2822</f>
        <v>0</v>
      </c>
      <c r="I2823" s="83"/>
      <c r="J2823" s="103"/>
    </row>
    <row r="2824" spans="1:10" ht="12.75" customHeight="1" x14ac:dyDescent="0.25">
      <c r="A2824" s="101"/>
      <c r="B2824" s="79"/>
      <c r="D2824" s="81"/>
      <c r="E2824" s="81"/>
      <c r="F2824" s="81"/>
      <c r="G2824" s="82"/>
      <c r="H2824" s="83"/>
      <c r="I2824" s="83"/>
      <c r="J2824" s="103"/>
    </row>
    <row r="2825" spans="1:10" ht="12.75" customHeight="1" x14ac:dyDescent="0.25">
      <c r="A2825" s="101">
        <v>3</v>
      </c>
      <c r="B2825" s="84" t="s">
        <v>20</v>
      </c>
      <c r="C2825" s="84" t="s">
        <v>21</v>
      </c>
      <c r="D2825" s="85" t="s">
        <v>22</v>
      </c>
      <c r="E2825" s="85" t="s">
        <v>23</v>
      </c>
      <c r="F2825" s="85"/>
      <c r="G2825" s="86" t="s">
        <v>24</v>
      </c>
      <c r="H2825" s="87" t="s">
        <v>25</v>
      </c>
      <c r="I2825" s="87" t="s">
        <v>26</v>
      </c>
      <c r="J2825" s="102"/>
    </row>
    <row r="2826" spans="1:10" ht="12.75" customHeight="1" x14ac:dyDescent="0.25">
      <c r="A2826" s="101"/>
      <c r="B2826" s="80">
        <f>Invoice!B5370</f>
        <v>0</v>
      </c>
      <c r="C2826" s="88">
        <f>Invoice!E5370</f>
        <v>0</v>
      </c>
      <c r="D2826" s="89">
        <f>Invoice!H5370</f>
        <v>0</v>
      </c>
      <c r="E2826" s="81">
        <f t="shared" si="185"/>
        <v>0</v>
      </c>
      <c r="F2826" s="81"/>
      <c r="G2826" s="82">
        <f t="shared" si="186"/>
        <v>0</v>
      </c>
      <c r="H2826" s="83">
        <f t="shared" si="187"/>
        <v>0</v>
      </c>
      <c r="I2826" s="83" t="e">
        <f t="shared" si="188"/>
        <v>#DIV/0!</v>
      </c>
      <c r="J2826" s="103" t="e">
        <f t="shared" si="189"/>
        <v>#DIV/0!</v>
      </c>
    </row>
    <row r="2827" spans="1:10" ht="12.75" customHeight="1" x14ac:dyDescent="0.25">
      <c r="A2827" s="101"/>
      <c r="D2827" s="81"/>
      <c r="E2827" s="81">
        <f>(E2826*Invoice!I5370)+((E2826-(E2826*Invoice!I5370))*Invoice!J5370)</f>
        <v>0</v>
      </c>
      <c r="F2827" s="81"/>
      <c r="G2827" s="90">
        <f>E2827/1.11</f>
        <v>0</v>
      </c>
      <c r="H2827" s="91">
        <f>G2827*11%</f>
        <v>0</v>
      </c>
      <c r="I2827" s="91" t="e">
        <f>G2827/B2826</f>
        <v>#DIV/0!</v>
      </c>
      <c r="J2827" s="104" t="e">
        <f>H2827/B2826</f>
        <v>#DIV/0!</v>
      </c>
    </row>
    <row r="2828" spans="1:10" ht="12.75" customHeight="1" x14ac:dyDescent="0.25">
      <c r="A2828" s="101"/>
      <c r="D2828" s="81" t="s">
        <v>23</v>
      </c>
      <c r="E2828" s="81">
        <f>E2826-E2827</f>
        <v>0</v>
      </c>
      <c r="F2828" s="81"/>
      <c r="G2828" s="82">
        <f>G2826-G2827</f>
        <v>0</v>
      </c>
      <c r="H2828" s="82">
        <f>H2826-H2827</f>
        <v>0</v>
      </c>
      <c r="I2828" s="82" t="e">
        <f>I2826-I2827</f>
        <v>#DIV/0!</v>
      </c>
      <c r="J2828" s="105" t="e">
        <f>J2826-J2827</f>
        <v>#DIV/0!</v>
      </c>
    </row>
    <row r="2829" spans="1:10" ht="12.75" customHeight="1" x14ac:dyDescent="0.25">
      <c r="A2829" s="101"/>
      <c r="D2829" s="81"/>
      <c r="E2829" s="81"/>
      <c r="F2829" s="81"/>
      <c r="G2829" s="82"/>
      <c r="H2829" s="83">
        <f>G2828+H2828</f>
        <v>0</v>
      </c>
      <c r="I2829" s="83"/>
      <c r="J2829" s="103"/>
    </row>
    <row r="2830" spans="1:10" ht="12.75" customHeight="1" x14ac:dyDescent="0.25">
      <c r="A2830" s="101"/>
      <c r="B2830" s="79"/>
      <c r="D2830" s="81"/>
      <c r="E2830" s="81"/>
      <c r="F2830" s="81"/>
      <c r="G2830" s="82"/>
      <c r="H2830" s="83"/>
      <c r="I2830" s="83"/>
      <c r="J2830" s="103"/>
    </row>
    <row r="2831" spans="1:10" ht="12.75" customHeight="1" x14ac:dyDescent="0.25">
      <c r="A2831" s="101">
        <v>4</v>
      </c>
      <c r="B2831" s="84" t="s">
        <v>20</v>
      </c>
      <c r="C2831" s="84" t="s">
        <v>21</v>
      </c>
      <c r="D2831" s="85" t="s">
        <v>22</v>
      </c>
      <c r="E2831" s="85" t="s">
        <v>23</v>
      </c>
      <c r="F2831" s="85"/>
      <c r="G2831" s="86" t="s">
        <v>24</v>
      </c>
      <c r="H2831" s="87" t="s">
        <v>25</v>
      </c>
      <c r="I2831" s="87" t="s">
        <v>26</v>
      </c>
      <c r="J2831" s="102"/>
    </row>
    <row r="2832" spans="1:10" ht="12.75" customHeight="1" x14ac:dyDescent="0.25">
      <c r="A2832" s="101"/>
      <c r="B2832" s="80">
        <f>Invoice!B5371</f>
        <v>0</v>
      </c>
      <c r="C2832" s="88">
        <f>Invoice!E5371</f>
        <v>0</v>
      </c>
      <c r="D2832" s="89">
        <f>Invoice!H5371</f>
        <v>0</v>
      </c>
      <c r="E2832" s="81">
        <f t="shared" si="185"/>
        <v>0</v>
      </c>
      <c r="F2832" s="81"/>
      <c r="G2832" s="82">
        <f t="shared" si="186"/>
        <v>0</v>
      </c>
      <c r="H2832" s="83">
        <f t="shared" si="187"/>
        <v>0</v>
      </c>
      <c r="I2832" s="83" t="e">
        <f t="shared" si="188"/>
        <v>#DIV/0!</v>
      </c>
      <c r="J2832" s="103" t="e">
        <f t="shared" si="189"/>
        <v>#DIV/0!</v>
      </c>
    </row>
    <row r="2833" spans="1:10" ht="12.75" customHeight="1" x14ac:dyDescent="0.25">
      <c r="A2833" s="101"/>
      <c r="D2833" s="81"/>
      <c r="E2833" s="81">
        <f>(E2832*Invoice!I5371)+((E2832-(E2832*Invoice!I5371))*Invoice!J5371)</f>
        <v>0</v>
      </c>
      <c r="F2833" s="81"/>
      <c r="G2833" s="90">
        <f>E2833/1.11</f>
        <v>0</v>
      </c>
      <c r="H2833" s="91">
        <f>G2833*11%</f>
        <v>0</v>
      </c>
      <c r="I2833" s="91" t="e">
        <f>G2833/B2832</f>
        <v>#DIV/0!</v>
      </c>
      <c r="J2833" s="104" t="e">
        <f>H2833/B2832</f>
        <v>#DIV/0!</v>
      </c>
    </row>
    <row r="2834" spans="1:10" ht="12.75" customHeight="1" x14ac:dyDescent="0.25">
      <c r="A2834" s="101"/>
      <c r="D2834" s="81" t="s">
        <v>23</v>
      </c>
      <c r="E2834" s="81">
        <f>E2832-E2833</f>
        <v>0</v>
      </c>
      <c r="F2834" s="81"/>
      <c r="G2834" s="82">
        <f>G2832-G2833</f>
        <v>0</v>
      </c>
      <c r="H2834" s="82">
        <f>H2832-H2833</f>
        <v>0</v>
      </c>
      <c r="I2834" s="82" t="e">
        <f>I2832-I2833</f>
        <v>#DIV/0!</v>
      </c>
      <c r="J2834" s="105" t="e">
        <f>J2832-J2833</f>
        <v>#DIV/0!</v>
      </c>
    </row>
    <row r="2835" spans="1:10" ht="12.75" customHeight="1" x14ac:dyDescent="0.25">
      <c r="A2835" s="101"/>
      <c r="D2835" s="81"/>
      <c r="E2835" s="81"/>
      <c r="F2835" s="81"/>
      <c r="G2835" s="82"/>
      <c r="H2835" s="83">
        <f>G2834+H2834</f>
        <v>0</v>
      </c>
      <c r="I2835" s="83"/>
      <c r="J2835" s="103"/>
    </row>
    <row r="2836" spans="1:10" ht="12.75" customHeight="1" x14ac:dyDescent="0.25">
      <c r="A2836" s="101"/>
      <c r="B2836" s="79"/>
      <c r="D2836" s="81"/>
      <c r="E2836" s="81"/>
      <c r="F2836" s="81"/>
      <c r="G2836" s="82"/>
      <c r="H2836" s="83"/>
      <c r="I2836" s="83"/>
      <c r="J2836" s="103"/>
    </row>
    <row r="2837" spans="1:10" ht="12.75" customHeight="1" x14ac:dyDescent="0.25">
      <c r="A2837" s="101">
        <v>5</v>
      </c>
      <c r="B2837" s="84" t="s">
        <v>20</v>
      </c>
      <c r="C2837" s="84" t="s">
        <v>21</v>
      </c>
      <c r="D2837" s="85" t="s">
        <v>22</v>
      </c>
      <c r="E2837" s="85" t="s">
        <v>23</v>
      </c>
      <c r="F2837" s="85"/>
      <c r="G2837" s="86" t="s">
        <v>24</v>
      </c>
      <c r="H2837" s="87" t="s">
        <v>25</v>
      </c>
      <c r="I2837" s="87" t="s">
        <v>26</v>
      </c>
      <c r="J2837" s="102"/>
    </row>
    <row r="2838" spans="1:10" ht="12.75" customHeight="1" x14ac:dyDescent="0.25">
      <c r="A2838" s="101"/>
      <c r="B2838" s="80">
        <f>Invoice!B5372</f>
        <v>0</v>
      </c>
      <c r="C2838" s="88">
        <f>Invoice!E5372</f>
        <v>0</v>
      </c>
      <c r="D2838" s="89">
        <f>Invoice!H5372</f>
        <v>0</v>
      </c>
      <c r="E2838" s="81">
        <f t="shared" si="185"/>
        <v>0</v>
      </c>
      <c r="F2838" s="81"/>
      <c r="G2838" s="82">
        <f t="shared" si="186"/>
        <v>0</v>
      </c>
      <c r="H2838" s="83">
        <f t="shared" si="187"/>
        <v>0</v>
      </c>
      <c r="I2838" s="83" t="e">
        <f t="shared" si="188"/>
        <v>#DIV/0!</v>
      </c>
      <c r="J2838" s="103" t="e">
        <f t="shared" si="189"/>
        <v>#DIV/0!</v>
      </c>
    </row>
    <row r="2839" spans="1:10" ht="12.75" customHeight="1" x14ac:dyDescent="0.25">
      <c r="A2839" s="101"/>
      <c r="D2839" s="81"/>
      <c r="E2839" s="81">
        <f>(E2838*Invoice!I5372)+((E2838-(E2838*Invoice!I5372))*Invoice!J5372)</f>
        <v>0</v>
      </c>
      <c r="F2839" s="81"/>
      <c r="G2839" s="90">
        <f>E2839/1.11</f>
        <v>0</v>
      </c>
      <c r="H2839" s="91">
        <f>G2839*11%</f>
        <v>0</v>
      </c>
      <c r="I2839" s="91" t="e">
        <f>G2839/B2838</f>
        <v>#DIV/0!</v>
      </c>
      <c r="J2839" s="104" t="e">
        <f>H2839/B2838</f>
        <v>#DIV/0!</v>
      </c>
    </row>
    <row r="2840" spans="1:10" ht="12.75" customHeight="1" x14ac:dyDescent="0.25">
      <c r="A2840" s="101"/>
      <c r="D2840" s="81" t="s">
        <v>23</v>
      </c>
      <c r="E2840" s="81">
        <f>E2838-E2839</f>
        <v>0</v>
      </c>
      <c r="F2840" s="81"/>
      <c r="G2840" s="82">
        <f>G2838-G2839</f>
        <v>0</v>
      </c>
      <c r="H2840" s="82">
        <f>H2838-H2839</f>
        <v>0</v>
      </c>
      <c r="I2840" s="82" t="e">
        <f>I2838-I2839</f>
        <v>#DIV/0!</v>
      </c>
      <c r="J2840" s="105" t="e">
        <f>J2838-J2839</f>
        <v>#DIV/0!</v>
      </c>
    </row>
    <row r="2841" spans="1:10" ht="12.75" customHeight="1" x14ac:dyDescent="0.25">
      <c r="A2841" s="101"/>
      <c r="D2841" s="81"/>
      <c r="E2841" s="81"/>
      <c r="F2841" s="81"/>
      <c r="G2841" s="82"/>
      <c r="H2841" s="83">
        <f>G2840+H2840</f>
        <v>0</v>
      </c>
      <c r="I2841" s="83"/>
      <c r="J2841" s="103"/>
    </row>
    <row r="2842" spans="1:10" ht="12.75" customHeight="1" x14ac:dyDescent="0.25">
      <c r="A2842" s="101"/>
      <c r="B2842" s="79"/>
      <c r="D2842" s="81"/>
      <c r="E2842" s="81"/>
      <c r="F2842" s="81"/>
      <c r="G2842" s="82"/>
      <c r="H2842" s="83"/>
      <c r="I2842" s="83"/>
      <c r="J2842" s="103"/>
    </row>
    <row r="2843" spans="1:10" ht="12.75" customHeight="1" x14ac:dyDescent="0.25">
      <c r="A2843" s="101">
        <v>6</v>
      </c>
      <c r="B2843" s="84" t="s">
        <v>20</v>
      </c>
      <c r="C2843" s="84" t="s">
        <v>21</v>
      </c>
      <c r="D2843" s="85" t="s">
        <v>22</v>
      </c>
      <c r="E2843" s="85" t="s">
        <v>23</v>
      </c>
      <c r="F2843" s="85"/>
      <c r="G2843" s="86" t="s">
        <v>24</v>
      </c>
      <c r="H2843" s="87" t="s">
        <v>25</v>
      </c>
      <c r="I2843" s="87" t="s">
        <v>26</v>
      </c>
      <c r="J2843" s="102"/>
    </row>
    <row r="2844" spans="1:10" ht="12.75" customHeight="1" x14ac:dyDescent="0.25">
      <c r="A2844" s="101"/>
      <c r="B2844" s="80">
        <f>Invoice!B5373</f>
        <v>0</v>
      </c>
      <c r="C2844" s="88">
        <f>Invoice!E5373</f>
        <v>0</v>
      </c>
      <c r="D2844" s="89">
        <f>Invoice!H5373</f>
        <v>0</v>
      </c>
      <c r="E2844" s="81">
        <f t="shared" si="185"/>
        <v>0</v>
      </c>
      <c r="F2844" s="81"/>
      <c r="G2844" s="82">
        <f t="shared" si="186"/>
        <v>0</v>
      </c>
      <c r="H2844" s="83">
        <f t="shared" si="187"/>
        <v>0</v>
      </c>
      <c r="I2844" s="83" t="e">
        <f t="shared" si="188"/>
        <v>#DIV/0!</v>
      </c>
      <c r="J2844" s="103" t="e">
        <f t="shared" si="189"/>
        <v>#DIV/0!</v>
      </c>
    </row>
    <row r="2845" spans="1:10" ht="12.75" customHeight="1" x14ac:dyDescent="0.25">
      <c r="A2845" s="101"/>
      <c r="D2845" s="81"/>
      <c r="E2845" s="81">
        <f>(E2844*Invoice!I5373)+((E2844-(E2844*Invoice!I5373))*Invoice!J5373)</f>
        <v>0</v>
      </c>
      <c r="F2845" s="81"/>
      <c r="G2845" s="90">
        <f>E2845/1.11</f>
        <v>0</v>
      </c>
      <c r="H2845" s="91">
        <f>G2845*11%</f>
        <v>0</v>
      </c>
      <c r="I2845" s="91" t="e">
        <f>G2845/B2844</f>
        <v>#DIV/0!</v>
      </c>
      <c r="J2845" s="104" t="e">
        <f>H2845/B2844</f>
        <v>#DIV/0!</v>
      </c>
    </row>
    <row r="2846" spans="1:10" ht="12.75" customHeight="1" x14ac:dyDescent="0.25">
      <c r="A2846" s="101"/>
      <c r="D2846" s="81" t="s">
        <v>23</v>
      </c>
      <c r="E2846" s="81">
        <f>E2844-E2845</f>
        <v>0</v>
      </c>
      <c r="F2846" s="81"/>
      <c r="G2846" s="82">
        <f>G2844-G2845</f>
        <v>0</v>
      </c>
      <c r="H2846" s="82">
        <f>H2844-H2845</f>
        <v>0</v>
      </c>
      <c r="I2846" s="82" t="e">
        <f>I2844-I2845</f>
        <v>#DIV/0!</v>
      </c>
      <c r="J2846" s="105" t="e">
        <f>J2844-J2845</f>
        <v>#DIV/0!</v>
      </c>
    </row>
    <row r="2847" spans="1:10" ht="12.75" customHeight="1" x14ac:dyDescent="0.25">
      <c r="A2847" s="101"/>
      <c r="D2847" s="81"/>
      <c r="E2847" s="81"/>
      <c r="F2847" s="81"/>
      <c r="G2847" s="82"/>
      <c r="H2847" s="83">
        <f>G2846+H2846</f>
        <v>0</v>
      </c>
      <c r="I2847" s="83"/>
      <c r="J2847" s="103"/>
    </row>
    <row r="2848" spans="1:10" ht="12.75" customHeight="1" x14ac:dyDescent="0.25">
      <c r="A2848" s="101"/>
      <c r="B2848" s="79"/>
      <c r="D2848" s="81"/>
      <c r="E2848" s="81"/>
      <c r="F2848" s="81"/>
      <c r="G2848" s="82"/>
      <c r="H2848" s="83"/>
      <c r="I2848" s="83"/>
      <c r="J2848" s="103"/>
    </row>
    <row r="2849" spans="1:10" ht="12.75" customHeight="1" x14ac:dyDescent="0.25">
      <c r="A2849" s="101">
        <v>7</v>
      </c>
      <c r="B2849" s="84" t="s">
        <v>20</v>
      </c>
      <c r="C2849" s="84" t="s">
        <v>21</v>
      </c>
      <c r="D2849" s="85" t="s">
        <v>22</v>
      </c>
      <c r="E2849" s="85" t="s">
        <v>23</v>
      </c>
      <c r="F2849" s="85"/>
      <c r="G2849" s="86" t="s">
        <v>24</v>
      </c>
      <c r="H2849" s="87" t="s">
        <v>25</v>
      </c>
      <c r="I2849" s="87" t="s">
        <v>26</v>
      </c>
      <c r="J2849" s="102"/>
    </row>
    <row r="2850" spans="1:10" ht="12.75" customHeight="1" x14ac:dyDescent="0.25">
      <c r="A2850" s="101"/>
      <c r="B2850" s="80">
        <f>Invoice!B5374</f>
        <v>0</v>
      </c>
      <c r="C2850" s="88">
        <f>Invoice!E5374</f>
        <v>0</v>
      </c>
      <c r="D2850" s="89">
        <f>Invoice!H5374</f>
        <v>0</v>
      </c>
      <c r="E2850" s="81">
        <f t="shared" si="185"/>
        <v>0</v>
      </c>
      <c r="F2850" s="81"/>
      <c r="G2850" s="82">
        <f t="shared" si="186"/>
        <v>0</v>
      </c>
      <c r="H2850" s="83">
        <f t="shared" si="187"/>
        <v>0</v>
      </c>
      <c r="I2850" s="83" t="e">
        <f t="shared" si="188"/>
        <v>#DIV/0!</v>
      </c>
      <c r="J2850" s="103" t="e">
        <f t="shared" si="189"/>
        <v>#DIV/0!</v>
      </c>
    </row>
    <row r="2851" spans="1:10" ht="12.75" customHeight="1" x14ac:dyDescent="0.25">
      <c r="A2851" s="101"/>
      <c r="D2851" s="81"/>
      <c r="E2851" s="81">
        <f>(E2850*Invoice!I5374)+((E2850-(E2850*Invoice!I5374))*Invoice!J5374)</f>
        <v>0</v>
      </c>
      <c r="F2851" s="81"/>
      <c r="G2851" s="90">
        <f>E2851/1.11</f>
        <v>0</v>
      </c>
      <c r="H2851" s="91">
        <f>G2851*11%</f>
        <v>0</v>
      </c>
      <c r="I2851" s="91" t="e">
        <f>G2851/B2850</f>
        <v>#DIV/0!</v>
      </c>
      <c r="J2851" s="104" t="e">
        <f>H2851/B2850</f>
        <v>#DIV/0!</v>
      </c>
    </row>
    <row r="2852" spans="1:10" ht="12.75" customHeight="1" x14ac:dyDescent="0.25">
      <c r="A2852" s="101"/>
      <c r="D2852" s="81" t="s">
        <v>23</v>
      </c>
      <c r="E2852" s="81">
        <f>E2850-E2851</f>
        <v>0</v>
      </c>
      <c r="F2852" s="81"/>
      <c r="G2852" s="82">
        <f>G2850-G2851</f>
        <v>0</v>
      </c>
      <c r="H2852" s="82">
        <f>H2850-H2851</f>
        <v>0</v>
      </c>
      <c r="I2852" s="82" t="e">
        <f>I2850-I2851</f>
        <v>#DIV/0!</v>
      </c>
      <c r="J2852" s="105" t="e">
        <f>J2850-J2851</f>
        <v>#DIV/0!</v>
      </c>
    </row>
    <row r="2853" spans="1:10" ht="12.75" customHeight="1" x14ac:dyDescent="0.25">
      <c r="A2853" s="101"/>
      <c r="D2853" s="81"/>
      <c r="E2853" s="81"/>
      <c r="F2853" s="81"/>
      <c r="G2853" s="82"/>
      <c r="H2853" s="83">
        <f>G2852+H2852</f>
        <v>0</v>
      </c>
      <c r="I2853" s="83"/>
      <c r="J2853" s="103"/>
    </row>
    <row r="2854" spans="1:10" ht="12.75" customHeight="1" x14ac:dyDescent="0.25">
      <c r="A2854" s="101"/>
      <c r="B2854" s="79"/>
      <c r="D2854" s="81"/>
      <c r="E2854" s="81"/>
      <c r="F2854" s="81"/>
      <c r="G2854" s="82"/>
      <c r="H2854" s="83"/>
      <c r="I2854" s="83"/>
      <c r="J2854" s="103"/>
    </row>
    <row r="2855" spans="1:10" ht="12.75" customHeight="1" x14ac:dyDescent="0.25">
      <c r="A2855" s="101">
        <v>8</v>
      </c>
      <c r="B2855" s="84" t="s">
        <v>20</v>
      </c>
      <c r="C2855" s="84" t="s">
        <v>21</v>
      </c>
      <c r="D2855" s="85" t="s">
        <v>22</v>
      </c>
      <c r="E2855" s="85" t="s">
        <v>23</v>
      </c>
      <c r="F2855" s="85"/>
      <c r="G2855" s="86" t="s">
        <v>24</v>
      </c>
      <c r="H2855" s="87" t="s">
        <v>25</v>
      </c>
      <c r="I2855" s="87" t="s">
        <v>26</v>
      </c>
      <c r="J2855" s="102"/>
    </row>
    <row r="2856" spans="1:10" ht="12.75" customHeight="1" x14ac:dyDescent="0.25">
      <c r="A2856" s="101"/>
      <c r="B2856" s="80">
        <f>Invoice!B5375</f>
        <v>0</v>
      </c>
      <c r="C2856" s="88">
        <f>Invoice!E5375</f>
        <v>0</v>
      </c>
      <c r="D2856" s="89">
        <f>Invoice!H5375</f>
        <v>0</v>
      </c>
      <c r="E2856" s="81">
        <f t="shared" si="185"/>
        <v>0</v>
      </c>
      <c r="F2856" s="81"/>
      <c r="G2856" s="82">
        <f t="shared" si="186"/>
        <v>0</v>
      </c>
      <c r="H2856" s="83">
        <f t="shared" si="187"/>
        <v>0</v>
      </c>
      <c r="I2856" s="83" t="e">
        <f t="shared" si="188"/>
        <v>#DIV/0!</v>
      </c>
      <c r="J2856" s="103" t="e">
        <f t="shared" si="189"/>
        <v>#DIV/0!</v>
      </c>
    </row>
    <row r="2857" spans="1:10" ht="12.75" customHeight="1" x14ac:dyDescent="0.25">
      <c r="A2857" s="101"/>
      <c r="D2857" s="81"/>
      <c r="E2857" s="81">
        <f>(E2856*Invoice!I5375)+((E2856-(E2856*Invoice!I5375))*Invoice!J5375)</f>
        <v>0</v>
      </c>
      <c r="F2857" s="81"/>
      <c r="G2857" s="90">
        <f>E2857/1.11</f>
        <v>0</v>
      </c>
      <c r="H2857" s="91">
        <f>G2857*11%</f>
        <v>0</v>
      </c>
      <c r="I2857" s="91" t="e">
        <f>G2857/B2856</f>
        <v>#DIV/0!</v>
      </c>
      <c r="J2857" s="104" t="e">
        <f>H2857/B2856</f>
        <v>#DIV/0!</v>
      </c>
    </row>
    <row r="2858" spans="1:10" ht="12.75" customHeight="1" x14ac:dyDescent="0.25">
      <c r="A2858" s="101"/>
      <c r="D2858" s="81" t="s">
        <v>23</v>
      </c>
      <c r="E2858" s="81">
        <f>E2856-E2857</f>
        <v>0</v>
      </c>
      <c r="F2858" s="81"/>
      <c r="G2858" s="82">
        <f>G2856-G2857</f>
        <v>0</v>
      </c>
      <c r="H2858" s="82">
        <f>H2856-H2857</f>
        <v>0</v>
      </c>
      <c r="I2858" s="82" t="e">
        <f>I2856-I2857</f>
        <v>#DIV/0!</v>
      </c>
      <c r="J2858" s="105" t="e">
        <f>J2856-J2857</f>
        <v>#DIV/0!</v>
      </c>
    </row>
    <row r="2859" spans="1:10" ht="12.75" customHeight="1" x14ac:dyDescent="0.25">
      <c r="A2859" s="101"/>
      <c r="D2859" s="81"/>
      <c r="E2859" s="81"/>
      <c r="F2859" s="81"/>
      <c r="G2859" s="82"/>
      <c r="H2859" s="83">
        <f>G2858+H2858</f>
        <v>0</v>
      </c>
      <c r="I2859" s="83"/>
      <c r="J2859" s="103"/>
    </row>
    <row r="2860" spans="1:10" ht="12.75" customHeight="1" x14ac:dyDescent="0.25">
      <c r="A2860" s="101"/>
      <c r="B2860" s="79"/>
      <c r="D2860" s="81"/>
      <c r="E2860" s="81"/>
      <c r="F2860" s="81"/>
      <c r="G2860" s="82"/>
      <c r="H2860" s="83"/>
      <c r="I2860" s="83"/>
      <c r="J2860" s="103"/>
    </row>
    <row r="2861" spans="1:10" ht="12.75" customHeight="1" x14ac:dyDescent="0.25">
      <c r="A2861" s="101">
        <v>9</v>
      </c>
      <c r="B2861" s="84" t="s">
        <v>20</v>
      </c>
      <c r="C2861" s="84" t="s">
        <v>21</v>
      </c>
      <c r="D2861" s="85" t="s">
        <v>22</v>
      </c>
      <c r="E2861" s="85" t="s">
        <v>23</v>
      </c>
      <c r="F2861" s="85"/>
      <c r="G2861" s="86" t="s">
        <v>24</v>
      </c>
      <c r="H2861" s="87" t="s">
        <v>25</v>
      </c>
      <c r="I2861" s="87" t="s">
        <v>26</v>
      </c>
      <c r="J2861" s="102"/>
    </row>
    <row r="2862" spans="1:10" ht="12.75" customHeight="1" x14ac:dyDescent="0.25">
      <c r="A2862" s="101"/>
      <c r="B2862" s="80">
        <f>Invoice!B5376</f>
        <v>0</v>
      </c>
      <c r="C2862" s="88">
        <f>Invoice!E5376</f>
        <v>0</v>
      </c>
      <c r="D2862" s="89">
        <f>Invoice!H5376</f>
        <v>0</v>
      </c>
      <c r="E2862" s="81">
        <f t="shared" si="185"/>
        <v>0</v>
      </c>
      <c r="F2862" s="81"/>
      <c r="G2862" s="82">
        <f t="shared" si="186"/>
        <v>0</v>
      </c>
      <c r="H2862" s="83">
        <f t="shared" si="187"/>
        <v>0</v>
      </c>
      <c r="I2862" s="83" t="e">
        <f t="shared" si="188"/>
        <v>#DIV/0!</v>
      </c>
      <c r="J2862" s="103" t="e">
        <f t="shared" si="189"/>
        <v>#DIV/0!</v>
      </c>
    </row>
    <row r="2863" spans="1:10" ht="12.75" customHeight="1" x14ac:dyDescent="0.25">
      <c r="A2863" s="101"/>
      <c r="D2863" s="81"/>
      <c r="E2863" s="81">
        <f>(E2862*Invoice!I5376)+((E2862-(E2862*Invoice!I5376))*Invoice!J5376)</f>
        <v>0</v>
      </c>
      <c r="F2863" s="81"/>
      <c r="G2863" s="90">
        <f>E2863/1.11</f>
        <v>0</v>
      </c>
      <c r="H2863" s="91">
        <f>G2863*11%</f>
        <v>0</v>
      </c>
      <c r="I2863" s="91" t="e">
        <f>G2863/B2862</f>
        <v>#DIV/0!</v>
      </c>
      <c r="J2863" s="104" t="e">
        <f>H2863/B2862</f>
        <v>#DIV/0!</v>
      </c>
    </row>
    <row r="2864" spans="1:10" ht="12.75" customHeight="1" x14ac:dyDescent="0.25">
      <c r="A2864" s="101"/>
      <c r="D2864" s="81" t="s">
        <v>23</v>
      </c>
      <c r="E2864" s="81">
        <f>E2862-E2863</f>
        <v>0</v>
      </c>
      <c r="F2864" s="81"/>
      <c r="G2864" s="82">
        <f>G2862-G2863</f>
        <v>0</v>
      </c>
      <c r="H2864" s="82">
        <f>H2862-H2863</f>
        <v>0</v>
      </c>
      <c r="I2864" s="82" t="e">
        <f>I2862-I2863</f>
        <v>#DIV/0!</v>
      </c>
      <c r="J2864" s="105" t="e">
        <f>J2862-J2863</f>
        <v>#DIV/0!</v>
      </c>
    </row>
    <row r="2865" spans="1:10" ht="12.75" customHeight="1" x14ac:dyDescent="0.25">
      <c r="A2865" s="101"/>
      <c r="D2865" s="81"/>
      <c r="E2865" s="81"/>
      <c r="F2865" s="81"/>
      <c r="G2865" s="82"/>
      <c r="H2865" s="83">
        <f>G2864+H2864</f>
        <v>0</v>
      </c>
      <c r="I2865" s="83"/>
      <c r="J2865" s="103"/>
    </row>
    <row r="2866" spans="1:10" ht="12.75" customHeight="1" x14ac:dyDescent="0.25">
      <c r="A2866" s="101"/>
      <c r="B2866" s="79"/>
      <c r="D2866" s="81"/>
      <c r="E2866" s="81"/>
      <c r="F2866" s="81"/>
      <c r="G2866" s="82"/>
      <c r="H2866" s="83"/>
      <c r="I2866" s="83"/>
      <c r="J2866" s="103"/>
    </row>
    <row r="2867" spans="1:10" ht="12.75" customHeight="1" x14ac:dyDescent="0.25">
      <c r="A2867" s="101">
        <v>10</v>
      </c>
      <c r="B2867" s="84" t="s">
        <v>20</v>
      </c>
      <c r="C2867" s="84" t="s">
        <v>21</v>
      </c>
      <c r="D2867" s="85" t="s">
        <v>22</v>
      </c>
      <c r="E2867" s="85" t="s">
        <v>23</v>
      </c>
      <c r="F2867" s="85"/>
      <c r="G2867" s="86" t="s">
        <v>24</v>
      </c>
      <c r="H2867" s="87" t="s">
        <v>25</v>
      </c>
      <c r="I2867" s="87" t="s">
        <v>26</v>
      </c>
      <c r="J2867" s="102"/>
    </row>
    <row r="2868" spans="1:10" ht="12.75" customHeight="1" x14ac:dyDescent="0.25">
      <c r="A2868" s="101"/>
      <c r="B2868" s="80">
        <f>Invoice!B5377</f>
        <v>0</v>
      </c>
      <c r="C2868" s="88">
        <f>Invoice!E5377</f>
        <v>0</v>
      </c>
      <c r="D2868" s="89">
        <f>Invoice!H5377</f>
        <v>0</v>
      </c>
      <c r="E2868" s="81">
        <f t="shared" si="185"/>
        <v>0</v>
      </c>
      <c r="F2868" s="81"/>
      <c r="G2868" s="82">
        <f t="shared" si="186"/>
        <v>0</v>
      </c>
      <c r="H2868" s="83">
        <f t="shared" si="187"/>
        <v>0</v>
      </c>
      <c r="I2868" s="83" t="e">
        <f t="shared" si="188"/>
        <v>#DIV/0!</v>
      </c>
      <c r="J2868" s="103" t="e">
        <f t="shared" si="189"/>
        <v>#DIV/0!</v>
      </c>
    </row>
    <row r="2869" spans="1:10" ht="12.75" customHeight="1" x14ac:dyDescent="0.25">
      <c r="A2869" s="101"/>
      <c r="D2869" s="81"/>
      <c r="E2869" s="81">
        <f>(E2868*Invoice!I5377)+((E2868-(E2868*Invoice!I5377))*Invoice!J5377)</f>
        <v>0</v>
      </c>
      <c r="F2869" s="81"/>
      <c r="G2869" s="90">
        <f>E2869/1.11</f>
        <v>0</v>
      </c>
      <c r="H2869" s="91">
        <f>G2869*11%</f>
        <v>0</v>
      </c>
      <c r="I2869" s="91" t="e">
        <f>G2869/B2868</f>
        <v>#DIV/0!</v>
      </c>
      <c r="J2869" s="104" t="e">
        <f>H2869/B2868</f>
        <v>#DIV/0!</v>
      </c>
    </row>
    <row r="2870" spans="1:10" ht="12.75" customHeight="1" x14ac:dyDescent="0.25">
      <c r="A2870" s="101"/>
      <c r="D2870" s="81" t="s">
        <v>23</v>
      </c>
      <c r="E2870" s="81">
        <f>E2868-E2869</f>
        <v>0</v>
      </c>
      <c r="F2870" s="81"/>
      <c r="G2870" s="82">
        <f>G2868-G2869</f>
        <v>0</v>
      </c>
      <c r="H2870" s="82">
        <f>H2868-H2869</f>
        <v>0</v>
      </c>
      <c r="I2870" s="82" t="e">
        <f>I2868-I2869</f>
        <v>#DIV/0!</v>
      </c>
      <c r="J2870" s="105" t="e">
        <f>J2868-J2869</f>
        <v>#DIV/0!</v>
      </c>
    </row>
    <row r="2871" spans="1:10" ht="12.75" customHeight="1" x14ac:dyDescent="0.25">
      <c r="A2871" s="101"/>
      <c r="D2871" s="81"/>
      <c r="E2871" s="81"/>
      <c r="F2871" s="81"/>
      <c r="G2871" s="82"/>
      <c r="H2871" s="83">
        <f>G2870+H2870</f>
        <v>0</v>
      </c>
      <c r="I2871" s="83"/>
      <c r="J2871" s="103"/>
    </row>
    <row r="2872" spans="1:10" ht="12.75" customHeight="1" x14ac:dyDescent="0.25">
      <c r="A2872" s="101"/>
      <c r="B2872" s="79"/>
      <c r="D2872" s="81"/>
      <c r="E2872" s="81"/>
      <c r="F2872" s="81"/>
      <c r="G2872" s="82"/>
      <c r="H2872" s="83"/>
      <c r="I2872" s="83"/>
      <c r="J2872" s="103"/>
    </row>
    <row r="2873" spans="1:10" ht="12.75" customHeight="1" x14ac:dyDescent="0.25">
      <c r="A2873" s="101">
        <v>11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Invoice!B5378</f>
        <v>0</v>
      </c>
      <c r="C2874" s="88">
        <f>Invoice!E5378</f>
        <v>0</v>
      </c>
      <c r="D2874" s="89">
        <f>Invoice!H5378</f>
        <v>0</v>
      </c>
      <c r="E2874" s="81">
        <f t="shared" si="185"/>
        <v>0</v>
      </c>
      <c r="F2874" s="81"/>
      <c r="G2874" s="82">
        <f t="shared" si="186"/>
        <v>0</v>
      </c>
      <c r="H2874" s="83">
        <f t="shared" si="187"/>
        <v>0</v>
      </c>
      <c r="I2874" s="83" t="e">
        <f t="shared" si="188"/>
        <v>#DIV/0!</v>
      </c>
      <c r="J2874" s="103" t="e">
        <f t="shared" si="189"/>
        <v>#DIV/0!</v>
      </c>
    </row>
    <row r="2875" spans="1:10" ht="12.75" customHeight="1" x14ac:dyDescent="0.25">
      <c r="A2875" s="101"/>
      <c r="D2875" s="81"/>
      <c r="E2875" s="81">
        <f>(E2874*Invoice!I5378)+((E2874-(E2874*Invoice!I5378))*Invoice!J5378)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12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Invoice!B5379</f>
        <v>0</v>
      </c>
      <c r="C2880" s="88">
        <f>Invoice!E5379</f>
        <v>0</v>
      </c>
      <c r="D2880" s="89">
        <f>Invoice!H5379</f>
        <v>0</v>
      </c>
      <c r="E2880" s="81">
        <f t="shared" si="185"/>
        <v>0</v>
      </c>
      <c r="F2880" s="81"/>
      <c r="G2880" s="82">
        <f t="shared" si="186"/>
        <v>0</v>
      </c>
      <c r="H2880" s="83">
        <f t="shared" si="187"/>
        <v>0</v>
      </c>
      <c r="I2880" s="83" t="e">
        <f t="shared" si="188"/>
        <v>#DIV/0!</v>
      </c>
      <c r="J2880" s="103" t="e">
        <f t="shared" si="189"/>
        <v>#DIV/0!</v>
      </c>
    </row>
    <row r="2881" spans="1:10" ht="12.75" customHeight="1" x14ac:dyDescent="0.25">
      <c r="A2881" s="101"/>
      <c r="D2881" s="81"/>
      <c r="E2881" s="81">
        <f>(E2880*Invoice!I5379)+((E2880-(E2880*Invoice!I5379))*Invoice!J5379)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13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Invoice!B5380</f>
        <v>0</v>
      </c>
      <c r="C2886" s="88">
        <f>Invoice!E5380</f>
        <v>0</v>
      </c>
      <c r="D2886" s="89">
        <f>Invoice!H5380</f>
        <v>0</v>
      </c>
      <c r="E2886" s="81">
        <f t="shared" si="185"/>
        <v>0</v>
      </c>
      <c r="F2886" s="81"/>
      <c r="G2886" s="82">
        <f t="shared" si="186"/>
        <v>0</v>
      </c>
      <c r="H2886" s="83">
        <f t="shared" si="187"/>
        <v>0</v>
      </c>
      <c r="I2886" s="83" t="e">
        <f t="shared" si="188"/>
        <v>#DIV/0!</v>
      </c>
      <c r="J2886" s="103" t="e">
        <f t="shared" si="189"/>
        <v>#DIV/0!</v>
      </c>
    </row>
    <row r="2887" spans="1:10" ht="12.75" customHeight="1" x14ac:dyDescent="0.25">
      <c r="A2887" s="101"/>
      <c r="D2887" s="81"/>
      <c r="E2887" s="81">
        <f>(E2886*Invoice!I5380)+((E2886-(E2886*Invoice!I5380))*Invoice!J5380)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14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Invoice!B5381</f>
        <v>0</v>
      </c>
      <c r="C2892" s="88">
        <f>Invoice!E5381</f>
        <v>0</v>
      </c>
      <c r="D2892" s="89">
        <f>Invoice!H5381</f>
        <v>0</v>
      </c>
      <c r="E2892" s="81">
        <f t="shared" si="185"/>
        <v>0</v>
      </c>
      <c r="F2892" s="81"/>
      <c r="G2892" s="82">
        <f t="shared" si="186"/>
        <v>0</v>
      </c>
      <c r="H2892" s="83">
        <f t="shared" si="187"/>
        <v>0</v>
      </c>
      <c r="I2892" s="83" t="e">
        <f t="shared" si="188"/>
        <v>#DIV/0!</v>
      </c>
      <c r="J2892" s="103" t="e">
        <f t="shared" si="189"/>
        <v>#DIV/0!</v>
      </c>
    </row>
    <row r="2893" spans="1:10" ht="12.75" customHeight="1" x14ac:dyDescent="0.25">
      <c r="A2893" s="101"/>
      <c r="D2893" s="81"/>
      <c r="E2893" s="81">
        <f>(E2892*Invoice!I5381)+((E2892-(E2892*Invoice!I5381))*Invoice!J5381)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15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Invoice!B5382</f>
        <v>0</v>
      </c>
      <c r="C2898" s="88">
        <f>Invoice!E5382</f>
        <v>0</v>
      </c>
      <c r="D2898" s="89">
        <f>Invoice!H5382</f>
        <v>0</v>
      </c>
      <c r="E2898" s="81">
        <f t="shared" si="185"/>
        <v>0</v>
      </c>
      <c r="F2898" s="81"/>
      <c r="G2898" s="82">
        <f t="shared" si="186"/>
        <v>0</v>
      </c>
      <c r="H2898" s="83">
        <f t="shared" si="187"/>
        <v>0</v>
      </c>
      <c r="I2898" s="83" t="e">
        <f t="shared" si="188"/>
        <v>#DIV/0!</v>
      </c>
      <c r="J2898" s="103" t="e">
        <f t="shared" si="189"/>
        <v>#DIV/0!</v>
      </c>
    </row>
    <row r="2899" spans="1:10" ht="12.75" customHeight="1" x14ac:dyDescent="0.25">
      <c r="A2899" s="101"/>
      <c r="D2899" s="81"/>
      <c r="E2899" s="81">
        <f>(E2898*Invoice!I5382)+((E2898-(E2898*Invoice!I5382))*Invoice!J5382)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16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Invoice!B5383</f>
        <v>0</v>
      </c>
      <c r="C2904" s="88">
        <f>Invoice!E5383</f>
        <v>0</v>
      </c>
      <c r="D2904" s="89">
        <f>Invoice!H5383</f>
        <v>0</v>
      </c>
      <c r="E2904" s="81">
        <f t="shared" si="185"/>
        <v>0</v>
      </c>
      <c r="F2904" s="81"/>
      <c r="G2904" s="82">
        <f t="shared" si="186"/>
        <v>0</v>
      </c>
      <c r="H2904" s="83">
        <f t="shared" si="187"/>
        <v>0</v>
      </c>
      <c r="I2904" s="83" t="e">
        <f t="shared" si="188"/>
        <v>#DIV/0!</v>
      </c>
      <c r="J2904" s="103" t="e">
        <f t="shared" si="189"/>
        <v>#DIV/0!</v>
      </c>
    </row>
    <row r="2905" spans="1:10" ht="12.75" customHeight="1" x14ac:dyDescent="0.25">
      <c r="A2905" s="101"/>
      <c r="D2905" s="81"/>
      <c r="E2905" s="81">
        <f>(E2904*Invoice!I5383)+((E2904-(E2904*Invoice!I5383))*Invoice!J5383)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C2908" s="88"/>
      <c r="D2908" s="89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6"/>
      <c r="B2909" s="107"/>
      <c r="C2909" s="107"/>
      <c r="D2909" s="107"/>
      <c r="E2909" s="107"/>
      <c r="F2909" s="107"/>
      <c r="G2909" s="108">
        <f>G2816+G2822+G2828+G2834+G2840+G2846+G2852+G2858+G2864+G2870+G2876+G2882+G2888+G2894+G2900+G2906</f>
        <v>0</v>
      </c>
      <c r="H2909" s="108">
        <f>H2816+H2822+H2828+H2834+H2840+H2846+H2852+H2858+H2864+H2870+H2876+H2882+H2888+H2894+H2900+H2906</f>
        <v>0</v>
      </c>
      <c r="I2909" s="107"/>
      <c r="J2909" s="109">
        <f>H2817+H2823+H2829+H2835+H2841+H2847+H2853+H2859+H2865+H2871+H2877+H2883+H2889+H2895+H2901+H2907</f>
        <v>0</v>
      </c>
    </row>
    <row r="2911" spans="1:10" ht="12.75" customHeight="1" x14ac:dyDescent="0.25">
      <c r="A2911" s="94" t="s">
        <v>1</v>
      </c>
      <c r="B2911" s="95">
        <f>Invoice!E5474</f>
        <v>23090049</v>
      </c>
      <c r="C2911" s="96"/>
      <c r="D2911" s="97"/>
      <c r="E2911" s="97"/>
      <c r="F2911" s="97"/>
      <c r="G2911" s="98"/>
      <c r="H2911" s="99"/>
      <c r="I2911" s="99"/>
      <c r="J2911" s="100"/>
    </row>
    <row r="2912" spans="1:10" ht="12.75" customHeight="1" x14ac:dyDescent="0.25">
      <c r="A2912" s="101">
        <v>1</v>
      </c>
      <c r="B2912" s="84" t="s">
        <v>20</v>
      </c>
      <c r="C2912" s="84" t="s">
        <v>21</v>
      </c>
      <c r="D2912" s="85" t="s">
        <v>22</v>
      </c>
      <c r="E2912" s="85" t="s">
        <v>23</v>
      </c>
      <c r="F2912" s="85"/>
      <c r="G2912" s="86" t="s">
        <v>24</v>
      </c>
      <c r="H2912" s="87" t="s">
        <v>25</v>
      </c>
      <c r="I2912" s="87" t="s">
        <v>26</v>
      </c>
      <c r="J2912" s="102"/>
    </row>
    <row r="2913" spans="1:10" ht="12.75" customHeight="1" x14ac:dyDescent="0.25">
      <c r="A2913" s="101"/>
      <c r="B2913" s="80">
        <f>Invoice!B5482</f>
        <v>0</v>
      </c>
      <c r="C2913" s="88">
        <f>Invoice!E5482</f>
        <v>0</v>
      </c>
      <c r="D2913" s="89">
        <f>Invoice!H5482</f>
        <v>0</v>
      </c>
      <c r="E2913" s="81">
        <f>D2913*B2913</f>
        <v>0</v>
      </c>
      <c r="F2913" s="81"/>
      <c r="G2913" s="82">
        <f>E2913/1.11</f>
        <v>0</v>
      </c>
      <c r="H2913" s="83">
        <f>G2913*11%</f>
        <v>0</v>
      </c>
      <c r="I2913" s="83" t="e">
        <f>G2913/B2913</f>
        <v>#DIV/0!</v>
      </c>
      <c r="J2913" s="103" t="e">
        <f>H2913/B2913</f>
        <v>#DIV/0!</v>
      </c>
    </row>
    <row r="2914" spans="1:10" ht="12.75" customHeight="1" x14ac:dyDescent="0.25">
      <c r="A2914" s="101"/>
      <c r="D2914" s="81"/>
      <c r="E2914" s="81">
        <f>(E2913*Invoice!I5482)+((E2913-(E2913*Invoice!I5482))*Invoice!J5482)</f>
        <v>0</v>
      </c>
      <c r="F2914" s="81"/>
      <c r="G2914" s="90">
        <f>E2914/1.11</f>
        <v>0</v>
      </c>
      <c r="H2914" s="91">
        <f>G2914*11%</f>
        <v>0</v>
      </c>
      <c r="I2914" s="91" t="e">
        <f>G2914/B2913</f>
        <v>#DIV/0!</v>
      </c>
      <c r="J2914" s="104" t="e">
        <f>H2914/B2913</f>
        <v>#DIV/0!</v>
      </c>
    </row>
    <row r="2915" spans="1:10" ht="12.75" customHeight="1" x14ac:dyDescent="0.25">
      <c r="A2915" s="101"/>
      <c r="D2915" s="81" t="s">
        <v>23</v>
      </c>
      <c r="E2915" s="81">
        <f>E2913-E2914</f>
        <v>0</v>
      </c>
      <c r="F2915" s="81"/>
      <c r="G2915" s="82">
        <f>G2913-G2914</f>
        <v>0</v>
      </c>
      <c r="H2915" s="82">
        <f>H2913-H2914</f>
        <v>0</v>
      </c>
      <c r="I2915" s="82" t="e">
        <f>I2913-I2914</f>
        <v>#DIV/0!</v>
      </c>
      <c r="J2915" s="105" t="e">
        <f>J2913-J2914</f>
        <v>#DIV/0!</v>
      </c>
    </row>
    <row r="2916" spans="1:10" ht="12.75" customHeight="1" x14ac:dyDescent="0.25">
      <c r="A2916" s="101"/>
      <c r="D2916" s="81"/>
      <c r="E2916" s="81"/>
      <c r="F2916" s="81"/>
      <c r="G2916" s="82"/>
      <c r="H2916" s="83">
        <f>G2915+H2915</f>
        <v>0</v>
      </c>
      <c r="I2916" s="83"/>
      <c r="J2916" s="103"/>
    </row>
    <row r="2917" spans="1:10" ht="12.75" customHeight="1" x14ac:dyDescent="0.25">
      <c r="A2917" s="101"/>
      <c r="B2917" s="79"/>
      <c r="D2917" s="81"/>
      <c r="E2917" s="81"/>
      <c r="F2917" s="81"/>
      <c r="G2917" s="82"/>
      <c r="H2917" s="83"/>
      <c r="I2917" s="83"/>
      <c r="J2917" s="103"/>
    </row>
    <row r="2918" spans="1:10" ht="12.75" customHeight="1" x14ac:dyDescent="0.25">
      <c r="A2918" s="101">
        <v>2</v>
      </c>
      <c r="B2918" s="84" t="s">
        <v>20</v>
      </c>
      <c r="C2918" s="84" t="s">
        <v>21</v>
      </c>
      <c r="D2918" s="85" t="s">
        <v>22</v>
      </c>
      <c r="E2918" s="85" t="s">
        <v>23</v>
      </c>
      <c r="F2918" s="85"/>
      <c r="G2918" s="86" t="s">
        <v>24</v>
      </c>
      <c r="H2918" s="87" t="s">
        <v>25</v>
      </c>
      <c r="I2918" s="87" t="s">
        <v>26</v>
      </c>
      <c r="J2918" s="102"/>
    </row>
    <row r="2919" spans="1:10" ht="12.75" customHeight="1" x14ac:dyDescent="0.25">
      <c r="A2919" s="101"/>
      <c r="B2919" s="80">
        <f>Invoice!B5483</f>
        <v>0</v>
      </c>
      <c r="C2919" s="88">
        <f>Invoice!E5483</f>
        <v>0</v>
      </c>
      <c r="D2919" s="89">
        <f>Invoice!H5483</f>
        <v>0</v>
      </c>
      <c r="E2919" s="81">
        <f t="shared" ref="E2919:E3003" si="190">D2919*B2919</f>
        <v>0</v>
      </c>
      <c r="F2919" s="81"/>
      <c r="G2919" s="82">
        <f t="shared" ref="G2919:G3003" si="191">E2919/1.11</f>
        <v>0</v>
      </c>
      <c r="H2919" s="83">
        <f t="shared" ref="H2919:H3003" si="192">G2919*11%</f>
        <v>0</v>
      </c>
      <c r="I2919" s="83" t="e">
        <f t="shared" ref="I2919:I3003" si="193">G2919/B2919</f>
        <v>#DIV/0!</v>
      </c>
      <c r="J2919" s="103" t="e">
        <f t="shared" ref="J2919:J3003" si="194">H2919/B2919</f>
        <v>#DIV/0!</v>
      </c>
    </row>
    <row r="2920" spans="1:10" ht="12.75" customHeight="1" x14ac:dyDescent="0.25">
      <c r="A2920" s="101"/>
      <c r="D2920" s="81"/>
      <c r="E2920" s="81">
        <f>(E2919*Invoice!I5483)+((E2919-(E2919*Invoice!I5483))*Invoice!J5483)</f>
        <v>0</v>
      </c>
      <c r="F2920" s="81"/>
      <c r="G2920" s="90">
        <f>E2920/1.11</f>
        <v>0</v>
      </c>
      <c r="H2920" s="91">
        <f>G2920*11%</f>
        <v>0</v>
      </c>
      <c r="I2920" s="91" t="e">
        <f>G2920/B2919</f>
        <v>#DIV/0!</v>
      </c>
      <c r="J2920" s="104" t="e">
        <f>H2920/B2919</f>
        <v>#DIV/0!</v>
      </c>
    </row>
    <row r="2921" spans="1:10" ht="12.75" customHeight="1" x14ac:dyDescent="0.25">
      <c r="A2921" s="101"/>
      <c r="D2921" s="81" t="s">
        <v>23</v>
      </c>
      <c r="E2921" s="81">
        <f>E2919-E2920</f>
        <v>0</v>
      </c>
      <c r="F2921" s="81"/>
      <c r="G2921" s="82">
        <f>G2919-G2920</f>
        <v>0</v>
      </c>
      <c r="H2921" s="82">
        <f>H2919-H2920</f>
        <v>0</v>
      </c>
      <c r="I2921" s="82" t="e">
        <f>I2919-I2920</f>
        <v>#DIV/0!</v>
      </c>
      <c r="J2921" s="105" t="e">
        <f>J2919-J2920</f>
        <v>#DIV/0!</v>
      </c>
    </row>
    <row r="2922" spans="1:10" ht="12.75" customHeight="1" x14ac:dyDescent="0.25">
      <c r="A2922" s="101"/>
      <c r="D2922" s="81"/>
      <c r="E2922" s="81"/>
      <c r="F2922" s="81"/>
      <c r="G2922" s="82"/>
      <c r="H2922" s="83">
        <f>G2921+H2921</f>
        <v>0</v>
      </c>
      <c r="I2922" s="83"/>
      <c r="J2922" s="103"/>
    </row>
    <row r="2923" spans="1:10" ht="12.75" customHeight="1" x14ac:dyDescent="0.25">
      <c r="A2923" s="101"/>
      <c r="B2923" s="79"/>
      <c r="D2923" s="81"/>
      <c r="E2923" s="81"/>
      <c r="F2923" s="81"/>
      <c r="G2923" s="82"/>
      <c r="H2923" s="83"/>
      <c r="I2923" s="83"/>
      <c r="J2923" s="103"/>
    </row>
    <row r="2924" spans="1:10" ht="12.75" customHeight="1" x14ac:dyDescent="0.25">
      <c r="A2924" s="101">
        <v>3</v>
      </c>
      <c r="B2924" s="84" t="s">
        <v>20</v>
      </c>
      <c r="C2924" s="84" t="s">
        <v>21</v>
      </c>
      <c r="D2924" s="85" t="s">
        <v>22</v>
      </c>
      <c r="E2924" s="85" t="s">
        <v>23</v>
      </c>
      <c r="F2924" s="85"/>
      <c r="G2924" s="86" t="s">
        <v>24</v>
      </c>
      <c r="H2924" s="87" t="s">
        <v>25</v>
      </c>
      <c r="I2924" s="87" t="s">
        <v>26</v>
      </c>
      <c r="J2924" s="102"/>
    </row>
    <row r="2925" spans="1:10" ht="12.75" customHeight="1" x14ac:dyDescent="0.25">
      <c r="A2925" s="101"/>
      <c r="B2925" s="80">
        <f>Invoice!B5484</f>
        <v>0</v>
      </c>
      <c r="C2925" s="88">
        <f>Invoice!E5484</f>
        <v>0</v>
      </c>
      <c r="D2925" s="89">
        <f>Invoice!H5484</f>
        <v>0</v>
      </c>
      <c r="E2925" s="81">
        <f t="shared" si="190"/>
        <v>0</v>
      </c>
      <c r="F2925" s="81"/>
      <c r="G2925" s="82">
        <f t="shared" si="191"/>
        <v>0</v>
      </c>
      <c r="H2925" s="83">
        <f t="shared" si="192"/>
        <v>0</v>
      </c>
      <c r="I2925" s="83" t="e">
        <f t="shared" si="193"/>
        <v>#DIV/0!</v>
      </c>
      <c r="J2925" s="103" t="e">
        <f t="shared" si="194"/>
        <v>#DIV/0!</v>
      </c>
    </row>
    <row r="2926" spans="1:10" ht="12.75" customHeight="1" x14ac:dyDescent="0.25">
      <c r="A2926" s="101"/>
      <c r="D2926" s="81"/>
      <c r="E2926" s="81">
        <f>(E2925*Invoice!I5484)+((E2925-(E2925*Invoice!I5484))*Invoice!J5484)</f>
        <v>0</v>
      </c>
      <c r="F2926" s="81"/>
      <c r="G2926" s="90">
        <f>E2926/1.11</f>
        <v>0</v>
      </c>
      <c r="H2926" s="91">
        <f>G2926*11%</f>
        <v>0</v>
      </c>
      <c r="I2926" s="91" t="e">
        <f>G2926/B2925</f>
        <v>#DIV/0!</v>
      </c>
      <c r="J2926" s="104" t="e">
        <f>H2926/B2925</f>
        <v>#DIV/0!</v>
      </c>
    </row>
    <row r="2927" spans="1:10" ht="12.75" customHeight="1" x14ac:dyDescent="0.25">
      <c r="A2927" s="101"/>
      <c r="D2927" s="81" t="s">
        <v>23</v>
      </c>
      <c r="E2927" s="81">
        <f>E2925-E2926</f>
        <v>0</v>
      </c>
      <c r="F2927" s="81"/>
      <c r="G2927" s="82">
        <f>G2925-G2926</f>
        <v>0</v>
      </c>
      <c r="H2927" s="82">
        <f>H2925-H2926</f>
        <v>0</v>
      </c>
      <c r="I2927" s="82" t="e">
        <f>I2925-I2926</f>
        <v>#DIV/0!</v>
      </c>
      <c r="J2927" s="105" t="e">
        <f>J2925-J2926</f>
        <v>#DIV/0!</v>
      </c>
    </row>
    <row r="2928" spans="1:10" ht="12.75" customHeight="1" x14ac:dyDescent="0.25">
      <c r="A2928" s="101"/>
      <c r="D2928" s="81"/>
      <c r="E2928" s="81"/>
      <c r="F2928" s="81"/>
      <c r="G2928" s="82"/>
      <c r="H2928" s="83">
        <f>G2927+H2927</f>
        <v>0</v>
      </c>
      <c r="I2928" s="83"/>
      <c r="J2928" s="103"/>
    </row>
    <row r="2929" spans="1:10" ht="12.75" customHeight="1" x14ac:dyDescent="0.25">
      <c r="A2929" s="101"/>
      <c r="B2929" s="79"/>
      <c r="D2929" s="81"/>
      <c r="E2929" s="81"/>
      <c r="F2929" s="81"/>
      <c r="G2929" s="82"/>
      <c r="H2929" s="83"/>
      <c r="I2929" s="83"/>
      <c r="J2929" s="103"/>
    </row>
    <row r="2930" spans="1:10" ht="12.75" customHeight="1" x14ac:dyDescent="0.25">
      <c r="A2930" s="101">
        <v>4</v>
      </c>
      <c r="B2930" s="84" t="s">
        <v>20</v>
      </c>
      <c r="C2930" s="84" t="s">
        <v>21</v>
      </c>
      <c r="D2930" s="85" t="s">
        <v>22</v>
      </c>
      <c r="E2930" s="85" t="s">
        <v>23</v>
      </c>
      <c r="F2930" s="85"/>
      <c r="G2930" s="86" t="s">
        <v>24</v>
      </c>
      <c r="H2930" s="87" t="s">
        <v>25</v>
      </c>
      <c r="I2930" s="87" t="s">
        <v>26</v>
      </c>
      <c r="J2930" s="102"/>
    </row>
    <row r="2931" spans="1:10" ht="12.75" customHeight="1" x14ac:dyDescent="0.25">
      <c r="A2931" s="101"/>
      <c r="B2931" s="80">
        <f>Invoice!B5485</f>
        <v>0</v>
      </c>
      <c r="C2931" s="88">
        <f>Invoice!E5485</f>
        <v>0</v>
      </c>
      <c r="D2931" s="89">
        <f>Invoice!H5485</f>
        <v>0</v>
      </c>
      <c r="E2931" s="81">
        <f t="shared" si="190"/>
        <v>0</v>
      </c>
      <c r="F2931" s="81"/>
      <c r="G2931" s="82">
        <f t="shared" si="191"/>
        <v>0</v>
      </c>
      <c r="H2931" s="83">
        <f t="shared" si="192"/>
        <v>0</v>
      </c>
      <c r="I2931" s="83" t="e">
        <f t="shared" si="193"/>
        <v>#DIV/0!</v>
      </c>
      <c r="J2931" s="103" t="e">
        <f t="shared" si="194"/>
        <v>#DIV/0!</v>
      </c>
    </row>
    <row r="2932" spans="1:10" ht="12.75" customHeight="1" x14ac:dyDescent="0.25">
      <c r="A2932" s="101"/>
      <c r="D2932" s="81"/>
      <c r="E2932" s="81">
        <f>(E2931*Invoice!I5485)+((E2931-(E2931*Invoice!I5485))*Invoice!J5485)</f>
        <v>0</v>
      </c>
      <c r="F2932" s="81"/>
      <c r="G2932" s="90">
        <f>E2932/1.11</f>
        <v>0</v>
      </c>
      <c r="H2932" s="91">
        <f>G2932*11%</f>
        <v>0</v>
      </c>
      <c r="I2932" s="91" t="e">
        <f>G2932/B2931</f>
        <v>#DIV/0!</v>
      </c>
      <c r="J2932" s="104" t="e">
        <f>H2932/B2931</f>
        <v>#DIV/0!</v>
      </c>
    </row>
    <row r="2933" spans="1:10" ht="12.75" customHeight="1" x14ac:dyDescent="0.25">
      <c r="A2933" s="101"/>
      <c r="D2933" s="81" t="s">
        <v>23</v>
      </c>
      <c r="E2933" s="81">
        <f>E2931-E2932</f>
        <v>0</v>
      </c>
      <c r="F2933" s="81"/>
      <c r="G2933" s="82">
        <f>G2931-G2932</f>
        <v>0</v>
      </c>
      <c r="H2933" s="82">
        <f>H2931-H2932</f>
        <v>0</v>
      </c>
      <c r="I2933" s="82" t="e">
        <f>I2931-I2932</f>
        <v>#DIV/0!</v>
      </c>
      <c r="J2933" s="105" t="e">
        <f>J2931-J2932</f>
        <v>#DIV/0!</v>
      </c>
    </row>
    <row r="2934" spans="1:10" ht="12.75" customHeight="1" x14ac:dyDescent="0.25">
      <c r="A2934" s="101"/>
      <c r="D2934" s="81"/>
      <c r="E2934" s="81"/>
      <c r="F2934" s="81"/>
      <c r="G2934" s="82"/>
      <c r="H2934" s="83">
        <f>G2933+H2933</f>
        <v>0</v>
      </c>
      <c r="I2934" s="83"/>
      <c r="J2934" s="103"/>
    </row>
    <row r="2935" spans="1:10" ht="12.75" customHeight="1" x14ac:dyDescent="0.25">
      <c r="A2935" s="101"/>
      <c r="B2935" s="79"/>
      <c r="D2935" s="81"/>
      <c r="E2935" s="81"/>
      <c r="F2935" s="81"/>
      <c r="G2935" s="82"/>
      <c r="H2935" s="83"/>
      <c r="I2935" s="83"/>
      <c r="J2935" s="103"/>
    </row>
    <row r="2936" spans="1:10" ht="12.75" customHeight="1" x14ac:dyDescent="0.25">
      <c r="A2936" s="101">
        <v>5</v>
      </c>
      <c r="B2936" s="84" t="s">
        <v>20</v>
      </c>
      <c r="C2936" s="84" t="s">
        <v>21</v>
      </c>
      <c r="D2936" s="85" t="s">
        <v>22</v>
      </c>
      <c r="E2936" s="85" t="s">
        <v>23</v>
      </c>
      <c r="F2936" s="85"/>
      <c r="G2936" s="86" t="s">
        <v>24</v>
      </c>
      <c r="H2936" s="87" t="s">
        <v>25</v>
      </c>
      <c r="I2936" s="87" t="s">
        <v>26</v>
      </c>
      <c r="J2936" s="102"/>
    </row>
    <row r="2937" spans="1:10" ht="12.75" customHeight="1" x14ac:dyDescent="0.25">
      <c r="A2937" s="101"/>
      <c r="B2937" s="80">
        <f>Invoice!B5486</f>
        <v>0</v>
      </c>
      <c r="C2937" s="88">
        <f>Invoice!E5486</f>
        <v>0</v>
      </c>
      <c r="D2937" s="89">
        <f>Invoice!H5486</f>
        <v>0</v>
      </c>
      <c r="E2937" s="81">
        <f t="shared" si="190"/>
        <v>0</v>
      </c>
      <c r="F2937" s="81"/>
      <c r="G2937" s="82">
        <f t="shared" si="191"/>
        <v>0</v>
      </c>
      <c r="H2937" s="83">
        <f t="shared" si="192"/>
        <v>0</v>
      </c>
      <c r="I2937" s="83" t="e">
        <f t="shared" si="193"/>
        <v>#DIV/0!</v>
      </c>
      <c r="J2937" s="103" t="e">
        <f t="shared" si="194"/>
        <v>#DIV/0!</v>
      </c>
    </row>
    <row r="2938" spans="1:10" ht="12.75" customHeight="1" x14ac:dyDescent="0.25">
      <c r="A2938" s="101"/>
      <c r="D2938" s="81"/>
      <c r="E2938" s="81">
        <f>(E2937*Invoice!I5486)+((E2937-(E2937*Invoice!I5486))*Invoice!J5486)</f>
        <v>0</v>
      </c>
      <c r="F2938" s="81"/>
      <c r="G2938" s="90">
        <f>E2938/1.11</f>
        <v>0</v>
      </c>
      <c r="H2938" s="91">
        <f>G2938*11%</f>
        <v>0</v>
      </c>
      <c r="I2938" s="91" t="e">
        <f>G2938/B2937</f>
        <v>#DIV/0!</v>
      </c>
      <c r="J2938" s="104" t="e">
        <f>H2938/B2937</f>
        <v>#DIV/0!</v>
      </c>
    </row>
    <row r="2939" spans="1:10" ht="12.75" customHeight="1" x14ac:dyDescent="0.25">
      <c r="A2939" s="101"/>
      <c r="D2939" s="81" t="s">
        <v>23</v>
      </c>
      <c r="E2939" s="81">
        <f>E2937-E2938</f>
        <v>0</v>
      </c>
      <c r="F2939" s="81"/>
      <c r="G2939" s="82">
        <f>G2937-G2938</f>
        <v>0</v>
      </c>
      <c r="H2939" s="82">
        <f>H2937-H2938</f>
        <v>0</v>
      </c>
      <c r="I2939" s="82" t="e">
        <f>I2937-I2938</f>
        <v>#DIV/0!</v>
      </c>
      <c r="J2939" s="105" t="e">
        <f>J2937-J2938</f>
        <v>#DIV/0!</v>
      </c>
    </row>
    <row r="2940" spans="1:10" ht="12.75" customHeight="1" x14ac:dyDescent="0.25">
      <c r="A2940" s="101"/>
      <c r="D2940" s="81"/>
      <c r="E2940" s="81"/>
      <c r="F2940" s="81"/>
      <c r="G2940" s="82"/>
      <c r="H2940" s="83">
        <f>G2939+H2939</f>
        <v>0</v>
      </c>
      <c r="I2940" s="83"/>
      <c r="J2940" s="103"/>
    </row>
    <row r="2941" spans="1:10" ht="12.75" customHeight="1" x14ac:dyDescent="0.25">
      <c r="A2941" s="101"/>
      <c r="B2941" s="79"/>
      <c r="D2941" s="81"/>
      <c r="E2941" s="81"/>
      <c r="F2941" s="81"/>
      <c r="G2941" s="82"/>
      <c r="H2941" s="83"/>
      <c r="I2941" s="83"/>
      <c r="J2941" s="103"/>
    </row>
    <row r="2942" spans="1:10" ht="12.75" customHeight="1" x14ac:dyDescent="0.25">
      <c r="A2942" s="101">
        <v>6</v>
      </c>
      <c r="B2942" s="84" t="s">
        <v>20</v>
      </c>
      <c r="C2942" s="84" t="s">
        <v>21</v>
      </c>
      <c r="D2942" s="85" t="s">
        <v>22</v>
      </c>
      <c r="E2942" s="85" t="s">
        <v>23</v>
      </c>
      <c r="F2942" s="85"/>
      <c r="G2942" s="86" t="s">
        <v>24</v>
      </c>
      <c r="H2942" s="87" t="s">
        <v>25</v>
      </c>
      <c r="I2942" s="87" t="s">
        <v>26</v>
      </c>
      <c r="J2942" s="102"/>
    </row>
    <row r="2943" spans="1:10" ht="12.75" customHeight="1" x14ac:dyDescent="0.25">
      <c r="A2943" s="101"/>
      <c r="B2943" s="80">
        <f>Invoice!B5487</f>
        <v>0</v>
      </c>
      <c r="C2943" s="88">
        <f>Invoice!E5487</f>
        <v>0</v>
      </c>
      <c r="D2943" s="89">
        <f>Invoice!H5487</f>
        <v>0</v>
      </c>
      <c r="E2943" s="81">
        <f t="shared" si="190"/>
        <v>0</v>
      </c>
      <c r="F2943" s="81"/>
      <c r="G2943" s="82">
        <f t="shared" si="191"/>
        <v>0</v>
      </c>
      <c r="H2943" s="83">
        <f t="shared" si="192"/>
        <v>0</v>
      </c>
      <c r="I2943" s="83" t="e">
        <f t="shared" si="193"/>
        <v>#DIV/0!</v>
      </c>
      <c r="J2943" s="103" t="e">
        <f t="shared" si="194"/>
        <v>#DIV/0!</v>
      </c>
    </row>
    <row r="2944" spans="1:10" ht="12.75" customHeight="1" x14ac:dyDescent="0.25">
      <c r="A2944" s="101"/>
      <c r="D2944" s="81"/>
      <c r="E2944" s="81">
        <f>(E2943*Invoice!I5487)+((E2943-(E2943*Invoice!I5487))*Invoice!J5487)</f>
        <v>0</v>
      </c>
      <c r="F2944" s="81"/>
      <c r="G2944" s="90">
        <f>E2944/1.11</f>
        <v>0</v>
      </c>
      <c r="H2944" s="91">
        <f>G2944*11%</f>
        <v>0</v>
      </c>
      <c r="I2944" s="91" t="e">
        <f>G2944/B2943</f>
        <v>#DIV/0!</v>
      </c>
      <c r="J2944" s="104" t="e">
        <f>H2944/B2943</f>
        <v>#DIV/0!</v>
      </c>
    </row>
    <row r="2945" spans="1:10" ht="12.75" customHeight="1" x14ac:dyDescent="0.25">
      <c r="A2945" s="101"/>
      <c r="D2945" s="81" t="s">
        <v>23</v>
      </c>
      <c r="E2945" s="81">
        <f>E2943-E2944</f>
        <v>0</v>
      </c>
      <c r="F2945" s="81"/>
      <c r="G2945" s="82">
        <f>G2943-G2944</f>
        <v>0</v>
      </c>
      <c r="H2945" s="82">
        <f>H2943-H2944</f>
        <v>0</v>
      </c>
      <c r="I2945" s="82" t="e">
        <f>I2943-I2944</f>
        <v>#DIV/0!</v>
      </c>
      <c r="J2945" s="105" t="e">
        <f>J2943-J2944</f>
        <v>#DIV/0!</v>
      </c>
    </row>
    <row r="2946" spans="1:10" ht="12.75" customHeight="1" x14ac:dyDescent="0.25">
      <c r="A2946" s="101"/>
      <c r="D2946" s="81"/>
      <c r="E2946" s="81"/>
      <c r="F2946" s="81"/>
      <c r="G2946" s="82"/>
      <c r="H2946" s="83">
        <f>G2945+H2945</f>
        <v>0</v>
      </c>
      <c r="I2946" s="83"/>
      <c r="J2946" s="103"/>
    </row>
    <row r="2947" spans="1:10" ht="12.75" customHeight="1" x14ac:dyDescent="0.25">
      <c r="A2947" s="101"/>
      <c r="B2947" s="79"/>
      <c r="D2947" s="81"/>
      <c r="E2947" s="81"/>
      <c r="F2947" s="81"/>
      <c r="G2947" s="82"/>
      <c r="H2947" s="83"/>
      <c r="I2947" s="83"/>
      <c r="J2947" s="103"/>
    </row>
    <row r="2948" spans="1:10" ht="12.75" customHeight="1" x14ac:dyDescent="0.25">
      <c r="A2948" s="101">
        <v>7</v>
      </c>
      <c r="B2948" s="84" t="s">
        <v>20</v>
      </c>
      <c r="C2948" s="84" t="s">
        <v>21</v>
      </c>
      <c r="D2948" s="85" t="s">
        <v>22</v>
      </c>
      <c r="E2948" s="85" t="s">
        <v>23</v>
      </c>
      <c r="F2948" s="85"/>
      <c r="G2948" s="86" t="s">
        <v>24</v>
      </c>
      <c r="H2948" s="87" t="s">
        <v>25</v>
      </c>
      <c r="I2948" s="87" t="s">
        <v>26</v>
      </c>
      <c r="J2948" s="102"/>
    </row>
    <row r="2949" spans="1:10" ht="12.75" customHeight="1" x14ac:dyDescent="0.25">
      <c r="A2949" s="101"/>
      <c r="B2949" s="80">
        <f>Invoice!B5488</f>
        <v>0</v>
      </c>
      <c r="C2949" s="88">
        <f>Invoice!E5488</f>
        <v>0</v>
      </c>
      <c r="D2949" s="89">
        <f>Invoice!H5488</f>
        <v>0</v>
      </c>
      <c r="E2949" s="81">
        <f t="shared" si="190"/>
        <v>0</v>
      </c>
      <c r="F2949" s="81"/>
      <c r="G2949" s="82">
        <f t="shared" si="191"/>
        <v>0</v>
      </c>
      <c r="H2949" s="83">
        <f t="shared" si="192"/>
        <v>0</v>
      </c>
      <c r="I2949" s="83" t="e">
        <f t="shared" si="193"/>
        <v>#DIV/0!</v>
      </c>
      <c r="J2949" s="103" t="e">
        <f t="shared" si="194"/>
        <v>#DIV/0!</v>
      </c>
    </row>
    <row r="2950" spans="1:10" ht="12.75" customHeight="1" x14ac:dyDescent="0.25">
      <c r="A2950" s="101"/>
      <c r="D2950" s="81"/>
      <c r="E2950" s="81">
        <f>(E2949*Invoice!I5488)+((E2949-(E2949*Invoice!I5488))*Invoice!J5488)</f>
        <v>0</v>
      </c>
      <c r="F2950" s="81"/>
      <c r="G2950" s="90">
        <f>E2950/1.11</f>
        <v>0</v>
      </c>
      <c r="H2950" s="91">
        <f>G2950*11%</f>
        <v>0</v>
      </c>
      <c r="I2950" s="91" t="e">
        <f>G2950/B2949</f>
        <v>#DIV/0!</v>
      </c>
      <c r="J2950" s="104" t="e">
        <f>H2950/B2949</f>
        <v>#DIV/0!</v>
      </c>
    </row>
    <row r="2951" spans="1:10" ht="12.75" customHeight="1" x14ac:dyDescent="0.25">
      <c r="A2951" s="101"/>
      <c r="D2951" s="81" t="s">
        <v>23</v>
      </c>
      <c r="E2951" s="81">
        <f>E2949-E2950</f>
        <v>0</v>
      </c>
      <c r="F2951" s="81"/>
      <c r="G2951" s="82">
        <f>G2949-G2950</f>
        <v>0</v>
      </c>
      <c r="H2951" s="82">
        <f>H2949-H2950</f>
        <v>0</v>
      </c>
      <c r="I2951" s="82" t="e">
        <f>I2949-I2950</f>
        <v>#DIV/0!</v>
      </c>
      <c r="J2951" s="105" t="e">
        <f>J2949-J2950</f>
        <v>#DIV/0!</v>
      </c>
    </row>
    <row r="2952" spans="1:10" ht="12.75" customHeight="1" x14ac:dyDescent="0.25">
      <c r="A2952" s="101"/>
      <c r="D2952" s="81"/>
      <c r="E2952" s="81"/>
      <c r="F2952" s="81"/>
      <c r="G2952" s="82"/>
      <c r="H2952" s="83">
        <f>G2951+H2951</f>
        <v>0</v>
      </c>
      <c r="I2952" s="83"/>
      <c r="J2952" s="103"/>
    </row>
    <row r="2953" spans="1:10" ht="12.75" customHeight="1" x14ac:dyDescent="0.25">
      <c r="A2953" s="101"/>
      <c r="B2953" s="79"/>
      <c r="D2953" s="81"/>
      <c r="E2953" s="81"/>
      <c r="F2953" s="81"/>
      <c r="G2953" s="82"/>
      <c r="H2953" s="83"/>
      <c r="I2953" s="83"/>
      <c r="J2953" s="103"/>
    </row>
    <row r="2954" spans="1:10" ht="12.75" customHeight="1" x14ac:dyDescent="0.25">
      <c r="A2954" s="101">
        <v>8</v>
      </c>
      <c r="B2954" s="84" t="s">
        <v>20</v>
      </c>
      <c r="C2954" s="84" t="s">
        <v>21</v>
      </c>
      <c r="D2954" s="85" t="s">
        <v>22</v>
      </c>
      <c r="E2954" s="85" t="s">
        <v>23</v>
      </c>
      <c r="F2954" s="85"/>
      <c r="G2954" s="86" t="s">
        <v>24</v>
      </c>
      <c r="H2954" s="87" t="s">
        <v>25</v>
      </c>
      <c r="I2954" s="87" t="s">
        <v>26</v>
      </c>
      <c r="J2954" s="102"/>
    </row>
    <row r="2955" spans="1:10" ht="12.75" customHeight="1" x14ac:dyDescent="0.25">
      <c r="A2955" s="101"/>
      <c r="B2955" s="80">
        <f>Invoice!B5489</f>
        <v>0</v>
      </c>
      <c r="C2955" s="88">
        <f>Invoice!E5489</f>
        <v>0</v>
      </c>
      <c r="D2955" s="89">
        <f>Invoice!H5489</f>
        <v>0</v>
      </c>
      <c r="E2955" s="81">
        <f t="shared" si="190"/>
        <v>0</v>
      </c>
      <c r="F2955" s="81"/>
      <c r="G2955" s="82">
        <f t="shared" si="191"/>
        <v>0</v>
      </c>
      <c r="H2955" s="83">
        <f t="shared" si="192"/>
        <v>0</v>
      </c>
      <c r="I2955" s="83" t="e">
        <f t="shared" si="193"/>
        <v>#DIV/0!</v>
      </c>
      <c r="J2955" s="103" t="e">
        <f t="shared" si="194"/>
        <v>#DIV/0!</v>
      </c>
    </row>
    <row r="2956" spans="1:10" ht="12.75" customHeight="1" x14ac:dyDescent="0.25">
      <c r="A2956" s="101"/>
      <c r="D2956" s="81"/>
      <c r="E2956" s="81">
        <f>(E2955*Invoice!I5489)+((E2955-(E2955*Invoice!I5489))*Invoice!J5489)</f>
        <v>0</v>
      </c>
      <c r="F2956" s="81"/>
      <c r="G2956" s="90">
        <f>E2956/1.11</f>
        <v>0</v>
      </c>
      <c r="H2956" s="91">
        <f>G2956*11%</f>
        <v>0</v>
      </c>
      <c r="I2956" s="91" t="e">
        <f>G2956/B2955</f>
        <v>#DIV/0!</v>
      </c>
      <c r="J2956" s="104" t="e">
        <f>H2956/B2955</f>
        <v>#DIV/0!</v>
      </c>
    </row>
    <row r="2957" spans="1:10" ht="12.75" customHeight="1" x14ac:dyDescent="0.25">
      <c r="A2957" s="101"/>
      <c r="D2957" s="81" t="s">
        <v>23</v>
      </c>
      <c r="E2957" s="81">
        <f>E2955-E2956</f>
        <v>0</v>
      </c>
      <c r="F2957" s="81"/>
      <c r="G2957" s="82">
        <f>G2955-G2956</f>
        <v>0</v>
      </c>
      <c r="H2957" s="82">
        <f>H2955-H2956</f>
        <v>0</v>
      </c>
      <c r="I2957" s="82" t="e">
        <f>I2955-I2956</f>
        <v>#DIV/0!</v>
      </c>
      <c r="J2957" s="105" t="e">
        <f>J2955-J2956</f>
        <v>#DIV/0!</v>
      </c>
    </row>
    <row r="2958" spans="1:10" ht="12.75" customHeight="1" x14ac:dyDescent="0.25">
      <c r="A2958" s="101"/>
      <c r="D2958" s="81"/>
      <c r="E2958" s="81"/>
      <c r="F2958" s="81"/>
      <c r="G2958" s="82"/>
      <c r="H2958" s="83">
        <f>G2957+H2957</f>
        <v>0</v>
      </c>
      <c r="I2958" s="83"/>
      <c r="J2958" s="103"/>
    </row>
    <row r="2959" spans="1:10" ht="12.75" customHeight="1" x14ac:dyDescent="0.25">
      <c r="A2959" s="101"/>
      <c r="B2959" s="79"/>
      <c r="D2959" s="81"/>
      <c r="E2959" s="81"/>
      <c r="F2959" s="81"/>
      <c r="G2959" s="82"/>
      <c r="H2959" s="83"/>
      <c r="I2959" s="83"/>
      <c r="J2959" s="103"/>
    </row>
    <row r="2960" spans="1:10" ht="12.75" customHeight="1" x14ac:dyDescent="0.25">
      <c r="A2960" s="101">
        <v>9</v>
      </c>
      <c r="B2960" s="84" t="s">
        <v>20</v>
      </c>
      <c r="C2960" s="84" t="s">
        <v>21</v>
      </c>
      <c r="D2960" s="85" t="s">
        <v>22</v>
      </c>
      <c r="E2960" s="85" t="s">
        <v>23</v>
      </c>
      <c r="F2960" s="85"/>
      <c r="G2960" s="86" t="s">
        <v>24</v>
      </c>
      <c r="H2960" s="87" t="s">
        <v>25</v>
      </c>
      <c r="I2960" s="87" t="s">
        <v>26</v>
      </c>
      <c r="J2960" s="102"/>
    </row>
    <row r="2961" spans="1:10" ht="12.75" customHeight="1" x14ac:dyDescent="0.25">
      <c r="A2961" s="101"/>
      <c r="B2961" s="80">
        <f>Invoice!B5490</f>
        <v>0</v>
      </c>
      <c r="C2961" s="88">
        <f>Invoice!E5490</f>
        <v>0</v>
      </c>
      <c r="D2961" s="89">
        <f>Invoice!H5490</f>
        <v>0</v>
      </c>
      <c r="E2961" s="81">
        <f t="shared" si="190"/>
        <v>0</v>
      </c>
      <c r="F2961" s="81"/>
      <c r="G2961" s="82">
        <f t="shared" si="191"/>
        <v>0</v>
      </c>
      <c r="H2961" s="83">
        <f t="shared" si="192"/>
        <v>0</v>
      </c>
      <c r="I2961" s="83" t="e">
        <f t="shared" si="193"/>
        <v>#DIV/0!</v>
      </c>
      <c r="J2961" s="103" t="e">
        <f t="shared" si="194"/>
        <v>#DIV/0!</v>
      </c>
    </row>
    <row r="2962" spans="1:10" ht="12.75" customHeight="1" x14ac:dyDescent="0.25">
      <c r="A2962" s="101"/>
      <c r="D2962" s="81"/>
      <c r="E2962" s="81">
        <f>(E2961*Invoice!I5490)+((E2961-(E2961*Invoice!I5490))*Invoice!J5490)</f>
        <v>0</v>
      </c>
      <c r="F2962" s="81"/>
      <c r="G2962" s="90">
        <f>E2962/1.11</f>
        <v>0</v>
      </c>
      <c r="H2962" s="91">
        <f>G2962*11%</f>
        <v>0</v>
      </c>
      <c r="I2962" s="91" t="e">
        <f>G2962/B2961</f>
        <v>#DIV/0!</v>
      </c>
      <c r="J2962" s="104" t="e">
        <f>H2962/B2961</f>
        <v>#DIV/0!</v>
      </c>
    </row>
    <row r="2963" spans="1:10" ht="12.75" customHeight="1" x14ac:dyDescent="0.25">
      <c r="A2963" s="101"/>
      <c r="D2963" s="81" t="s">
        <v>23</v>
      </c>
      <c r="E2963" s="81">
        <f>E2961-E2962</f>
        <v>0</v>
      </c>
      <c r="F2963" s="81"/>
      <c r="G2963" s="82">
        <f>G2961-G2962</f>
        <v>0</v>
      </c>
      <c r="H2963" s="82">
        <f>H2961-H2962</f>
        <v>0</v>
      </c>
      <c r="I2963" s="82" t="e">
        <f>I2961-I2962</f>
        <v>#DIV/0!</v>
      </c>
      <c r="J2963" s="105" t="e">
        <f>J2961-J2962</f>
        <v>#DIV/0!</v>
      </c>
    </row>
    <row r="2964" spans="1:10" ht="12.75" customHeight="1" x14ac:dyDescent="0.25">
      <c r="A2964" s="101"/>
      <c r="D2964" s="81"/>
      <c r="E2964" s="81"/>
      <c r="F2964" s="81"/>
      <c r="G2964" s="82"/>
      <c r="H2964" s="83">
        <f>G2963+H2963</f>
        <v>0</v>
      </c>
      <c r="I2964" s="83"/>
      <c r="J2964" s="103"/>
    </row>
    <row r="2965" spans="1:10" ht="12.75" customHeight="1" x14ac:dyDescent="0.25">
      <c r="A2965" s="101"/>
      <c r="B2965" s="79"/>
      <c r="D2965" s="81"/>
      <c r="E2965" s="81"/>
      <c r="F2965" s="81"/>
      <c r="G2965" s="82"/>
      <c r="H2965" s="83"/>
      <c r="I2965" s="83"/>
      <c r="J2965" s="103"/>
    </row>
    <row r="2966" spans="1:10" ht="12.75" customHeight="1" x14ac:dyDescent="0.25">
      <c r="A2966" s="101">
        <v>10</v>
      </c>
      <c r="B2966" s="84" t="s">
        <v>20</v>
      </c>
      <c r="C2966" s="84" t="s">
        <v>21</v>
      </c>
      <c r="D2966" s="85" t="s">
        <v>22</v>
      </c>
      <c r="E2966" s="85" t="s">
        <v>23</v>
      </c>
      <c r="F2966" s="85"/>
      <c r="G2966" s="86" t="s">
        <v>24</v>
      </c>
      <c r="H2966" s="87" t="s">
        <v>25</v>
      </c>
      <c r="I2966" s="87" t="s">
        <v>26</v>
      </c>
      <c r="J2966" s="102"/>
    </row>
    <row r="2967" spans="1:10" ht="12.75" customHeight="1" x14ac:dyDescent="0.25">
      <c r="A2967" s="101"/>
      <c r="B2967" s="80">
        <f>Invoice!B5491</f>
        <v>0</v>
      </c>
      <c r="C2967" s="88">
        <f>Invoice!E5491</f>
        <v>0</v>
      </c>
      <c r="D2967" s="89">
        <f>Invoice!H5491</f>
        <v>0</v>
      </c>
      <c r="E2967" s="81">
        <f t="shared" si="190"/>
        <v>0</v>
      </c>
      <c r="F2967" s="81"/>
      <c r="G2967" s="82">
        <f t="shared" si="191"/>
        <v>0</v>
      </c>
      <c r="H2967" s="83">
        <f t="shared" si="192"/>
        <v>0</v>
      </c>
      <c r="I2967" s="83" t="e">
        <f t="shared" si="193"/>
        <v>#DIV/0!</v>
      </c>
      <c r="J2967" s="103" t="e">
        <f t="shared" si="194"/>
        <v>#DIV/0!</v>
      </c>
    </row>
    <row r="2968" spans="1:10" ht="12.75" customHeight="1" x14ac:dyDescent="0.25">
      <c r="A2968" s="101"/>
      <c r="D2968" s="81"/>
      <c r="E2968" s="81">
        <f>(E2967*Invoice!I5491)+((E2967-(E2967*Invoice!I5491))*Invoice!J5491)</f>
        <v>0</v>
      </c>
      <c r="F2968" s="81"/>
      <c r="G2968" s="90">
        <f>E2968/1.11</f>
        <v>0</v>
      </c>
      <c r="H2968" s="91">
        <f>G2968*11%</f>
        <v>0</v>
      </c>
      <c r="I2968" s="91" t="e">
        <f>G2968/B2967</f>
        <v>#DIV/0!</v>
      </c>
      <c r="J2968" s="104" t="e">
        <f>H2968/B2967</f>
        <v>#DIV/0!</v>
      </c>
    </row>
    <row r="2969" spans="1:10" ht="12.75" customHeight="1" x14ac:dyDescent="0.25">
      <c r="A2969" s="101"/>
      <c r="D2969" s="81" t="s">
        <v>23</v>
      </c>
      <c r="E2969" s="81">
        <f>E2967-E2968</f>
        <v>0</v>
      </c>
      <c r="F2969" s="81"/>
      <c r="G2969" s="82">
        <f>G2967-G2968</f>
        <v>0</v>
      </c>
      <c r="H2969" s="82">
        <f>H2967-H2968</f>
        <v>0</v>
      </c>
      <c r="I2969" s="82" t="e">
        <f>I2967-I2968</f>
        <v>#DIV/0!</v>
      </c>
      <c r="J2969" s="105" t="e">
        <f>J2967-J2968</f>
        <v>#DIV/0!</v>
      </c>
    </row>
    <row r="2970" spans="1:10" ht="12.75" customHeight="1" x14ac:dyDescent="0.25">
      <c r="A2970" s="101"/>
      <c r="D2970" s="81"/>
      <c r="E2970" s="81"/>
      <c r="F2970" s="81"/>
      <c r="G2970" s="82"/>
      <c r="H2970" s="83">
        <f>G2969+H2969</f>
        <v>0</v>
      </c>
      <c r="I2970" s="83"/>
      <c r="J2970" s="103"/>
    </row>
    <row r="2971" spans="1:10" ht="12.75" customHeight="1" x14ac:dyDescent="0.25">
      <c r="A2971" s="101"/>
      <c r="B2971" s="79"/>
      <c r="D2971" s="81"/>
      <c r="E2971" s="81"/>
      <c r="F2971" s="81"/>
      <c r="G2971" s="82"/>
      <c r="H2971" s="83"/>
      <c r="I2971" s="83"/>
      <c r="J2971" s="103"/>
    </row>
    <row r="2972" spans="1:10" ht="12.75" customHeight="1" x14ac:dyDescent="0.25">
      <c r="A2972" s="101">
        <v>11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Invoice!B5492</f>
        <v>0</v>
      </c>
      <c r="C2973" s="88">
        <f>Invoice!E5492</f>
        <v>0</v>
      </c>
      <c r="D2973" s="89">
        <f>Invoice!H5492</f>
        <v>0</v>
      </c>
      <c r="E2973" s="81">
        <f t="shared" si="190"/>
        <v>0</v>
      </c>
      <c r="F2973" s="81"/>
      <c r="G2973" s="82">
        <f t="shared" si="191"/>
        <v>0</v>
      </c>
      <c r="H2973" s="83">
        <f t="shared" si="192"/>
        <v>0</v>
      </c>
      <c r="I2973" s="83" t="e">
        <f t="shared" si="193"/>
        <v>#DIV/0!</v>
      </c>
      <c r="J2973" s="103" t="e">
        <f t="shared" si="194"/>
        <v>#DIV/0!</v>
      </c>
    </row>
    <row r="2974" spans="1:10" ht="12.75" customHeight="1" x14ac:dyDescent="0.25">
      <c r="A2974" s="101"/>
      <c r="D2974" s="81"/>
      <c r="E2974" s="81">
        <f>(E2973*Invoice!I5492)+((E2973-(E2973*Invoice!I5492))*Invoice!J5492)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12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Invoice!B5493</f>
        <v>0</v>
      </c>
      <c r="C2979" s="88">
        <f>Invoice!E5493</f>
        <v>0</v>
      </c>
      <c r="D2979" s="89">
        <f>Invoice!H5493</f>
        <v>0</v>
      </c>
      <c r="E2979" s="81">
        <f t="shared" si="190"/>
        <v>0</v>
      </c>
      <c r="F2979" s="81"/>
      <c r="G2979" s="82">
        <f t="shared" si="191"/>
        <v>0</v>
      </c>
      <c r="H2979" s="83">
        <f t="shared" si="192"/>
        <v>0</v>
      </c>
      <c r="I2979" s="83" t="e">
        <f t="shared" si="193"/>
        <v>#DIV/0!</v>
      </c>
      <c r="J2979" s="103" t="e">
        <f t="shared" si="194"/>
        <v>#DIV/0!</v>
      </c>
    </row>
    <row r="2980" spans="1:10" ht="12.75" customHeight="1" x14ac:dyDescent="0.25">
      <c r="A2980" s="101"/>
      <c r="D2980" s="81"/>
      <c r="E2980" s="81">
        <f>(E2979*Invoice!I5493)+((E2979-(E2979*Invoice!I5493))*Invoice!J5493)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13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Invoice!B5494</f>
        <v>0</v>
      </c>
      <c r="C2985" s="88">
        <f>Invoice!E5494</f>
        <v>0</v>
      </c>
      <c r="D2985" s="89">
        <f>Invoice!H5494</f>
        <v>0</v>
      </c>
      <c r="E2985" s="81">
        <f t="shared" si="190"/>
        <v>0</v>
      </c>
      <c r="F2985" s="81"/>
      <c r="G2985" s="82">
        <f t="shared" si="191"/>
        <v>0</v>
      </c>
      <c r="H2985" s="83">
        <f t="shared" si="192"/>
        <v>0</v>
      </c>
      <c r="I2985" s="83" t="e">
        <f t="shared" si="193"/>
        <v>#DIV/0!</v>
      </c>
      <c r="J2985" s="103" t="e">
        <f t="shared" si="194"/>
        <v>#DIV/0!</v>
      </c>
    </row>
    <row r="2986" spans="1:10" ht="12.75" customHeight="1" x14ac:dyDescent="0.25">
      <c r="A2986" s="101"/>
      <c r="D2986" s="81"/>
      <c r="E2986" s="81">
        <f>(E2985*Invoice!I5494)+((E2985-(E2985*Invoice!I5494))*Invoice!J5494)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14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Invoice!B5495</f>
        <v>0</v>
      </c>
      <c r="C2991" s="88">
        <f>Invoice!E5495</f>
        <v>0</v>
      </c>
      <c r="D2991" s="89">
        <f>Invoice!H5495</f>
        <v>0</v>
      </c>
      <c r="E2991" s="81">
        <f t="shared" si="190"/>
        <v>0</v>
      </c>
      <c r="F2991" s="81"/>
      <c r="G2991" s="82">
        <f t="shared" si="191"/>
        <v>0</v>
      </c>
      <c r="H2991" s="83">
        <f t="shared" si="192"/>
        <v>0</v>
      </c>
      <c r="I2991" s="83" t="e">
        <f t="shared" si="193"/>
        <v>#DIV/0!</v>
      </c>
      <c r="J2991" s="103" t="e">
        <f t="shared" si="194"/>
        <v>#DIV/0!</v>
      </c>
    </row>
    <row r="2992" spans="1:10" ht="12.75" customHeight="1" x14ac:dyDescent="0.25">
      <c r="A2992" s="101"/>
      <c r="D2992" s="81"/>
      <c r="E2992" s="81">
        <f>(E2991*Invoice!I5495)+((E2991-(E2991*Invoice!I5495))*Invoice!J5495)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15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Invoice!B5496</f>
        <v>0</v>
      </c>
      <c r="C2997" s="88">
        <f>Invoice!E5496</f>
        <v>0</v>
      </c>
      <c r="D2997" s="89">
        <f>Invoice!H5496</f>
        <v>0</v>
      </c>
      <c r="E2997" s="81">
        <f t="shared" si="190"/>
        <v>0</v>
      </c>
      <c r="F2997" s="81"/>
      <c r="G2997" s="82">
        <f t="shared" si="191"/>
        <v>0</v>
      </c>
      <c r="H2997" s="83">
        <f t="shared" si="192"/>
        <v>0</v>
      </c>
      <c r="I2997" s="83" t="e">
        <f t="shared" si="193"/>
        <v>#DIV/0!</v>
      </c>
      <c r="J2997" s="103" t="e">
        <f t="shared" si="194"/>
        <v>#DIV/0!</v>
      </c>
    </row>
    <row r="2998" spans="1:10" ht="12.75" customHeight="1" x14ac:dyDescent="0.25">
      <c r="A2998" s="101"/>
      <c r="D2998" s="81"/>
      <c r="E2998" s="81">
        <f>(E2997*Invoice!I5496)+((E2997-(E2997*Invoice!I5496))*Invoice!J5496)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16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Invoice!B5497</f>
        <v>0</v>
      </c>
      <c r="C3003" s="88">
        <f>Invoice!E5497</f>
        <v>0</v>
      </c>
      <c r="D3003" s="89">
        <f>Invoice!H5497</f>
        <v>0</v>
      </c>
      <c r="E3003" s="81">
        <f t="shared" si="190"/>
        <v>0</v>
      </c>
      <c r="F3003" s="81"/>
      <c r="G3003" s="82">
        <f t="shared" si="191"/>
        <v>0</v>
      </c>
      <c r="H3003" s="83">
        <f t="shared" si="192"/>
        <v>0</v>
      </c>
      <c r="I3003" s="83" t="e">
        <f t="shared" si="193"/>
        <v>#DIV/0!</v>
      </c>
      <c r="J3003" s="103" t="e">
        <f t="shared" si="194"/>
        <v>#DIV/0!</v>
      </c>
    </row>
    <row r="3004" spans="1:10" ht="12.75" customHeight="1" x14ac:dyDescent="0.25">
      <c r="A3004" s="101"/>
      <c r="D3004" s="81"/>
      <c r="E3004" s="81">
        <f>(E3003*Invoice!I5497)+((E3003-(E3003*Invoice!I5497))*Invoice!J5497)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C3007" s="88"/>
      <c r="D3007" s="89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6"/>
      <c r="B3008" s="107"/>
      <c r="C3008" s="107"/>
      <c r="D3008" s="107"/>
      <c r="E3008" s="107"/>
      <c r="F3008" s="107"/>
      <c r="G3008" s="108">
        <f>G2915+G2921+G2927+G2933+G2939+G2945+G2951+G2957+G2963+G2969+G2975+G2981+G2987+G2993+G2999+G3005</f>
        <v>0</v>
      </c>
      <c r="H3008" s="108">
        <f>H2915+H2921+H2927+H2933+H2939+H2945+H2951+H2957+H2963+H2969+H2975+H2981+H2987+H2993+H2999+H3005</f>
        <v>0</v>
      </c>
      <c r="I3008" s="107"/>
      <c r="J3008" s="109">
        <f>H2916+H2922+H2928+H2934+H2940+H2946+H2952+H2958+H2964+H2970+H2976+H2982+H2988+H2994+H3000+H3006</f>
        <v>0</v>
      </c>
    </row>
    <row r="3010" spans="1:10" ht="12.75" customHeight="1" x14ac:dyDescent="0.25">
      <c r="A3010" s="94" t="s">
        <v>1</v>
      </c>
      <c r="B3010" s="95">
        <f>Invoice!E5588</f>
        <v>23090050</v>
      </c>
      <c r="C3010" s="96"/>
      <c r="D3010" s="97"/>
      <c r="E3010" s="97"/>
      <c r="F3010" s="97"/>
      <c r="G3010" s="98"/>
      <c r="H3010" s="99"/>
      <c r="I3010" s="99"/>
      <c r="J3010" s="100"/>
    </row>
    <row r="3011" spans="1:10" ht="12.75" customHeight="1" x14ac:dyDescent="0.25">
      <c r="A3011" s="101">
        <v>1</v>
      </c>
      <c r="B3011" s="84" t="s">
        <v>20</v>
      </c>
      <c r="C3011" s="84" t="s">
        <v>21</v>
      </c>
      <c r="D3011" s="85" t="s">
        <v>22</v>
      </c>
      <c r="E3011" s="85" t="s">
        <v>23</v>
      </c>
      <c r="F3011" s="85"/>
      <c r="G3011" s="86" t="s">
        <v>24</v>
      </c>
      <c r="H3011" s="87" t="s">
        <v>25</v>
      </c>
      <c r="I3011" s="87" t="s">
        <v>26</v>
      </c>
      <c r="J3011" s="102"/>
    </row>
    <row r="3012" spans="1:10" ht="12.75" customHeight="1" x14ac:dyDescent="0.25">
      <c r="A3012" s="101"/>
      <c r="B3012" s="80">
        <f>Invoice!B5596</f>
        <v>0</v>
      </c>
      <c r="C3012" s="88">
        <f>Invoice!E5596</f>
        <v>0</v>
      </c>
      <c r="D3012" s="89">
        <f>Invoice!H5596</f>
        <v>0</v>
      </c>
      <c r="E3012" s="81">
        <f>D3012*B3012</f>
        <v>0</v>
      </c>
      <c r="F3012" s="81"/>
      <c r="G3012" s="82">
        <f>E3012/1.11</f>
        <v>0</v>
      </c>
      <c r="H3012" s="83">
        <f>G3012*11%</f>
        <v>0</v>
      </c>
      <c r="I3012" s="83" t="e">
        <f>G3012/B3012</f>
        <v>#DIV/0!</v>
      </c>
      <c r="J3012" s="103" t="e">
        <f>H3012/B3012</f>
        <v>#DIV/0!</v>
      </c>
    </row>
    <row r="3013" spans="1:10" ht="12.75" customHeight="1" x14ac:dyDescent="0.25">
      <c r="A3013" s="101"/>
      <c r="D3013" s="81"/>
      <c r="E3013" s="81">
        <f>(E3012*Invoice!I5596)+((E3012-(E3012*Invoice!I5596))*Invoice!J5596)</f>
        <v>0</v>
      </c>
      <c r="F3013" s="81"/>
      <c r="G3013" s="90">
        <f>E3013/1.11</f>
        <v>0</v>
      </c>
      <c r="H3013" s="91">
        <f>G3013*11%</f>
        <v>0</v>
      </c>
      <c r="I3013" s="91" t="e">
        <f>G3013/B3012</f>
        <v>#DIV/0!</v>
      </c>
      <c r="J3013" s="104" t="e">
        <f>H3013/B3012</f>
        <v>#DIV/0!</v>
      </c>
    </row>
    <row r="3014" spans="1:10" ht="12.75" customHeight="1" x14ac:dyDescent="0.25">
      <c r="A3014" s="101"/>
      <c r="D3014" s="81" t="s">
        <v>23</v>
      </c>
      <c r="E3014" s="81">
        <f>E3012-E3013</f>
        <v>0</v>
      </c>
      <c r="F3014" s="81"/>
      <c r="G3014" s="82">
        <f>G3012-G3013</f>
        <v>0</v>
      </c>
      <c r="H3014" s="82">
        <f>H3012-H3013</f>
        <v>0</v>
      </c>
      <c r="I3014" s="82" t="e">
        <f>I3012-I3013</f>
        <v>#DIV/0!</v>
      </c>
      <c r="J3014" s="105" t="e">
        <f>J3012-J3013</f>
        <v>#DIV/0!</v>
      </c>
    </row>
    <row r="3015" spans="1:10" ht="12.75" customHeight="1" x14ac:dyDescent="0.25">
      <c r="A3015" s="101"/>
      <c r="D3015" s="81"/>
      <c r="E3015" s="81"/>
      <c r="F3015" s="81"/>
      <c r="G3015" s="82"/>
      <c r="H3015" s="83">
        <f>G3014+H3014</f>
        <v>0</v>
      </c>
      <c r="I3015" s="83"/>
      <c r="J3015" s="103"/>
    </row>
    <row r="3016" spans="1:10" ht="12.75" customHeight="1" x14ac:dyDescent="0.25">
      <c r="A3016" s="101"/>
      <c r="B3016" s="79"/>
      <c r="D3016" s="81"/>
      <c r="E3016" s="81"/>
      <c r="F3016" s="81"/>
      <c r="G3016" s="82"/>
      <c r="H3016" s="83"/>
      <c r="I3016" s="83"/>
      <c r="J3016" s="103"/>
    </row>
    <row r="3017" spans="1:10" ht="12.75" customHeight="1" x14ac:dyDescent="0.25">
      <c r="A3017" s="101">
        <v>2</v>
      </c>
      <c r="B3017" s="84" t="s">
        <v>20</v>
      </c>
      <c r="C3017" s="84" t="s">
        <v>21</v>
      </c>
      <c r="D3017" s="85" t="s">
        <v>22</v>
      </c>
      <c r="E3017" s="85" t="s">
        <v>23</v>
      </c>
      <c r="F3017" s="85"/>
      <c r="G3017" s="86" t="s">
        <v>24</v>
      </c>
      <c r="H3017" s="87" t="s">
        <v>25</v>
      </c>
      <c r="I3017" s="87" t="s">
        <v>26</v>
      </c>
      <c r="J3017" s="102"/>
    </row>
    <row r="3018" spans="1:10" ht="12.75" customHeight="1" x14ac:dyDescent="0.25">
      <c r="A3018" s="101"/>
      <c r="B3018" s="80">
        <f>Invoice!B5597</f>
        <v>0</v>
      </c>
      <c r="C3018" s="88">
        <f>Invoice!E5597</f>
        <v>0</v>
      </c>
      <c r="D3018" s="89">
        <f>Invoice!H5597</f>
        <v>0</v>
      </c>
      <c r="E3018" s="81">
        <f t="shared" ref="E3018:E3102" si="195">D3018*B3018</f>
        <v>0</v>
      </c>
      <c r="F3018" s="81"/>
      <c r="G3018" s="82">
        <f t="shared" ref="G3018:G3102" si="196">E3018/1.11</f>
        <v>0</v>
      </c>
      <c r="H3018" s="83">
        <f t="shared" ref="H3018:H3102" si="197">G3018*11%</f>
        <v>0</v>
      </c>
      <c r="I3018" s="83" t="e">
        <f t="shared" ref="I3018:I3102" si="198">G3018/B3018</f>
        <v>#DIV/0!</v>
      </c>
      <c r="J3018" s="103" t="e">
        <f t="shared" ref="J3018:J3102" si="199">H3018/B3018</f>
        <v>#DIV/0!</v>
      </c>
    </row>
    <row r="3019" spans="1:10" ht="12.75" customHeight="1" x14ac:dyDescent="0.25">
      <c r="A3019" s="101"/>
      <c r="D3019" s="81"/>
      <c r="E3019" s="81">
        <f>(E3018*Invoice!I5597)+((E3018-(E3018*Invoice!I5597))*Invoice!J5597)</f>
        <v>0</v>
      </c>
      <c r="F3019" s="81"/>
      <c r="G3019" s="90">
        <f>E3019/1.11</f>
        <v>0</v>
      </c>
      <c r="H3019" s="91">
        <f>G3019*11%</f>
        <v>0</v>
      </c>
      <c r="I3019" s="91" t="e">
        <f>G3019/B3018</f>
        <v>#DIV/0!</v>
      </c>
      <c r="J3019" s="104" t="e">
        <f>H3019/B3018</f>
        <v>#DIV/0!</v>
      </c>
    </row>
    <row r="3020" spans="1:10" ht="12.75" customHeight="1" x14ac:dyDescent="0.25">
      <c r="A3020" s="101"/>
      <c r="D3020" s="81" t="s">
        <v>23</v>
      </c>
      <c r="E3020" s="81">
        <f>E3018-E3019</f>
        <v>0</v>
      </c>
      <c r="F3020" s="81"/>
      <c r="G3020" s="82">
        <f>G3018-G3019</f>
        <v>0</v>
      </c>
      <c r="H3020" s="82">
        <f>H3018-H3019</f>
        <v>0</v>
      </c>
      <c r="I3020" s="82" t="e">
        <f>I3018-I3019</f>
        <v>#DIV/0!</v>
      </c>
      <c r="J3020" s="105" t="e">
        <f>J3018-J3019</f>
        <v>#DIV/0!</v>
      </c>
    </row>
    <row r="3021" spans="1:10" ht="12.75" customHeight="1" x14ac:dyDescent="0.25">
      <c r="A3021" s="101"/>
      <c r="D3021" s="81"/>
      <c r="E3021" s="81"/>
      <c r="F3021" s="81"/>
      <c r="G3021" s="82"/>
      <c r="H3021" s="83">
        <f>G3020+H3020</f>
        <v>0</v>
      </c>
      <c r="I3021" s="83"/>
      <c r="J3021" s="103"/>
    </row>
    <row r="3022" spans="1:10" ht="12.75" customHeight="1" x14ac:dyDescent="0.25">
      <c r="A3022" s="101"/>
      <c r="B3022" s="79"/>
      <c r="D3022" s="81"/>
      <c r="E3022" s="81"/>
      <c r="F3022" s="81"/>
      <c r="G3022" s="82"/>
      <c r="H3022" s="83"/>
      <c r="I3022" s="83"/>
      <c r="J3022" s="103"/>
    </row>
    <row r="3023" spans="1:10" ht="12.75" customHeight="1" x14ac:dyDescent="0.25">
      <c r="A3023" s="101">
        <v>3</v>
      </c>
      <c r="B3023" s="84" t="s">
        <v>20</v>
      </c>
      <c r="C3023" s="84" t="s">
        <v>21</v>
      </c>
      <c r="D3023" s="85" t="s">
        <v>22</v>
      </c>
      <c r="E3023" s="85" t="s">
        <v>23</v>
      </c>
      <c r="F3023" s="85"/>
      <c r="G3023" s="86" t="s">
        <v>24</v>
      </c>
      <c r="H3023" s="87" t="s">
        <v>25</v>
      </c>
      <c r="I3023" s="87" t="s">
        <v>26</v>
      </c>
      <c r="J3023" s="102"/>
    </row>
    <row r="3024" spans="1:10" ht="12.75" customHeight="1" x14ac:dyDescent="0.25">
      <c r="A3024" s="101"/>
      <c r="B3024" s="80">
        <f>Invoice!B5598</f>
        <v>0</v>
      </c>
      <c r="C3024" s="88">
        <f>Invoice!E5598</f>
        <v>0</v>
      </c>
      <c r="D3024" s="89">
        <f>Invoice!H5598</f>
        <v>0</v>
      </c>
      <c r="E3024" s="81">
        <f t="shared" si="195"/>
        <v>0</v>
      </c>
      <c r="F3024" s="81"/>
      <c r="G3024" s="82">
        <f t="shared" si="196"/>
        <v>0</v>
      </c>
      <c r="H3024" s="83">
        <f t="shared" si="197"/>
        <v>0</v>
      </c>
      <c r="I3024" s="83" t="e">
        <f t="shared" si="198"/>
        <v>#DIV/0!</v>
      </c>
      <c r="J3024" s="103" t="e">
        <f t="shared" si="199"/>
        <v>#DIV/0!</v>
      </c>
    </row>
    <row r="3025" spans="1:10" ht="12.75" customHeight="1" x14ac:dyDescent="0.25">
      <c r="A3025" s="101"/>
      <c r="D3025" s="81"/>
      <c r="E3025" s="81">
        <f>(E3024*Invoice!I5598)+((E3024-(E3024*Invoice!I5598))*Invoice!J5598)</f>
        <v>0</v>
      </c>
      <c r="F3025" s="81"/>
      <c r="G3025" s="90">
        <f>E3025/1.11</f>
        <v>0</v>
      </c>
      <c r="H3025" s="91">
        <f>G3025*11%</f>
        <v>0</v>
      </c>
      <c r="I3025" s="91" t="e">
        <f>G3025/B3024</f>
        <v>#DIV/0!</v>
      </c>
      <c r="J3025" s="104" t="e">
        <f>H3025/B3024</f>
        <v>#DIV/0!</v>
      </c>
    </row>
    <row r="3026" spans="1:10" ht="12.75" customHeight="1" x14ac:dyDescent="0.25">
      <c r="A3026" s="101"/>
      <c r="D3026" s="81" t="s">
        <v>23</v>
      </c>
      <c r="E3026" s="81">
        <f>E3024-E3025</f>
        <v>0</v>
      </c>
      <c r="F3026" s="81"/>
      <c r="G3026" s="82">
        <f>G3024-G3025</f>
        <v>0</v>
      </c>
      <c r="H3026" s="82">
        <f>H3024-H3025</f>
        <v>0</v>
      </c>
      <c r="I3026" s="82" t="e">
        <f>I3024-I3025</f>
        <v>#DIV/0!</v>
      </c>
      <c r="J3026" s="105" t="e">
        <f>J3024-J3025</f>
        <v>#DIV/0!</v>
      </c>
    </row>
    <row r="3027" spans="1:10" ht="12.75" customHeight="1" x14ac:dyDescent="0.25">
      <c r="A3027" s="101"/>
      <c r="D3027" s="81"/>
      <c r="E3027" s="81"/>
      <c r="F3027" s="81"/>
      <c r="G3027" s="82"/>
      <c r="H3027" s="83">
        <f>G3026+H3026</f>
        <v>0</v>
      </c>
      <c r="I3027" s="83"/>
      <c r="J3027" s="103"/>
    </row>
    <row r="3028" spans="1:10" ht="12.75" customHeight="1" x14ac:dyDescent="0.25">
      <c r="A3028" s="101"/>
      <c r="B3028" s="79"/>
      <c r="D3028" s="81"/>
      <c r="E3028" s="81"/>
      <c r="F3028" s="81"/>
      <c r="G3028" s="82"/>
      <c r="H3028" s="83"/>
      <c r="I3028" s="83"/>
      <c r="J3028" s="103"/>
    </row>
    <row r="3029" spans="1:10" ht="12.75" customHeight="1" x14ac:dyDescent="0.25">
      <c r="A3029" s="101">
        <v>4</v>
      </c>
      <c r="B3029" s="84" t="s">
        <v>20</v>
      </c>
      <c r="C3029" s="84" t="s">
        <v>21</v>
      </c>
      <c r="D3029" s="85" t="s">
        <v>22</v>
      </c>
      <c r="E3029" s="85" t="s">
        <v>23</v>
      </c>
      <c r="F3029" s="85"/>
      <c r="G3029" s="86" t="s">
        <v>24</v>
      </c>
      <c r="H3029" s="87" t="s">
        <v>25</v>
      </c>
      <c r="I3029" s="87" t="s">
        <v>26</v>
      </c>
      <c r="J3029" s="102"/>
    </row>
    <row r="3030" spans="1:10" ht="12.75" customHeight="1" x14ac:dyDescent="0.25">
      <c r="A3030" s="101"/>
      <c r="B3030" s="80">
        <f>Invoice!B5599</f>
        <v>0</v>
      </c>
      <c r="C3030" s="88">
        <f>Invoice!E5599</f>
        <v>0</v>
      </c>
      <c r="D3030" s="89">
        <f>Invoice!H5599</f>
        <v>0</v>
      </c>
      <c r="E3030" s="81">
        <f t="shared" si="195"/>
        <v>0</v>
      </c>
      <c r="F3030" s="81"/>
      <c r="G3030" s="82">
        <f t="shared" si="196"/>
        <v>0</v>
      </c>
      <c r="H3030" s="83">
        <f t="shared" si="197"/>
        <v>0</v>
      </c>
      <c r="I3030" s="83" t="e">
        <f t="shared" si="198"/>
        <v>#DIV/0!</v>
      </c>
      <c r="J3030" s="103" t="e">
        <f t="shared" si="199"/>
        <v>#DIV/0!</v>
      </c>
    </row>
    <row r="3031" spans="1:10" ht="12.75" customHeight="1" x14ac:dyDescent="0.25">
      <c r="A3031" s="101"/>
      <c r="D3031" s="81"/>
      <c r="E3031" s="81">
        <f>(E3030*Invoice!I5599)+((E3030-(E3030*Invoice!I5599))*Invoice!J5599)</f>
        <v>0</v>
      </c>
      <c r="F3031" s="81"/>
      <c r="G3031" s="90">
        <f>E3031/1.11</f>
        <v>0</v>
      </c>
      <c r="H3031" s="91">
        <f>G3031*11%</f>
        <v>0</v>
      </c>
      <c r="I3031" s="91" t="e">
        <f>G3031/B3030</f>
        <v>#DIV/0!</v>
      </c>
      <c r="J3031" s="104" t="e">
        <f>H3031/B3030</f>
        <v>#DIV/0!</v>
      </c>
    </row>
    <row r="3032" spans="1:10" ht="12.75" customHeight="1" x14ac:dyDescent="0.25">
      <c r="A3032" s="101"/>
      <c r="D3032" s="81" t="s">
        <v>23</v>
      </c>
      <c r="E3032" s="81">
        <f>E3030-E3031</f>
        <v>0</v>
      </c>
      <c r="F3032" s="81"/>
      <c r="G3032" s="82">
        <f>G3030-G3031</f>
        <v>0</v>
      </c>
      <c r="H3032" s="82">
        <f>H3030-H3031</f>
        <v>0</v>
      </c>
      <c r="I3032" s="82" t="e">
        <f>I3030-I3031</f>
        <v>#DIV/0!</v>
      </c>
      <c r="J3032" s="105" t="e">
        <f>J3030-J3031</f>
        <v>#DIV/0!</v>
      </c>
    </row>
    <row r="3033" spans="1:10" ht="12.75" customHeight="1" x14ac:dyDescent="0.25">
      <c r="A3033" s="101"/>
      <c r="D3033" s="81"/>
      <c r="E3033" s="81"/>
      <c r="F3033" s="81"/>
      <c r="G3033" s="82"/>
      <c r="H3033" s="83">
        <f>G3032+H3032</f>
        <v>0</v>
      </c>
      <c r="I3033" s="83"/>
      <c r="J3033" s="103"/>
    </row>
    <row r="3034" spans="1:10" ht="12.75" customHeight="1" x14ac:dyDescent="0.25">
      <c r="A3034" s="101"/>
      <c r="B3034" s="79"/>
      <c r="D3034" s="81"/>
      <c r="E3034" s="81"/>
      <c r="F3034" s="81"/>
      <c r="G3034" s="82"/>
      <c r="H3034" s="83"/>
      <c r="I3034" s="83"/>
      <c r="J3034" s="103"/>
    </row>
    <row r="3035" spans="1:10" ht="12.75" customHeight="1" x14ac:dyDescent="0.25">
      <c r="A3035" s="101">
        <v>5</v>
      </c>
      <c r="B3035" s="84" t="s">
        <v>20</v>
      </c>
      <c r="C3035" s="84" t="s">
        <v>21</v>
      </c>
      <c r="D3035" s="85" t="s">
        <v>22</v>
      </c>
      <c r="E3035" s="85" t="s">
        <v>23</v>
      </c>
      <c r="F3035" s="85"/>
      <c r="G3035" s="86" t="s">
        <v>24</v>
      </c>
      <c r="H3035" s="87" t="s">
        <v>25</v>
      </c>
      <c r="I3035" s="87" t="s">
        <v>26</v>
      </c>
      <c r="J3035" s="102"/>
    </row>
    <row r="3036" spans="1:10" ht="12.75" customHeight="1" x14ac:dyDescent="0.25">
      <c r="A3036" s="101"/>
      <c r="B3036" s="80">
        <f>Invoice!B5600</f>
        <v>0</v>
      </c>
      <c r="C3036" s="88">
        <f>Invoice!E5600</f>
        <v>0</v>
      </c>
      <c r="D3036" s="89">
        <f>Invoice!H5600</f>
        <v>0</v>
      </c>
      <c r="E3036" s="81">
        <f t="shared" si="195"/>
        <v>0</v>
      </c>
      <c r="F3036" s="81"/>
      <c r="G3036" s="82">
        <f t="shared" si="196"/>
        <v>0</v>
      </c>
      <c r="H3036" s="83">
        <f t="shared" si="197"/>
        <v>0</v>
      </c>
      <c r="I3036" s="83" t="e">
        <f t="shared" si="198"/>
        <v>#DIV/0!</v>
      </c>
      <c r="J3036" s="103" t="e">
        <f t="shared" si="199"/>
        <v>#DIV/0!</v>
      </c>
    </row>
    <row r="3037" spans="1:10" ht="12.75" customHeight="1" x14ac:dyDescent="0.25">
      <c r="A3037" s="101"/>
      <c r="D3037" s="81"/>
      <c r="E3037" s="81">
        <f>(E3036*Invoice!I5600)+((E3036-(E3036*Invoice!I5600))*Invoice!J5600)</f>
        <v>0</v>
      </c>
      <c r="F3037" s="81"/>
      <c r="G3037" s="90">
        <f>E3037/1.11</f>
        <v>0</v>
      </c>
      <c r="H3037" s="91">
        <f>G3037*11%</f>
        <v>0</v>
      </c>
      <c r="I3037" s="91" t="e">
        <f>G3037/B3036</f>
        <v>#DIV/0!</v>
      </c>
      <c r="J3037" s="104" t="e">
        <f>H3037/B3036</f>
        <v>#DIV/0!</v>
      </c>
    </row>
    <row r="3038" spans="1:10" ht="12.75" customHeight="1" x14ac:dyDescent="0.25">
      <c r="A3038" s="101"/>
      <c r="D3038" s="81" t="s">
        <v>23</v>
      </c>
      <c r="E3038" s="81">
        <f>E3036-E3037</f>
        <v>0</v>
      </c>
      <c r="F3038" s="81"/>
      <c r="G3038" s="82">
        <f>G3036-G3037</f>
        <v>0</v>
      </c>
      <c r="H3038" s="82">
        <f>H3036-H3037</f>
        <v>0</v>
      </c>
      <c r="I3038" s="82" t="e">
        <f>I3036-I3037</f>
        <v>#DIV/0!</v>
      </c>
      <c r="J3038" s="105" t="e">
        <f>J3036-J3037</f>
        <v>#DIV/0!</v>
      </c>
    </row>
    <row r="3039" spans="1:10" ht="12.75" customHeight="1" x14ac:dyDescent="0.25">
      <c r="A3039" s="101"/>
      <c r="D3039" s="81"/>
      <c r="E3039" s="81"/>
      <c r="F3039" s="81"/>
      <c r="G3039" s="82"/>
      <c r="H3039" s="83">
        <f>G3038+H3038</f>
        <v>0</v>
      </c>
      <c r="I3039" s="83"/>
      <c r="J3039" s="103"/>
    </row>
    <row r="3040" spans="1:10" ht="12.75" customHeight="1" x14ac:dyDescent="0.25">
      <c r="A3040" s="101"/>
      <c r="B3040" s="79"/>
      <c r="D3040" s="81"/>
      <c r="E3040" s="81"/>
      <c r="F3040" s="81"/>
      <c r="G3040" s="82"/>
      <c r="H3040" s="83"/>
      <c r="I3040" s="83"/>
      <c r="J3040" s="103"/>
    </row>
    <row r="3041" spans="1:10" ht="12.75" customHeight="1" x14ac:dyDescent="0.25">
      <c r="A3041" s="101">
        <v>6</v>
      </c>
      <c r="B3041" s="84" t="s">
        <v>20</v>
      </c>
      <c r="C3041" s="84" t="s">
        <v>21</v>
      </c>
      <c r="D3041" s="85" t="s">
        <v>22</v>
      </c>
      <c r="E3041" s="85" t="s">
        <v>23</v>
      </c>
      <c r="F3041" s="85"/>
      <c r="G3041" s="86" t="s">
        <v>24</v>
      </c>
      <c r="H3041" s="87" t="s">
        <v>25</v>
      </c>
      <c r="I3041" s="87" t="s">
        <v>26</v>
      </c>
      <c r="J3041" s="102"/>
    </row>
    <row r="3042" spans="1:10" ht="12.75" customHeight="1" x14ac:dyDescent="0.25">
      <c r="A3042" s="101"/>
      <c r="B3042" s="80">
        <f>Invoice!B5601</f>
        <v>0</v>
      </c>
      <c r="C3042" s="88">
        <f>Invoice!E5601</f>
        <v>0</v>
      </c>
      <c r="D3042" s="89">
        <f>Invoice!H5601</f>
        <v>0</v>
      </c>
      <c r="E3042" s="81">
        <f t="shared" si="195"/>
        <v>0</v>
      </c>
      <c r="F3042" s="81"/>
      <c r="G3042" s="82">
        <f t="shared" si="196"/>
        <v>0</v>
      </c>
      <c r="H3042" s="83">
        <f t="shared" si="197"/>
        <v>0</v>
      </c>
      <c r="I3042" s="83" t="e">
        <f t="shared" si="198"/>
        <v>#DIV/0!</v>
      </c>
      <c r="J3042" s="103" t="e">
        <f t="shared" si="199"/>
        <v>#DIV/0!</v>
      </c>
    </row>
    <row r="3043" spans="1:10" ht="12.75" customHeight="1" x14ac:dyDescent="0.25">
      <c r="A3043" s="101"/>
      <c r="D3043" s="81"/>
      <c r="E3043" s="81">
        <f>(E3042*Invoice!I5601)+((E3042-(E3042*Invoice!I5601))*Invoice!J5601)</f>
        <v>0</v>
      </c>
      <c r="F3043" s="81"/>
      <c r="G3043" s="90">
        <f>E3043/1.11</f>
        <v>0</v>
      </c>
      <c r="H3043" s="91">
        <f>G3043*11%</f>
        <v>0</v>
      </c>
      <c r="I3043" s="91" t="e">
        <f>G3043/B3042</f>
        <v>#DIV/0!</v>
      </c>
      <c r="J3043" s="104" t="e">
        <f>H3043/B3042</f>
        <v>#DIV/0!</v>
      </c>
    </row>
    <row r="3044" spans="1:10" ht="12.75" customHeight="1" x14ac:dyDescent="0.25">
      <c r="A3044" s="101"/>
      <c r="D3044" s="81" t="s">
        <v>23</v>
      </c>
      <c r="E3044" s="81">
        <f>E3042-E3043</f>
        <v>0</v>
      </c>
      <c r="F3044" s="81"/>
      <c r="G3044" s="82">
        <f>G3042-G3043</f>
        <v>0</v>
      </c>
      <c r="H3044" s="82">
        <f>H3042-H3043</f>
        <v>0</v>
      </c>
      <c r="I3044" s="82" t="e">
        <f>I3042-I3043</f>
        <v>#DIV/0!</v>
      </c>
      <c r="J3044" s="105" t="e">
        <f>J3042-J3043</f>
        <v>#DIV/0!</v>
      </c>
    </row>
    <row r="3045" spans="1:10" ht="12.75" customHeight="1" x14ac:dyDescent="0.25">
      <c r="A3045" s="101"/>
      <c r="D3045" s="81"/>
      <c r="E3045" s="81"/>
      <c r="F3045" s="81"/>
      <c r="G3045" s="82"/>
      <c r="H3045" s="83">
        <f>G3044+H3044</f>
        <v>0</v>
      </c>
      <c r="I3045" s="83"/>
      <c r="J3045" s="103"/>
    </row>
    <row r="3046" spans="1:10" ht="12.75" customHeight="1" x14ac:dyDescent="0.25">
      <c r="A3046" s="101"/>
      <c r="B3046" s="79"/>
      <c r="D3046" s="81"/>
      <c r="E3046" s="81"/>
      <c r="F3046" s="81"/>
      <c r="G3046" s="82"/>
      <c r="H3046" s="83"/>
      <c r="I3046" s="83"/>
      <c r="J3046" s="103"/>
    </row>
    <row r="3047" spans="1:10" ht="12.75" customHeight="1" x14ac:dyDescent="0.25">
      <c r="A3047" s="101">
        <v>7</v>
      </c>
      <c r="B3047" s="84" t="s">
        <v>20</v>
      </c>
      <c r="C3047" s="84" t="s">
        <v>21</v>
      </c>
      <c r="D3047" s="85" t="s">
        <v>22</v>
      </c>
      <c r="E3047" s="85" t="s">
        <v>23</v>
      </c>
      <c r="F3047" s="85"/>
      <c r="G3047" s="86" t="s">
        <v>24</v>
      </c>
      <c r="H3047" s="87" t="s">
        <v>25</v>
      </c>
      <c r="I3047" s="87" t="s">
        <v>26</v>
      </c>
      <c r="J3047" s="102"/>
    </row>
    <row r="3048" spans="1:10" ht="12.75" customHeight="1" x14ac:dyDescent="0.25">
      <c r="A3048" s="101"/>
      <c r="B3048" s="80">
        <f>Invoice!B5602</f>
        <v>0</v>
      </c>
      <c r="C3048" s="88">
        <f>Invoice!E5602</f>
        <v>0</v>
      </c>
      <c r="D3048" s="89">
        <f>Invoice!H5602</f>
        <v>0</v>
      </c>
      <c r="E3048" s="81">
        <f t="shared" si="195"/>
        <v>0</v>
      </c>
      <c r="F3048" s="81"/>
      <c r="G3048" s="82">
        <f t="shared" si="196"/>
        <v>0</v>
      </c>
      <c r="H3048" s="83">
        <f t="shared" si="197"/>
        <v>0</v>
      </c>
      <c r="I3048" s="83" t="e">
        <f t="shared" si="198"/>
        <v>#DIV/0!</v>
      </c>
      <c r="J3048" s="103" t="e">
        <f t="shared" si="199"/>
        <v>#DIV/0!</v>
      </c>
    </row>
    <row r="3049" spans="1:10" ht="12.75" customHeight="1" x14ac:dyDescent="0.25">
      <c r="A3049" s="101"/>
      <c r="D3049" s="81"/>
      <c r="E3049" s="81">
        <f>(E3048*Invoice!I5602)+((E3048-(E3048*Invoice!I5602))*Invoice!J5602)</f>
        <v>0</v>
      </c>
      <c r="F3049" s="81"/>
      <c r="G3049" s="90">
        <f>E3049/1.11</f>
        <v>0</v>
      </c>
      <c r="H3049" s="91">
        <f>G3049*11%</f>
        <v>0</v>
      </c>
      <c r="I3049" s="91" t="e">
        <f>G3049/B3048</f>
        <v>#DIV/0!</v>
      </c>
      <c r="J3049" s="104" t="e">
        <f>H3049/B3048</f>
        <v>#DIV/0!</v>
      </c>
    </row>
    <row r="3050" spans="1:10" ht="12.75" customHeight="1" x14ac:dyDescent="0.25">
      <c r="A3050" s="101"/>
      <c r="D3050" s="81" t="s">
        <v>23</v>
      </c>
      <c r="E3050" s="81">
        <f>E3048-E3049</f>
        <v>0</v>
      </c>
      <c r="F3050" s="81"/>
      <c r="G3050" s="82">
        <f>G3048-G3049</f>
        <v>0</v>
      </c>
      <c r="H3050" s="82">
        <f>H3048-H3049</f>
        <v>0</v>
      </c>
      <c r="I3050" s="82" t="e">
        <f>I3048-I3049</f>
        <v>#DIV/0!</v>
      </c>
      <c r="J3050" s="105" t="e">
        <f>J3048-J3049</f>
        <v>#DIV/0!</v>
      </c>
    </row>
    <row r="3051" spans="1:10" ht="12.75" customHeight="1" x14ac:dyDescent="0.25">
      <c r="A3051" s="101"/>
      <c r="D3051" s="81"/>
      <c r="E3051" s="81"/>
      <c r="F3051" s="81"/>
      <c r="G3051" s="82"/>
      <c r="H3051" s="83">
        <f>G3050+H3050</f>
        <v>0</v>
      </c>
      <c r="I3051" s="83"/>
      <c r="J3051" s="103"/>
    </row>
    <row r="3052" spans="1:10" ht="12.75" customHeight="1" x14ac:dyDescent="0.25">
      <c r="A3052" s="101"/>
      <c r="B3052" s="79"/>
      <c r="D3052" s="81"/>
      <c r="E3052" s="81"/>
      <c r="F3052" s="81"/>
      <c r="G3052" s="82"/>
      <c r="H3052" s="83"/>
      <c r="I3052" s="83"/>
      <c r="J3052" s="103"/>
    </row>
    <row r="3053" spans="1:10" ht="12.75" customHeight="1" x14ac:dyDescent="0.25">
      <c r="A3053" s="101">
        <v>8</v>
      </c>
      <c r="B3053" s="84" t="s">
        <v>20</v>
      </c>
      <c r="C3053" s="84" t="s">
        <v>21</v>
      </c>
      <c r="D3053" s="85" t="s">
        <v>22</v>
      </c>
      <c r="E3053" s="85" t="s">
        <v>23</v>
      </c>
      <c r="F3053" s="85"/>
      <c r="G3053" s="86" t="s">
        <v>24</v>
      </c>
      <c r="H3053" s="87" t="s">
        <v>25</v>
      </c>
      <c r="I3053" s="87" t="s">
        <v>26</v>
      </c>
      <c r="J3053" s="102"/>
    </row>
    <row r="3054" spans="1:10" ht="12.75" customHeight="1" x14ac:dyDescent="0.25">
      <c r="A3054" s="101"/>
      <c r="B3054" s="80">
        <f>Invoice!B5603</f>
        <v>0</v>
      </c>
      <c r="C3054" s="88">
        <f>Invoice!E5603</f>
        <v>0</v>
      </c>
      <c r="D3054" s="89">
        <f>Invoice!H5603</f>
        <v>0</v>
      </c>
      <c r="E3054" s="81">
        <f t="shared" si="195"/>
        <v>0</v>
      </c>
      <c r="F3054" s="81"/>
      <c r="G3054" s="82">
        <f t="shared" si="196"/>
        <v>0</v>
      </c>
      <c r="H3054" s="83">
        <f t="shared" si="197"/>
        <v>0</v>
      </c>
      <c r="I3054" s="83" t="e">
        <f t="shared" si="198"/>
        <v>#DIV/0!</v>
      </c>
      <c r="J3054" s="103" t="e">
        <f t="shared" si="199"/>
        <v>#DIV/0!</v>
      </c>
    </row>
    <row r="3055" spans="1:10" ht="12.75" customHeight="1" x14ac:dyDescent="0.25">
      <c r="A3055" s="101"/>
      <c r="D3055" s="81"/>
      <c r="E3055" s="81">
        <f>(E3054*Invoice!I5603)+((E3054-(E3054*Invoice!I5603))*Invoice!J5603)</f>
        <v>0</v>
      </c>
      <c r="F3055" s="81"/>
      <c r="G3055" s="90">
        <f>E3055/1.11</f>
        <v>0</v>
      </c>
      <c r="H3055" s="91">
        <f>G3055*11%</f>
        <v>0</v>
      </c>
      <c r="I3055" s="91" t="e">
        <f>G3055/B3054</f>
        <v>#DIV/0!</v>
      </c>
      <c r="J3055" s="104" t="e">
        <f>H3055/B3054</f>
        <v>#DIV/0!</v>
      </c>
    </row>
    <row r="3056" spans="1:10" ht="12.75" customHeight="1" x14ac:dyDescent="0.25">
      <c r="A3056" s="101"/>
      <c r="D3056" s="81" t="s">
        <v>23</v>
      </c>
      <c r="E3056" s="81">
        <f>E3054-E3055</f>
        <v>0</v>
      </c>
      <c r="F3056" s="81"/>
      <c r="G3056" s="82">
        <f>G3054-G3055</f>
        <v>0</v>
      </c>
      <c r="H3056" s="82">
        <f>H3054-H3055</f>
        <v>0</v>
      </c>
      <c r="I3056" s="82" t="e">
        <f>I3054-I3055</f>
        <v>#DIV/0!</v>
      </c>
      <c r="J3056" s="105" t="e">
        <f>J3054-J3055</f>
        <v>#DIV/0!</v>
      </c>
    </row>
    <row r="3057" spans="1:10" ht="12.75" customHeight="1" x14ac:dyDescent="0.25">
      <c r="A3057" s="101"/>
      <c r="D3057" s="81"/>
      <c r="E3057" s="81"/>
      <c r="F3057" s="81"/>
      <c r="G3057" s="82"/>
      <c r="H3057" s="83">
        <f>G3056+H3056</f>
        <v>0</v>
      </c>
      <c r="I3057" s="83"/>
      <c r="J3057" s="103"/>
    </row>
    <row r="3058" spans="1:10" ht="12.75" customHeight="1" x14ac:dyDescent="0.25">
      <c r="A3058" s="101"/>
      <c r="B3058" s="79"/>
      <c r="D3058" s="81"/>
      <c r="E3058" s="81"/>
      <c r="F3058" s="81"/>
      <c r="G3058" s="82"/>
      <c r="H3058" s="83"/>
      <c r="I3058" s="83"/>
      <c r="J3058" s="103"/>
    </row>
    <row r="3059" spans="1:10" ht="12.75" customHeight="1" x14ac:dyDescent="0.25">
      <c r="A3059" s="101">
        <v>9</v>
      </c>
      <c r="B3059" s="84" t="s">
        <v>20</v>
      </c>
      <c r="C3059" s="84" t="s">
        <v>21</v>
      </c>
      <c r="D3059" s="85" t="s">
        <v>22</v>
      </c>
      <c r="E3059" s="85" t="s">
        <v>23</v>
      </c>
      <c r="F3059" s="85"/>
      <c r="G3059" s="86" t="s">
        <v>24</v>
      </c>
      <c r="H3059" s="87" t="s">
        <v>25</v>
      </c>
      <c r="I3059" s="87" t="s">
        <v>26</v>
      </c>
      <c r="J3059" s="102"/>
    </row>
    <row r="3060" spans="1:10" ht="12.75" customHeight="1" x14ac:dyDescent="0.25">
      <c r="A3060" s="101"/>
      <c r="B3060" s="80">
        <f>Invoice!B5604</f>
        <v>0</v>
      </c>
      <c r="C3060" s="88">
        <f>Invoice!E5604</f>
        <v>0</v>
      </c>
      <c r="D3060" s="89">
        <f>Invoice!H5604</f>
        <v>0</v>
      </c>
      <c r="E3060" s="81">
        <f t="shared" si="195"/>
        <v>0</v>
      </c>
      <c r="F3060" s="81"/>
      <c r="G3060" s="82">
        <f t="shared" si="196"/>
        <v>0</v>
      </c>
      <c r="H3060" s="83">
        <f t="shared" si="197"/>
        <v>0</v>
      </c>
      <c r="I3060" s="83" t="e">
        <f t="shared" si="198"/>
        <v>#DIV/0!</v>
      </c>
      <c r="J3060" s="103" t="e">
        <f t="shared" si="199"/>
        <v>#DIV/0!</v>
      </c>
    </row>
    <row r="3061" spans="1:10" ht="12.75" customHeight="1" x14ac:dyDescent="0.25">
      <c r="A3061" s="101"/>
      <c r="D3061" s="81"/>
      <c r="E3061" s="81">
        <f>(E3060*Invoice!I5604)+((E3060-(E3060*Invoice!I5604))*Invoice!J5604)</f>
        <v>0</v>
      </c>
      <c r="F3061" s="81"/>
      <c r="G3061" s="90">
        <f>E3061/1.11</f>
        <v>0</v>
      </c>
      <c r="H3061" s="91">
        <f>G3061*11%</f>
        <v>0</v>
      </c>
      <c r="I3061" s="91" t="e">
        <f>G3061/B3060</f>
        <v>#DIV/0!</v>
      </c>
      <c r="J3061" s="104" t="e">
        <f>H3061/B3060</f>
        <v>#DIV/0!</v>
      </c>
    </row>
    <row r="3062" spans="1:10" ht="12.75" customHeight="1" x14ac:dyDescent="0.25">
      <c r="A3062" s="101"/>
      <c r="D3062" s="81" t="s">
        <v>23</v>
      </c>
      <c r="E3062" s="81">
        <f>E3060-E3061</f>
        <v>0</v>
      </c>
      <c r="F3062" s="81"/>
      <c r="G3062" s="82">
        <f>G3060-G3061</f>
        <v>0</v>
      </c>
      <c r="H3062" s="82">
        <f>H3060-H3061</f>
        <v>0</v>
      </c>
      <c r="I3062" s="82" t="e">
        <f>I3060-I3061</f>
        <v>#DIV/0!</v>
      </c>
      <c r="J3062" s="105" t="e">
        <f>J3060-J3061</f>
        <v>#DIV/0!</v>
      </c>
    </row>
    <row r="3063" spans="1:10" ht="12.75" customHeight="1" x14ac:dyDescent="0.25">
      <c r="A3063" s="101"/>
      <c r="D3063" s="81"/>
      <c r="E3063" s="81"/>
      <c r="F3063" s="81"/>
      <c r="G3063" s="82"/>
      <c r="H3063" s="83">
        <f>G3062+H3062</f>
        <v>0</v>
      </c>
      <c r="I3063" s="83"/>
      <c r="J3063" s="103"/>
    </row>
    <row r="3064" spans="1:10" ht="12.75" customHeight="1" x14ac:dyDescent="0.25">
      <c r="A3064" s="101"/>
      <c r="B3064" s="79"/>
      <c r="D3064" s="81"/>
      <c r="E3064" s="81"/>
      <c r="F3064" s="81"/>
      <c r="G3064" s="82"/>
      <c r="H3064" s="83"/>
      <c r="I3064" s="83"/>
      <c r="J3064" s="103"/>
    </row>
    <row r="3065" spans="1:10" ht="12.75" customHeight="1" x14ac:dyDescent="0.25">
      <c r="A3065" s="101">
        <v>10</v>
      </c>
      <c r="B3065" s="84" t="s">
        <v>20</v>
      </c>
      <c r="C3065" s="84" t="s">
        <v>21</v>
      </c>
      <c r="D3065" s="85" t="s">
        <v>22</v>
      </c>
      <c r="E3065" s="85" t="s">
        <v>23</v>
      </c>
      <c r="F3065" s="85"/>
      <c r="G3065" s="86" t="s">
        <v>24</v>
      </c>
      <c r="H3065" s="87" t="s">
        <v>25</v>
      </c>
      <c r="I3065" s="87" t="s">
        <v>26</v>
      </c>
      <c r="J3065" s="102"/>
    </row>
    <row r="3066" spans="1:10" ht="12.75" customHeight="1" x14ac:dyDescent="0.25">
      <c r="A3066" s="101"/>
      <c r="B3066" s="80">
        <f>Invoice!B5605</f>
        <v>0</v>
      </c>
      <c r="C3066" s="88">
        <f>Invoice!E5605</f>
        <v>0</v>
      </c>
      <c r="D3066" s="89">
        <f>Invoice!H5605</f>
        <v>0</v>
      </c>
      <c r="E3066" s="81">
        <f t="shared" si="195"/>
        <v>0</v>
      </c>
      <c r="F3066" s="81"/>
      <c r="G3066" s="82">
        <f t="shared" si="196"/>
        <v>0</v>
      </c>
      <c r="H3066" s="83">
        <f t="shared" si="197"/>
        <v>0</v>
      </c>
      <c r="I3066" s="83" t="e">
        <f t="shared" si="198"/>
        <v>#DIV/0!</v>
      </c>
      <c r="J3066" s="103" t="e">
        <f t="shared" si="199"/>
        <v>#DIV/0!</v>
      </c>
    </row>
    <row r="3067" spans="1:10" ht="12.75" customHeight="1" x14ac:dyDescent="0.25">
      <c r="A3067" s="101"/>
      <c r="D3067" s="81"/>
      <c r="E3067" s="81">
        <f>(E3066*Invoice!I5605)+((E3066-(E3066*Invoice!I5605))*Invoice!J5605)</f>
        <v>0</v>
      </c>
      <c r="F3067" s="81"/>
      <c r="G3067" s="90">
        <f>E3067/1.11</f>
        <v>0</v>
      </c>
      <c r="H3067" s="91">
        <f>G3067*11%</f>
        <v>0</v>
      </c>
      <c r="I3067" s="91" t="e">
        <f>G3067/B3066</f>
        <v>#DIV/0!</v>
      </c>
      <c r="J3067" s="104" t="e">
        <f>H3067/B3066</f>
        <v>#DIV/0!</v>
      </c>
    </row>
    <row r="3068" spans="1:10" ht="12.75" customHeight="1" x14ac:dyDescent="0.25">
      <c r="A3068" s="101"/>
      <c r="D3068" s="81" t="s">
        <v>23</v>
      </c>
      <c r="E3068" s="81">
        <f>E3066-E3067</f>
        <v>0</v>
      </c>
      <c r="F3068" s="81"/>
      <c r="G3068" s="82">
        <f>G3066-G3067</f>
        <v>0</v>
      </c>
      <c r="H3068" s="82">
        <f>H3066-H3067</f>
        <v>0</v>
      </c>
      <c r="I3068" s="82" t="e">
        <f>I3066-I3067</f>
        <v>#DIV/0!</v>
      </c>
      <c r="J3068" s="105" t="e">
        <f>J3066-J3067</f>
        <v>#DIV/0!</v>
      </c>
    </row>
    <row r="3069" spans="1:10" ht="12.75" customHeight="1" x14ac:dyDescent="0.25">
      <c r="A3069" s="101"/>
      <c r="D3069" s="81"/>
      <c r="E3069" s="81"/>
      <c r="F3069" s="81"/>
      <c r="G3069" s="82"/>
      <c r="H3069" s="83">
        <f>G3068+H3068</f>
        <v>0</v>
      </c>
      <c r="I3069" s="83"/>
      <c r="J3069" s="103"/>
    </row>
    <row r="3070" spans="1:10" ht="12.75" customHeight="1" x14ac:dyDescent="0.25">
      <c r="A3070" s="101"/>
      <c r="B3070" s="79"/>
      <c r="D3070" s="81"/>
      <c r="E3070" s="81"/>
      <c r="F3070" s="81"/>
      <c r="G3070" s="82"/>
      <c r="H3070" s="83"/>
      <c r="I3070" s="83"/>
      <c r="J3070" s="103"/>
    </row>
    <row r="3071" spans="1:10" ht="12.75" customHeight="1" x14ac:dyDescent="0.25">
      <c r="A3071" s="101">
        <v>11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Invoice!B5606</f>
        <v>0</v>
      </c>
      <c r="C3072" s="88">
        <f>Invoice!E5606</f>
        <v>0</v>
      </c>
      <c r="D3072" s="89">
        <f>Invoice!H5606</f>
        <v>0</v>
      </c>
      <c r="E3072" s="81">
        <f t="shared" si="195"/>
        <v>0</v>
      </c>
      <c r="F3072" s="81"/>
      <c r="G3072" s="82">
        <f t="shared" si="196"/>
        <v>0</v>
      </c>
      <c r="H3072" s="83">
        <f t="shared" si="197"/>
        <v>0</v>
      </c>
      <c r="I3072" s="83" t="e">
        <f t="shared" si="198"/>
        <v>#DIV/0!</v>
      </c>
      <c r="J3072" s="103" t="e">
        <f t="shared" si="199"/>
        <v>#DIV/0!</v>
      </c>
    </row>
    <row r="3073" spans="1:10" ht="12.75" customHeight="1" x14ac:dyDescent="0.25">
      <c r="A3073" s="101"/>
      <c r="D3073" s="81"/>
      <c r="E3073" s="81">
        <f>(E3072*Invoice!I5606)+((E3072-(E3072*Invoice!I5606))*Invoice!J5606)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12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Invoice!B5607</f>
        <v>0</v>
      </c>
      <c r="C3078" s="88">
        <f>Invoice!E5607</f>
        <v>0</v>
      </c>
      <c r="D3078" s="89">
        <f>Invoice!H5607</f>
        <v>0</v>
      </c>
      <c r="E3078" s="81">
        <f t="shared" si="195"/>
        <v>0</v>
      </c>
      <c r="F3078" s="81"/>
      <c r="G3078" s="82">
        <f t="shared" si="196"/>
        <v>0</v>
      </c>
      <c r="H3078" s="83">
        <f t="shared" si="197"/>
        <v>0</v>
      </c>
      <c r="I3078" s="83" t="e">
        <f t="shared" si="198"/>
        <v>#DIV/0!</v>
      </c>
      <c r="J3078" s="103" t="e">
        <f t="shared" si="199"/>
        <v>#DIV/0!</v>
      </c>
    </row>
    <row r="3079" spans="1:10" ht="12.75" customHeight="1" x14ac:dyDescent="0.25">
      <c r="A3079" s="101"/>
      <c r="D3079" s="81"/>
      <c r="E3079" s="81">
        <f>(E3078*Invoice!I5607)+((E3078-(E3078*Invoice!I5607))*Invoice!J5607)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13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Invoice!B5608</f>
        <v>0</v>
      </c>
      <c r="C3084" s="88">
        <f>Invoice!E5608</f>
        <v>0</v>
      </c>
      <c r="D3084" s="89">
        <f>Invoice!H5608</f>
        <v>0</v>
      </c>
      <c r="E3084" s="81">
        <f t="shared" si="195"/>
        <v>0</v>
      </c>
      <c r="F3084" s="81"/>
      <c r="G3084" s="82">
        <f t="shared" si="196"/>
        <v>0</v>
      </c>
      <c r="H3084" s="83">
        <f t="shared" si="197"/>
        <v>0</v>
      </c>
      <c r="I3084" s="83" t="e">
        <f t="shared" si="198"/>
        <v>#DIV/0!</v>
      </c>
      <c r="J3084" s="103" t="e">
        <f t="shared" si="199"/>
        <v>#DIV/0!</v>
      </c>
    </row>
    <row r="3085" spans="1:10" ht="12.75" customHeight="1" x14ac:dyDescent="0.25">
      <c r="A3085" s="101"/>
      <c r="D3085" s="81"/>
      <c r="E3085" s="81">
        <f>(E3084*Invoice!I5608)+((E3084-(E3084*Invoice!I5608))*Invoice!J5608)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14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Invoice!B5609</f>
        <v>0</v>
      </c>
      <c r="C3090" s="88">
        <f>Invoice!E5609</f>
        <v>0</v>
      </c>
      <c r="D3090" s="89">
        <f>Invoice!H5609</f>
        <v>0</v>
      </c>
      <c r="E3090" s="81">
        <f t="shared" si="195"/>
        <v>0</v>
      </c>
      <c r="F3090" s="81"/>
      <c r="G3090" s="82">
        <f t="shared" si="196"/>
        <v>0</v>
      </c>
      <c r="H3090" s="83">
        <f t="shared" si="197"/>
        <v>0</v>
      </c>
      <c r="I3090" s="83" t="e">
        <f t="shared" si="198"/>
        <v>#DIV/0!</v>
      </c>
      <c r="J3090" s="103" t="e">
        <f t="shared" si="199"/>
        <v>#DIV/0!</v>
      </c>
    </row>
    <row r="3091" spans="1:10" ht="12.75" customHeight="1" x14ac:dyDescent="0.25">
      <c r="A3091" s="101"/>
      <c r="D3091" s="81"/>
      <c r="E3091" s="81">
        <f>(E3090*Invoice!I5609)+((E3090-(E3090*Invoice!I5609))*Invoice!J5609)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15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Invoice!B5610</f>
        <v>0</v>
      </c>
      <c r="C3096" s="88">
        <f>Invoice!E5610</f>
        <v>0</v>
      </c>
      <c r="D3096" s="89">
        <f>Invoice!H5610</f>
        <v>0</v>
      </c>
      <c r="E3096" s="81">
        <f t="shared" si="195"/>
        <v>0</v>
      </c>
      <c r="F3096" s="81"/>
      <c r="G3096" s="82">
        <f t="shared" si="196"/>
        <v>0</v>
      </c>
      <c r="H3096" s="83">
        <f t="shared" si="197"/>
        <v>0</v>
      </c>
      <c r="I3096" s="83" t="e">
        <f t="shared" si="198"/>
        <v>#DIV/0!</v>
      </c>
      <c r="J3096" s="103" t="e">
        <f t="shared" si="199"/>
        <v>#DIV/0!</v>
      </c>
    </row>
    <row r="3097" spans="1:10" ht="12.75" customHeight="1" x14ac:dyDescent="0.25">
      <c r="A3097" s="101"/>
      <c r="D3097" s="81"/>
      <c r="E3097" s="81">
        <f>(E3096*Invoice!I5610)+((E3096-(E3096*Invoice!I5610))*Invoice!J5610)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16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Invoice!B5611</f>
        <v>0</v>
      </c>
      <c r="C3102" s="88">
        <f>Invoice!E5611</f>
        <v>0</v>
      </c>
      <c r="D3102" s="89">
        <f>Invoice!H5611</f>
        <v>0</v>
      </c>
      <c r="E3102" s="81">
        <f t="shared" si="195"/>
        <v>0</v>
      </c>
      <c r="F3102" s="81"/>
      <c r="G3102" s="82">
        <f t="shared" si="196"/>
        <v>0</v>
      </c>
      <c r="H3102" s="83">
        <f t="shared" si="197"/>
        <v>0</v>
      </c>
      <c r="I3102" s="83" t="e">
        <f t="shared" si="198"/>
        <v>#DIV/0!</v>
      </c>
      <c r="J3102" s="103" t="e">
        <f t="shared" si="199"/>
        <v>#DIV/0!</v>
      </c>
    </row>
    <row r="3103" spans="1:10" ht="12.75" customHeight="1" x14ac:dyDescent="0.25">
      <c r="A3103" s="101"/>
      <c r="D3103" s="81"/>
      <c r="E3103" s="81">
        <f>(E3102*Invoice!I5611)+((E3102-(E3102*Invoice!I5611))*Invoice!J5611)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C3106" s="88"/>
      <c r="D3106" s="89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6"/>
      <c r="B3107" s="107"/>
      <c r="C3107" s="107"/>
      <c r="D3107" s="107"/>
      <c r="E3107" s="107"/>
      <c r="F3107" s="107"/>
      <c r="G3107" s="108">
        <f>G3014+G3020+G3026+G3032+G3038+G3044+G3050+G3056+G3062+G3068+G3074+G3080+G3086+G3092+G3098+G3104</f>
        <v>0</v>
      </c>
      <c r="H3107" s="108">
        <f>H3014+H3020+H3026+H3032+H3038+H3044+H3050+H3056+H3062+H3068+H3074+H3080+H3086+H3092+H3098+H3104</f>
        <v>0</v>
      </c>
      <c r="I3107" s="107"/>
      <c r="J3107" s="109">
        <f>H3015+H3021+H3027+H3033+H3039+H3045+H3051+H3057+H3063+H3069+H3075+H3081+H3087+H3093+H3099+H3105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2023-09-15T09:18:28Z</cp:lastPrinted>
  <dcterms:created xsi:type="dcterms:W3CDTF">2022-01-21T06:52:44Z</dcterms:created>
  <dcterms:modified xsi:type="dcterms:W3CDTF">2023-09-29T06:48:17Z</dcterms:modified>
</cp:coreProperties>
</file>