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REKAP PEMBUKUAN PAJAK 2023\Brg Retur toko\"/>
    </mc:Choice>
  </mc:AlternateContent>
  <bookViews>
    <workbookView xWindow="0" yWindow="0" windowWidth="20700" windowHeight="8070"/>
  </bookViews>
  <sheets>
    <sheet name="NOTA RETUR" sheetId="1" r:id="rId1"/>
    <sheet name="HITUNG FP RETUR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9" i="2" l="1"/>
  <c r="G29" i="2"/>
  <c r="E45" i="1"/>
  <c r="B45" i="1"/>
  <c r="E44" i="1"/>
  <c r="B44" i="1"/>
  <c r="D18" i="2"/>
  <c r="E18" i="2" s="1"/>
  <c r="E19" i="2" s="1"/>
  <c r="E24" i="2"/>
  <c r="E25" i="2" s="1"/>
  <c r="G25" i="2" s="1"/>
  <c r="G19" i="2" l="1"/>
  <c r="I25" i="2"/>
  <c r="H25" i="2"/>
  <c r="J25" i="2" s="1"/>
  <c r="I19" i="2"/>
  <c r="H19" i="2"/>
  <c r="J19" i="2" s="1"/>
  <c r="E20" i="2"/>
  <c r="E26" i="2"/>
  <c r="G18" i="2"/>
  <c r="G24" i="2"/>
  <c r="H18" i="2" l="1"/>
  <c r="G20" i="2"/>
  <c r="I18" i="2"/>
  <c r="G26" i="2"/>
  <c r="I24" i="2"/>
  <c r="H24" i="2"/>
  <c r="I20" i="2" l="1"/>
  <c r="F44" i="1"/>
  <c r="I26" i="2"/>
  <c r="F45" i="1"/>
  <c r="H26" i="2"/>
  <c r="J24" i="2"/>
  <c r="J26" i="2" s="1"/>
  <c r="H27" i="2"/>
  <c r="H20" i="2"/>
  <c r="H21" i="2" s="1"/>
  <c r="J18" i="2"/>
  <c r="J20" i="2" s="1"/>
  <c r="E15" i="1" l="1"/>
  <c r="B15" i="1"/>
  <c r="E14" i="1"/>
  <c r="B14" i="1"/>
  <c r="E3" i="2"/>
  <c r="E4" i="2" s="1"/>
  <c r="E9" i="2" l="1"/>
  <c r="G4" i="2"/>
  <c r="G3" i="2"/>
  <c r="E10" i="2" l="1"/>
  <c r="G10" i="2" s="1"/>
  <c r="G9" i="2"/>
  <c r="G5" i="2"/>
  <c r="I3" i="2"/>
  <c r="F14" i="1" s="1"/>
  <c r="H3" i="2"/>
  <c r="E11" i="2"/>
  <c r="H4" i="2"/>
  <c r="J4" i="2" s="1"/>
  <c r="I4" i="2"/>
  <c r="E5" i="2"/>
  <c r="H10" i="2" l="1"/>
  <c r="J10" i="2" s="1"/>
  <c r="I10" i="2"/>
  <c r="G11" i="2"/>
  <c r="G14" i="2" s="1"/>
  <c r="H9" i="2"/>
  <c r="H11" i="2" s="1"/>
  <c r="I9" i="2"/>
  <c r="F15" i="1" s="1"/>
  <c r="H5" i="2"/>
  <c r="J3" i="2"/>
  <c r="J5" i="2" s="1"/>
  <c r="I11" i="2"/>
  <c r="I5" i="2"/>
  <c r="H6" i="2"/>
  <c r="H14" i="2" l="1"/>
  <c r="H12" i="2"/>
  <c r="J9" i="2"/>
  <c r="J11" i="2" s="1"/>
  <c r="G48" i="1" l="1"/>
  <c r="G47" i="1"/>
  <c r="G46" i="1"/>
  <c r="G45" i="1"/>
  <c r="G44" i="1"/>
  <c r="G49" i="1" l="1"/>
  <c r="G18" i="1"/>
  <c r="G17" i="1"/>
  <c r="G16" i="1"/>
  <c r="G15" i="1"/>
  <c r="G50" i="1" l="1"/>
  <c r="G51" i="1" s="1"/>
  <c r="G52" i="1" s="1"/>
  <c r="G14" i="1"/>
  <c r="G19" i="1" s="1"/>
  <c r="G20" i="1" s="1"/>
  <c r="G21" i="1" l="1"/>
  <c r="G22" i="1" s="1"/>
</calcChain>
</file>

<file path=xl/sharedStrings.xml><?xml version="1.0" encoding="utf-8"?>
<sst xmlns="http://schemas.openxmlformats.org/spreadsheetml/2006/main" count="116" uniqueCount="47">
  <si>
    <t>NOTA RETUR</t>
  </si>
  <si>
    <t>PEMBELI</t>
  </si>
  <si>
    <t>Nama</t>
  </si>
  <si>
    <t>Alamat</t>
  </si>
  <si>
    <t>NPWP</t>
  </si>
  <si>
    <t>KEPADA PENJUAL</t>
  </si>
  <si>
    <t>No.</t>
  </si>
  <si>
    <t>Macam dan Jenis Barang Kena Pajak</t>
  </si>
  <si>
    <t>Jumlah</t>
  </si>
  <si>
    <t>Harga Satuan menurut Faktur Pajak (Rp.)</t>
  </si>
  <si>
    <t>Harga BKP yang dikembalikan (Rp.)</t>
  </si>
  <si>
    <t>Jumlah Harga Jual</t>
  </si>
  <si>
    <t>Dikurangi Potongan Harga</t>
  </si>
  <si>
    <t>Jumlah Harga BKP yang dikembalikan</t>
  </si>
  <si>
    <t>Pajak Pertambahan Nilai yang diminta kembali :</t>
  </si>
  <si>
    <t>Pajak Penjualan Atas Barang Mewah yang diminta kembali :</t>
  </si>
  <si>
    <t>Lembar ke-1 : untuk Pengusaha Kena Pajak yang menerbitkan Faktur Pajak.</t>
  </si>
  <si>
    <t>Lembar ke-2 : untuk Pembeli.</t>
  </si>
  <si>
    <t>:</t>
  </si>
  <si>
    <t>CV ARTO MORO</t>
  </si>
  <si>
    <t>JL. INDUSTRI BLOK XX NO. 903, MUKTIHARJO LOR, KOTA SEMARANG</t>
  </si>
  <si>
    <t>82.742.864.0-518.000</t>
  </si>
  <si>
    <t>Atas Faktur Pajak Nomor : 010.003-23.93056234</t>
  </si>
  <si>
    <t xml:space="preserve"> Tanggal : 12/01/2023</t>
  </si>
  <si>
    <t>LILY JULIAWATI</t>
  </si>
  <si>
    <t xml:space="preserve">JL. ANGGREK II Blok - No. 9 RT : 001, RW : 010 Kel. CANDI MULYO, Kec. JOMBANG, Kota/Kab. JOMBANG, </t>
  </si>
  <si>
    <t>JAWA TIMUR 61419</t>
  </si>
  <si>
    <t>04.021.035.3-602.000</t>
  </si>
  <si>
    <t>CALCULATOR JOYKO CC-37</t>
  </si>
  <si>
    <t>CALCULATOR JOYKO CC-12CO WARNA</t>
  </si>
  <si>
    <t>Jombang</t>
  </si>
  <si>
    <t>( LILY JULIAWATI )</t>
  </si>
  <si>
    <t>Atas Faktur Pajak Nomor : 010.003-23.93056324</t>
  </si>
  <si>
    <t xml:space="preserve"> Tanggal : 23/03/2023</t>
  </si>
  <si>
    <t>STAPLER JOYKO HD-10</t>
  </si>
  <si>
    <t>CALCULATOR JOYKO CC-8A</t>
  </si>
  <si>
    <t>Nomor :  R93056234</t>
  </si>
  <si>
    <t>Nomor :  R93056324</t>
  </si>
  <si>
    <t>BANYAK BARANG</t>
  </si>
  <si>
    <t>NAMA BARANG</t>
  </si>
  <si>
    <t>HRG. SATUAN</t>
  </si>
  <si>
    <t>TOTAL</t>
  </si>
  <si>
    <t>DPP</t>
  </si>
  <si>
    <t>PPN</t>
  </si>
  <si>
    <t>HRG SAT DPP</t>
  </si>
  <si>
    <t>R93056234</t>
  </si>
  <si>
    <t>R93056324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</si>
</sst>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43" formatCode="_-* #,##0.00_-;\-* #,##0.00_-;_-* &quot;-&quot;??_-;_-@_-"/>
    <numFmt numFmtId="164" formatCode="[$-13809]dd/mm/yyyy;@"/>
  </numFmts>
  <fonts count="9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0"/>
      <name val="Arial Narrow"/>
      <family val="2"/>
    </font>
    <font>
      <sz val="10"/>
      <color theme="1"/>
      <name val="Arial Narrow"/>
      <family val="2"/>
    </font>
    <font>
      <sz val="11"/>
      <color theme="1"/>
      <name val="Calibri"/>
      <family val="2"/>
      <scheme val="minor"/>
    </font>
    <font>
      <b/>
      <sz val="10"/>
      <color theme="1"/>
      <name val="Arial Narrow"/>
      <family val="2"/>
    </font>
    <font>
      <u val="singleAccounting"/>
      <sz val="10"/>
      <color theme="1"/>
      <name val="Arial Narrow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41" fontId="6" fillId="0" borderId="0" applyFont="0" applyFill="0" applyBorder="0" applyAlignment="0" applyProtection="0"/>
  </cellStyleXfs>
  <cellXfs count="85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2" xfId="0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0" xfId="0" quotePrefix="1" applyBorder="1" applyAlignment="1">
      <alignment vertical="center"/>
    </xf>
    <xf numFmtId="0" fontId="0" fillId="0" borderId="0" xfId="0" applyBorder="1" applyAlignment="1">
      <alignment horizontal="right" vertical="center"/>
    </xf>
    <xf numFmtId="164" fontId="0" fillId="0" borderId="6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0" fillId="0" borderId="8" xfId="0" applyFont="1" applyBorder="1" applyAlignment="1">
      <alignment vertical="center"/>
    </xf>
    <xf numFmtId="0" fontId="0" fillId="0" borderId="9" xfId="0" applyFont="1" applyBorder="1" applyAlignment="1">
      <alignment vertical="center"/>
    </xf>
    <xf numFmtId="41" fontId="0" fillId="0" borderId="13" xfId="0" applyNumberFormat="1" applyBorder="1" applyAlignment="1">
      <alignment vertical="center"/>
    </xf>
    <xf numFmtId="41" fontId="0" fillId="0" borderId="14" xfId="0" applyNumberFormat="1" applyBorder="1" applyAlignment="1">
      <alignment vertical="center"/>
    </xf>
    <xf numFmtId="41" fontId="0" fillId="0" borderId="15" xfId="0" applyNumberFormat="1" applyBorder="1" applyAlignment="1">
      <alignment vertical="center"/>
    </xf>
    <xf numFmtId="41" fontId="0" fillId="0" borderId="3" xfId="0" applyNumberFormat="1" applyBorder="1" applyAlignment="1">
      <alignment vertical="center"/>
    </xf>
    <xf numFmtId="41" fontId="0" fillId="0" borderId="0" xfId="0" applyNumberFormat="1" applyBorder="1" applyAlignment="1">
      <alignment vertical="center"/>
    </xf>
    <xf numFmtId="41" fontId="0" fillId="0" borderId="8" xfId="0" applyNumberFormat="1" applyBorder="1" applyAlignment="1">
      <alignment vertical="center"/>
    </xf>
    <xf numFmtId="0" fontId="4" fillId="0" borderId="0" xfId="0" applyFont="1" applyFill="1" applyBorder="1"/>
    <xf numFmtId="0" fontId="5" fillId="0" borderId="1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vertical="center"/>
    </xf>
    <xf numFmtId="41" fontId="5" fillId="0" borderId="13" xfId="0" applyNumberFormat="1" applyFont="1" applyBorder="1" applyAlignment="1">
      <alignment vertical="center"/>
    </xf>
    <xf numFmtId="0" fontId="5" fillId="0" borderId="14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6" xfId="0" applyFont="1" applyBorder="1" applyAlignment="1">
      <alignment vertical="center"/>
    </xf>
    <xf numFmtId="41" fontId="5" fillId="0" borderId="14" xfId="0" applyNumberFormat="1" applyFont="1" applyBorder="1" applyAlignment="1">
      <alignment vertical="center"/>
    </xf>
    <xf numFmtId="0" fontId="5" fillId="0" borderId="5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vertical="center"/>
    </xf>
    <xf numFmtId="41" fontId="5" fillId="0" borderId="15" xfId="0" applyNumberFormat="1" applyFont="1" applyBorder="1" applyAlignment="1">
      <alignment vertical="center"/>
    </xf>
    <xf numFmtId="0" fontId="5" fillId="0" borderId="3" xfId="0" quotePrefix="1" applyFont="1" applyBorder="1" applyAlignment="1">
      <alignment horizontal="left" vertical="center"/>
    </xf>
    <xf numFmtId="0" fontId="5" fillId="0" borderId="3" xfId="0" applyFont="1" applyBorder="1" applyAlignment="1">
      <alignment vertical="center"/>
    </xf>
    <xf numFmtId="41" fontId="5" fillId="0" borderId="3" xfId="1" applyFont="1" applyBorder="1" applyAlignment="1">
      <alignment vertical="center"/>
    </xf>
    <xf numFmtId="41" fontId="5" fillId="0" borderId="3" xfId="1" applyNumberFormat="1" applyFont="1" applyBorder="1" applyAlignment="1">
      <alignment vertical="center"/>
    </xf>
    <xf numFmtId="41" fontId="5" fillId="0" borderId="3" xfId="0" applyNumberFormat="1" applyFont="1" applyBorder="1" applyAlignment="1">
      <alignment vertical="center"/>
    </xf>
    <xf numFmtId="41" fontId="5" fillId="0" borderId="4" xfId="0" applyNumberFormat="1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5" fillId="0" borderId="5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41" fontId="7" fillId="0" borderId="0" xfId="1" applyFont="1" applyBorder="1" applyAlignment="1">
      <alignment vertical="center"/>
    </xf>
    <xf numFmtId="41" fontId="7" fillId="0" borderId="0" xfId="1" applyNumberFormat="1" applyFont="1" applyBorder="1" applyAlignment="1">
      <alignment vertical="center"/>
    </xf>
    <xf numFmtId="41" fontId="7" fillId="0" borderId="0" xfId="0" applyNumberFormat="1" applyFont="1" applyBorder="1" applyAlignment="1">
      <alignment vertical="center"/>
    </xf>
    <xf numFmtId="41" fontId="7" fillId="0" borderId="6" xfId="0" applyNumberFormat="1" applyFont="1" applyBorder="1" applyAlignment="1">
      <alignment vertical="center"/>
    </xf>
    <xf numFmtId="0" fontId="4" fillId="0" borderId="0" xfId="0" applyFont="1" applyBorder="1" applyAlignment="1">
      <alignment vertical="center"/>
    </xf>
    <xf numFmtId="43" fontId="5" fillId="0" borderId="0" xfId="0" applyNumberFormat="1" applyFont="1" applyFill="1" applyBorder="1" applyAlignment="1">
      <alignment vertical="center"/>
    </xf>
    <xf numFmtId="41" fontId="5" fillId="0" borderId="0" xfId="1" applyFont="1" applyBorder="1" applyAlignment="1">
      <alignment vertical="center"/>
    </xf>
    <xf numFmtId="41" fontId="5" fillId="0" borderId="0" xfId="1" applyNumberFormat="1" applyFont="1" applyBorder="1" applyAlignment="1">
      <alignment vertical="center"/>
    </xf>
    <xf numFmtId="41" fontId="5" fillId="0" borderId="0" xfId="0" applyNumberFormat="1" applyFont="1" applyBorder="1" applyAlignment="1">
      <alignment vertical="center"/>
    </xf>
    <xf numFmtId="41" fontId="5" fillId="0" borderId="6" xfId="0" applyNumberFormat="1" applyFont="1" applyBorder="1" applyAlignment="1">
      <alignment vertical="center"/>
    </xf>
    <xf numFmtId="41" fontId="8" fillId="0" borderId="0" xfId="1" applyNumberFormat="1" applyFont="1" applyBorder="1" applyAlignment="1">
      <alignment vertical="center"/>
    </xf>
    <xf numFmtId="41" fontId="8" fillId="0" borderId="0" xfId="0" applyNumberFormat="1" applyFont="1" applyBorder="1" applyAlignment="1">
      <alignment vertical="center"/>
    </xf>
    <xf numFmtId="41" fontId="8" fillId="0" borderId="6" xfId="0" applyNumberFormat="1" applyFont="1" applyBorder="1" applyAlignment="1">
      <alignment vertical="center"/>
    </xf>
    <xf numFmtId="41" fontId="5" fillId="0" borderId="6" xfId="1" applyNumberFormat="1" applyFont="1" applyBorder="1" applyAlignment="1">
      <alignment vertical="center"/>
    </xf>
    <xf numFmtId="0" fontId="5" fillId="0" borderId="0" xfId="0" quotePrefix="1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5" fillId="0" borderId="8" xfId="0" applyFont="1" applyBorder="1" applyAlignment="1">
      <alignment vertical="center"/>
    </xf>
    <xf numFmtId="41" fontId="5" fillId="0" borderId="8" xfId="0" applyNumberFormat="1" applyFont="1" applyBorder="1" applyAlignment="1">
      <alignment vertical="center"/>
    </xf>
    <xf numFmtId="41" fontId="5" fillId="0" borderId="9" xfId="0" applyNumberFormat="1" applyFont="1" applyBorder="1" applyAlignment="1">
      <alignment vertical="center"/>
    </xf>
    <xf numFmtId="0" fontId="5" fillId="0" borderId="2" xfId="0" applyFont="1" applyBorder="1" applyAlignment="1">
      <alignment vertical="center"/>
    </xf>
    <xf numFmtId="0" fontId="0" fillId="0" borderId="7" xfId="0" applyFont="1" applyBorder="1" applyAlignment="1">
      <alignment horizontal="right" vertical="center"/>
    </xf>
    <xf numFmtId="0" fontId="0" fillId="0" borderId="8" xfId="0" applyFont="1" applyBorder="1" applyAlignment="1">
      <alignment horizontal="right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0"/>
  <sheetViews>
    <sheetView tabSelected="1" workbookViewId="0">
      <selection activeCell="G59" sqref="G59"/>
    </sheetView>
  </sheetViews>
  <sheetFormatPr defaultRowHeight="15" x14ac:dyDescent="0.25"/>
  <cols>
    <col min="1" max="1" width="4.7109375" style="1" customWidth="1"/>
    <col min="2" max="2" width="3.7109375" style="1" customWidth="1"/>
    <col min="3" max="3" width="1.7109375" style="1" customWidth="1"/>
    <col min="4" max="4" width="45.7109375" style="1" customWidth="1"/>
    <col min="5" max="5" width="8.28515625" style="1" customWidth="1"/>
    <col min="6" max="7" width="20.7109375" style="1" customWidth="1"/>
    <col min="8" max="16384" width="9.140625" style="1"/>
  </cols>
  <sheetData>
    <row r="1" spans="1:7" ht="17.25" x14ac:dyDescent="0.25">
      <c r="A1" s="79" t="s">
        <v>0</v>
      </c>
      <c r="B1" s="80"/>
      <c r="C1" s="80"/>
      <c r="D1" s="80"/>
      <c r="E1" s="80"/>
      <c r="F1" s="80"/>
      <c r="G1" s="81"/>
    </row>
    <row r="2" spans="1:7" s="24" customFormat="1" x14ac:dyDescent="0.25">
      <c r="A2" s="82" t="s">
        <v>36</v>
      </c>
      <c r="B2" s="83"/>
      <c r="C2" s="83"/>
      <c r="D2" s="83"/>
      <c r="E2" s="83"/>
      <c r="F2" s="83"/>
      <c r="G2" s="84"/>
    </row>
    <row r="3" spans="1:7" s="24" customFormat="1" x14ac:dyDescent="0.25">
      <c r="A3" s="77" t="s">
        <v>22</v>
      </c>
      <c r="B3" s="78"/>
      <c r="C3" s="78"/>
      <c r="D3" s="78"/>
      <c r="E3" s="78"/>
      <c r="F3" s="25" t="s">
        <v>23</v>
      </c>
      <c r="G3" s="26"/>
    </row>
    <row r="4" spans="1:7" x14ac:dyDescent="0.25">
      <c r="A4" s="22" t="s">
        <v>1</v>
      </c>
      <c r="B4" s="15"/>
      <c r="C4" s="15"/>
      <c r="D4" s="3"/>
      <c r="E4" s="3"/>
      <c r="F4" s="3"/>
      <c r="G4" s="4"/>
    </row>
    <row r="5" spans="1:7" x14ac:dyDescent="0.25">
      <c r="A5" s="5" t="s">
        <v>2</v>
      </c>
      <c r="B5" s="6"/>
      <c r="C5" s="18" t="s">
        <v>18</v>
      </c>
      <c r="D5" s="6" t="s">
        <v>24</v>
      </c>
      <c r="E5" s="6"/>
      <c r="F5" s="6"/>
      <c r="G5" s="7"/>
    </row>
    <row r="6" spans="1:7" x14ac:dyDescent="0.25">
      <c r="A6" s="5" t="s">
        <v>3</v>
      </c>
      <c r="B6" s="6"/>
      <c r="C6" s="18" t="s">
        <v>18</v>
      </c>
      <c r="D6" s="6" t="s">
        <v>25</v>
      </c>
      <c r="E6" s="6"/>
      <c r="F6" s="6"/>
      <c r="G6" s="7"/>
    </row>
    <row r="7" spans="1:7" x14ac:dyDescent="0.25">
      <c r="A7" s="5"/>
      <c r="B7" s="6"/>
      <c r="C7" s="18"/>
      <c r="D7" s="6" t="s">
        <v>26</v>
      </c>
      <c r="E7" s="6"/>
      <c r="F7" s="6"/>
      <c r="G7" s="7"/>
    </row>
    <row r="8" spans="1:7" x14ac:dyDescent="0.25">
      <c r="A8" s="5" t="s">
        <v>4</v>
      </c>
      <c r="B8" s="6"/>
      <c r="C8" s="18" t="s">
        <v>18</v>
      </c>
      <c r="D8" s="6" t="s">
        <v>27</v>
      </c>
      <c r="E8" s="6"/>
      <c r="F8" s="6"/>
      <c r="G8" s="7"/>
    </row>
    <row r="9" spans="1:7" x14ac:dyDescent="0.25">
      <c r="A9" s="23" t="s">
        <v>5</v>
      </c>
      <c r="B9" s="16"/>
      <c r="C9" s="16"/>
      <c r="D9" s="6"/>
      <c r="E9" s="6"/>
      <c r="F9" s="6"/>
      <c r="G9" s="7"/>
    </row>
    <row r="10" spans="1:7" x14ac:dyDescent="0.25">
      <c r="A10" s="5" t="s">
        <v>2</v>
      </c>
      <c r="B10" s="6"/>
      <c r="C10" s="18" t="s">
        <v>18</v>
      </c>
      <c r="D10" s="6" t="s">
        <v>19</v>
      </c>
      <c r="E10" s="6"/>
      <c r="F10" s="6"/>
      <c r="G10" s="7"/>
    </row>
    <row r="11" spans="1:7" x14ac:dyDescent="0.25">
      <c r="A11" s="5" t="s">
        <v>3</v>
      </c>
      <c r="B11" s="6"/>
      <c r="C11" s="18" t="s">
        <v>18</v>
      </c>
      <c r="D11" s="6" t="s">
        <v>20</v>
      </c>
      <c r="E11" s="6"/>
      <c r="F11" s="6"/>
      <c r="G11" s="7"/>
    </row>
    <row r="12" spans="1:7" x14ac:dyDescent="0.25">
      <c r="A12" s="8" t="s">
        <v>4</v>
      </c>
      <c r="B12" s="9"/>
      <c r="C12" s="18" t="s">
        <v>18</v>
      </c>
      <c r="D12" s="9" t="s">
        <v>21</v>
      </c>
      <c r="E12" s="9"/>
      <c r="F12" s="9"/>
      <c r="G12" s="10"/>
    </row>
    <row r="13" spans="1:7" s="2" customFormat="1" ht="45" x14ac:dyDescent="0.25">
      <c r="A13" s="17" t="s">
        <v>6</v>
      </c>
      <c r="B13" s="11"/>
      <c r="C13" s="12"/>
      <c r="D13" s="13" t="s">
        <v>7</v>
      </c>
      <c r="E13" s="17" t="s">
        <v>8</v>
      </c>
      <c r="F13" s="17" t="s">
        <v>9</v>
      </c>
      <c r="G13" s="17" t="s">
        <v>10</v>
      </c>
    </row>
    <row r="14" spans="1:7" x14ac:dyDescent="0.2">
      <c r="A14" s="34">
        <v>1</v>
      </c>
      <c r="B14" s="33" t="str">
        <f>'HITUNG FP RETUR'!C3</f>
        <v>CALCULATOR JOYKO CC-37</v>
      </c>
      <c r="C14" s="35"/>
      <c r="D14" s="36"/>
      <c r="E14" s="34">
        <f>'HITUNG FP RETUR'!B3</f>
        <v>8</v>
      </c>
      <c r="F14" s="37">
        <f>'HITUNG FP RETUR'!I3</f>
        <v>28828.828828828828</v>
      </c>
      <c r="G14" s="37">
        <f>E14*F14</f>
        <v>230630.63063063062</v>
      </c>
    </row>
    <row r="15" spans="1:7" x14ac:dyDescent="0.2">
      <c r="A15" s="38">
        <v>2</v>
      </c>
      <c r="B15" s="33" t="str">
        <f>'HITUNG FP RETUR'!C9</f>
        <v>CALCULATOR JOYKO CC-12CO WARNA</v>
      </c>
      <c r="C15" s="39"/>
      <c r="D15" s="40"/>
      <c r="E15" s="38">
        <f>'HITUNG FP RETUR'!B9</f>
        <v>1</v>
      </c>
      <c r="F15" s="41">
        <f>'HITUNG FP RETUR'!I9</f>
        <v>50450.450450450444</v>
      </c>
      <c r="G15" s="41">
        <f t="shared" ref="G15:G18" si="0">E15*F15</f>
        <v>50450.450450450444</v>
      </c>
    </row>
    <row r="16" spans="1:7" x14ac:dyDescent="0.25">
      <c r="A16" s="38"/>
      <c r="B16" s="42"/>
      <c r="C16" s="39"/>
      <c r="D16" s="40"/>
      <c r="E16" s="38"/>
      <c r="F16" s="41"/>
      <c r="G16" s="41">
        <f t="shared" si="0"/>
        <v>0</v>
      </c>
    </row>
    <row r="17" spans="1:7" x14ac:dyDescent="0.25">
      <c r="A17" s="38"/>
      <c r="B17" s="42"/>
      <c r="C17" s="39"/>
      <c r="D17" s="40"/>
      <c r="E17" s="38"/>
      <c r="F17" s="41"/>
      <c r="G17" s="41">
        <f t="shared" si="0"/>
        <v>0</v>
      </c>
    </row>
    <row r="18" spans="1:7" x14ac:dyDescent="0.25">
      <c r="A18" s="43"/>
      <c r="B18" s="44"/>
      <c r="C18" s="45"/>
      <c r="D18" s="46"/>
      <c r="E18" s="43"/>
      <c r="F18" s="47"/>
      <c r="G18" s="47">
        <f t="shared" si="0"/>
        <v>0</v>
      </c>
    </row>
    <row r="19" spans="1:7" x14ac:dyDescent="0.25">
      <c r="A19" s="14" t="s">
        <v>11</v>
      </c>
      <c r="B19" s="3"/>
      <c r="C19" s="3"/>
      <c r="D19" s="3"/>
      <c r="E19" s="3"/>
      <c r="F19" s="30"/>
      <c r="G19" s="27">
        <f>SUM(G14:G18)</f>
        <v>281081.08108108107</v>
      </c>
    </row>
    <row r="20" spans="1:7" x14ac:dyDescent="0.25">
      <c r="A20" s="5" t="s">
        <v>12</v>
      </c>
      <c r="B20" s="6"/>
      <c r="C20" s="6"/>
      <c r="D20" s="6"/>
      <c r="E20" s="6"/>
      <c r="F20" s="31"/>
      <c r="G20" s="28">
        <f>G19*12.5%</f>
        <v>35135.135135135133</v>
      </c>
    </row>
    <row r="21" spans="1:7" x14ac:dyDescent="0.25">
      <c r="A21" s="8" t="s">
        <v>13</v>
      </c>
      <c r="B21" s="9"/>
      <c r="C21" s="9"/>
      <c r="D21" s="9"/>
      <c r="E21" s="9"/>
      <c r="F21" s="32"/>
      <c r="G21" s="29">
        <f>G19-G20</f>
        <v>245945.94594594592</v>
      </c>
    </row>
    <row r="22" spans="1:7" x14ac:dyDescent="0.25">
      <c r="A22" s="14" t="s">
        <v>14</v>
      </c>
      <c r="B22" s="3"/>
      <c r="C22" s="3"/>
      <c r="D22" s="3"/>
      <c r="E22" s="3"/>
      <c r="F22" s="30"/>
      <c r="G22" s="27">
        <f>G21*11%</f>
        <v>27054.05405405405</v>
      </c>
    </row>
    <row r="23" spans="1:7" x14ac:dyDescent="0.25">
      <c r="A23" s="8" t="s">
        <v>15</v>
      </c>
      <c r="B23" s="9"/>
      <c r="C23" s="9"/>
      <c r="D23" s="9"/>
      <c r="E23" s="9"/>
      <c r="F23" s="32"/>
      <c r="G23" s="29"/>
    </row>
    <row r="24" spans="1:7" x14ac:dyDescent="0.25">
      <c r="A24" s="5"/>
      <c r="B24" s="6"/>
      <c r="C24" s="6"/>
      <c r="D24" s="6"/>
      <c r="E24" s="6"/>
      <c r="F24" s="19" t="s">
        <v>30</v>
      </c>
      <c r="G24" s="20">
        <v>45187</v>
      </c>
    </row>
    <row r="25" spans="1:7" ht="12.6" customHeight="1" x14ac:dyDescent="0.25">
      <c r="A25" s="5"/>
      <c r="B25" s="6"/>
      <c r="C25" s="6"/>
      <c r="D25" s="6"/>
      <c r="E25" s="6"/>
      <c r="F25" s="6"/>
      <c r="G25" s="7"/>
    </row>
    <row r="26" spans="1:7" ht="12.6" customHeight="1" x14ac:dyDescent="0.25">
      <c r="A26" s="5"/>
      <c r="B26" s="6"/>
      <c r="C26" s="6"/>
      <c r="D26" s="6"/>
      <c r="E26" s="6"/>
      <c r="F26" s="6"/>
      <c r="G26" s="7"/>
    </row>
    <row r="27" spans="1:7" x14ac:dyDescent="0.25">
      <c r="A27" s="5"/>
      <c r="B27" s="6"/>
      <c r="C27" s="6"/>
      <c r="D27" s="6"/>
      <c r="E27" s="6"/>
      <c r="F27" s="6"/>
      <c r="G27" s="21" t="s">
        <v>31</v>
      </c>
    </row>
    <row r="28" spans="1:7" x14ac:dyDescent="0.25">
      <c r="A28" s="14" t="s">
        <v>16</v>
      </c>
      <c r="B28" s="3"/>
      <c r="C28" s="3"/>
      <c r="D28" s="3"/>
      <c r="E28" s="3"/>
      <c r="F28" s="3"/>
      <c r="G28" s="4"/>
    </row>
    <row r="29" spans="1:7" x14ac:dyDescent="0.25">
      <c r="A29" s="8" t="s">
        <v>17</v>
      </c>
      <c r="B29" s="9"/>
      <c r="C29" s="9"/>
      <c r="D29" s="9"/>
      <c r="E29" s="9"/>
      <c r="F29" s="9"/>
      <c r="G29" s="10"/>
    </row>
    <row r="30" spans="1:7" ht="7.5" customHeight="1" x14ac:dyDescent="0.25">
      <c r="A30" s="3"/>
      <c r="B30" s="6"/>
      <c r="C30" s="6"/>
      <c r="D30" s="6"/>
      <c r="E30" s="6"/>
      <c r="F30" s="6"/>
      <c r="G30" s="3"/>
    </row>
    <row r="31" spans="1:7" ht="17.25" x14ac:dyDescent="0.25">
      <c r="A31" s="79" t="s">
        <v>0</v>
      </c>
      <c r="B31" s="80"/>
      <c r="C31" s="80"/>
      <c r="D31" s="80"/>
      <c r="E31" s="80"/>
      <c r="F31" s="80"/>
      <c r="G31" s="81"/>
    </row>
    <row r="32" spans="1:7" s="24" customFormat="1" x14ac:dyDescent="0.25">
      <c r="A32" s="82" t="s">
        <v>37</v>
      </c>
      <c r="B32" s="83"/>
      <c r="C32" s="83"/>
      <c r="D32" s="83"/>
      <c r="E32" s="83"/>
      <c r="F32" s="83"/>
      <c r="G32" s="84"/>
    </row>
    <row r="33" spans="1:7" s="24" customFormat="1" x14ac:dyDescent="0.25">
      <c r="A33" s="77" t="s">
        <v>32</v>
      </c>
      <c r="B33" s="78"/>
      <c r="C33" s="78"/>
      <c r="D33" s="78"/>
      <c r="E33" s="78"/>
      <c r="F33" s="25" t="s">
        <v>33</v>
      </c>
      <c r="G33" s="26"/>
    </row>
    <row r="34" spans="1:7" x14ac:dyDescent="0.25">
      <c r="A34" s="22" t="s">
        <v>1</v>
      </c>
      <c r="B34" s="15"/>
      <c r="C34" s="15"/>
      <c r="D34" s="3"/>
      <c r="E34" s="3"/>
      <c r="F34" s="3"/>
      <c r="G34" s="4"/>
    </row>
    <row r="35" spans="1:7" x14ac:dyDescent="0.25">
      <c r="A35" s="5" t="s">
        <v>2</v>
      </c>
      <c r="B35" s="6"/>
      <c r="C35" s="18" t="s">
        <v>18</v>
      </c>
      <c r="D35" s="6" t="s">
        <v>24</v>
      </c>
      <c r="E35" s="6"/>
      <c r="F35" s="6"/>
      <c r="G35" s="7"/>
    </row>
    <row r="36" spans="1:7" x14ac:dyDescent="0.25">
      <c r="A36" s="5" t="s">
        <v>3</v>
      </c>
      <c r="B36" s="6"/>
      <c r="C36" s="18" t="s">
        <v>18</v>
      </c>
      <c r="D36" s="6" t="s">
        <v>25</v>
      </c>
      <c r="E36" s="6"/>
      <c r="F36" s="6"/>
      <c r="G36" s="7"/>
    </row>
    <row r="37" spans="1:7" x14ac:dyDescent="0.25">
      <c r="A37" s="5"/>
      <c r="B37" s="6"/>
      <c r="C37" s="18"/>
      <c r="D37" s="6" t="s">
        <v>26</v>
      </c>
      <c r="E37" s="6"/>
      <c r="F37" s="6"/>
      <c r="G37" s="7"/>
    </row>
    <row r="38" spans="1:7" x14ac:dyDescent="0.25">
      <c r="A38" s="5" t="s">
        <v>4</v>
      </c>
      <c r="B38" s="6"/>
      <c r="C38" s="18" t="s">
        <v>18</v>
      </c>
      <c r="D38" s="6" t="s">
        <v>27</v>
      </c>
      <c r="E38" s="6"/>
      <c r="F38" s="6"/>
      <c r="G38" s="7"/>
    </row>
    <row r="39" spans="1:7" x14ac:dyDescent="0.25">
      <c r="A39" s="23" t="s">
        <v>5</v>
      </c>
      <c r="B39" s="16"/>
      <c r="C39" s="16"/>
      <c r="D39" s="6"/>
      <c r="E39" s="6"/>
      <c r="F39" s="6"/>
      <c r="G39" s="7"/>
    </row>
    <row r="40" spans="1:7" x14ac:dyDescent="0.25">
      <c r="A40" s="5" t="s">
        <v>2</v>
      </c>
      <c r="B40" s="6"/>
      <c r="C40" s="18" t="s">
        <v>18</v>
      </c>
      <c r="D40" s="6" t="s">
        <v>19</v>
      </c>
      <c r="E40" s="6"/>
      <c r="F40" s="6"/>
      <c r="G40" s="7"/>
    </row>
    <row r="41" spans="1:7" x14ac:dyDescent="0.25">
      <c r="A41" s="5" t="s">
        <v>3</v>
      </c>
      <c r="B41" s="6"/>
      <c r="C41" s="18" t="s">
        <v>18</v>
      </c>
      <c r="D41" s="6" t="s">
        <v>20</v>
      </c>
      <c r="E41" s="6"/>
      <c r="F41" s="6"/>
      <c r="G41" s="7"/>
    </row>
    <row r="42" spans="1:7" x14ac:dyDescent="0.25">
      <c r="A42" s="8" t="s">
        <v>4</v>
      </c>
      <c r="B42" s="9"/>
      <c r="C42" s="18" t="s">
        <v>18</v>
      </c>
      <c r="D42" s="9" t="s">
        <v>21</v>
      </c>
      <c r="E42" s="9"/>
      <c r="F42" s="9"/>
      <c r="G42" s="10"/>
    </row>
    <row r="43" spans="1:7" s="2" customFormat="1" ht="45" x14ac:dyDescent="0.25">
      <c r="A43" s="17" t="s">
        <v>6</v>
      </c>
      <c r="B43" s="11"/>
      <c r="C43" s="12"/>
      <c r="D43" s="13" t="s">
        <v>7</v>
      </c>
      <c r="E43" s="17" t="s">
        <v>8</v>
      </c>
      <c r="F43" s="17" t="s">
        <v>9</v>
      </c>
      <c r="G43" s="17" t="s">
        <v>10</v>
      </c>
    </row>
    <row r="44" spans="1:7" x14ac:dyDescent="0.2">
      <c r="A44" s="34">
        <v>1</v>
      </c>
      <c r="B44" s="33" t="str">
        <f>'HITUNG FP RETUR'!C18</f>
        <v>STAPLER JOYKO HD-10</v>
      </c>
      <c r="C44" s="35"/>
      <c r="D44" s="36"/>
      <c r="E44" s="34">
        <f>'HITUNG FP RETUR'!B18</f>
        <v>2</v>
      </c>
      <c r="F44" s="37">
        <f>'HITUNG FP RETUR'!I18</f>
        <v>6396.3963963963961</v>
      </c>
      <c r="G44" s="37">
        <f>E44*F44</f>
        <v>12792.792792792792</v>
      </c>
    </row>
    <row r="45" spans="1:7" x14ac:dyDescent="0.2">
      <c r="A45" s="38">
        <v>2</v>
      </c>
      <c r="B45" s="33" t="str">
        <f>'HITUNG FP RETUR'!C24</f>
        <v>CALCULATOR JOYKO CC-8A</v>
      </c>
      <c r="C45" s="39"/>
      <c r="D45" s="40"/>
      <c r="E45" s="38">
        <f>'HITUNG FP RETUR'!B24</f>
        <v>1</v>
      </c>
      <c r="F45" s="41">
        <f>'HITUNG FP RETUR'!I24</f>
        <v>42342.342342342337</v>
      </c>
      <c r="G45" s="41">
        <f t="shared" ref="G45:G48" si="1">E45*F45</f>
        <v>42342.342342342337</v>
      </c>
    </row>
    <row r="46" spans="1:7" x14ac:dyDescent="0.25">
      <c r="A46" s="38"/>
      <c r="B46" s="42"/>
      <c r="C46" s="39"/>
      <c r="D46" s="40"/>
      <c r="E46" s="38"/>
      <c r="F46" s="41"/>
      <c r="G46" s="41">
        <f t="shared" si="1"/>
        <v>0</v>
      </c>
    </row>
    <row r="47" spans="1:7" x14ac:dyDescent="0.25">
      <c r="A47" s="38"/>
      <c r="B47" s="42"/>
      <c r="C47" s="39"/>
      <c r="D47" s="40"/>
      <c r="E47" s="38"/>
      <c r="F47" s="41"/>
      <c r="G47" s="41">
        <f t="shared" si="1"/>
        <v>0</v>
      </c>
    </row>
    <row r="48" spans="1:7" x14ac:dyDescent="0.25">
      <c r="A48" s="43"/>
      <c r="B48" s="44"/>
      <c r="C48" s="45"/>
      <c r="D48" s="46"/>
      <c r="E48" s="43"/>
      <c r="F48" s="47"/>
      <c r="G48" s="47">
        <f t="shared" si="1"/>
        <v>0</v>
      </c>
    </row>
    <row r="49" spans="1:7" x14ac:dyDescent="0.25">
      <c r="A49" s="14" t="s">
        <v>11</v>
      </c>
      <c r="B49" s="3"/>
      <c r="C49" s="3"/>
      <c r="D49" s="3"/>
      <c r="E49" s="3"/>
      <c r="F49" s="30"/>
      <c r="G49" s="27">
        <f>SUM(G44:G48)</f>
        <v>55135.135135135133</v>
      </c>
    </row>
    <row r="50" spans="1:7" x14ac:dyDescent="0.25">
      <c r="A50" s="5" t="s">
        <v>12</v>
      </c>
      <c r="B50" s="6"/>
      <c r="C50" s="6"/>
      <c r="D50" s="6"/>
      <c r="E50" s="6"/>
      <c r="F50" s="31"/>
      <c r="G50" s="28">
        <f>G49*12.5%</f>
        <v>6891.8918918918916</v>
      </c>
    </row>
    <row r="51" spans="1:7" x14ac:dyDescent="0.25">
      <c r="A51" s="8" t="s">
        <v>13</v>
      </c>
      <c r="B51" s="9"/>
      <c r="C51" s="9"/>
      <c r="D51" s="9"/>
      <c r="E51" s="9"/>
      <c r="F51" s="32"/>
      <c r="G51" s="29">
        <f>G49-G50</f>
        <v>48243.24324324324</v>
      </c>
    </row>
    <row r="52" spans="1:7" x14ac:dyDescent="0.25">
      <c r="A52" s="14" t="s">
        <v>14</v>
      </c>
      <c r="B52" s="3"/>
      <c r="C52" s="3"/>
      <c r="D52" s="3"/>
      <c r="E52" s="3"/>
      <c r="F52" s="30"/>
      <c r="G52" s="27">
        <f>G51*11%</f>
        <v>5306.7567567567567</v>
      </c>
    </row>
    <row r="53" spans="1:7" x14ac:dyDescent="0.25">
      <c r="A53" s="8" t="s">
        <v>15</v>
      </c>
      <c r="B53" s="9"/>
      <c r="C53" s="9"/>
      <c r="D53" s="9"/>
      <c r="E53" s="9"/>
      <c r="F53" s="32"/>
      <c r="G53" s="29"/>
    </row>
    <row r="54" spans="1:7" x14ac:dyDescent="0.25">
      <c r="A54" s="5"/>
      <c r="B54" s="6"/>
      <c r="C54" s="6"/>
      <c r="D54" s="6"/>
      <c r="E54" s="6"/>
      <c r="F54" s="19" t="s">
        <v>30</v>
      </c>
      <c r="G54" s="20">
        <v>45187</v>
      </c>
    </row>
    <row r="55" spans="1:7" ht="12.6" customHeight="1" x14ac:dyDescent="0.25">
      <c r="A55" s="5"/>
      <c r="B55" s="6"/>
      <c r="C55" s="6"/>
      <c r="D55" s="6"/>
      <c r="E55" s="6"/>
      <c r="F55" s="6"/>
      <c r="G55" s="7"/>
    </row>
    <row r="56" spans="1:7" ht="12.6" customHeight="1" x14ac:dyDescent="0.25">
      <c r="A56" s="5"/>
      <c r="B56" s="6"/>
      <c r="C56" s="6"/>
      <c r="D56" s="6"/>
      <c r="E56" s="6"/>
      <c r="F56" s="6"/>
      <c r="G56" s="7"/>
    </row>
    <row r="57" spans="1:7" x14ac:dyDescent="0.25">
      <c r="A57" s="5"/>
      <c r="B57" s="6"/>
      <c r="C57" s="6"/>
      <c r="D57" s="6"/>
      <c r="E57" s="6"/>
      <c r="F57" s="6"/>
      <c r="G57" s="21" t="s">
        <v>31</v>
      </c>
    </row>
    <row r="58" spans="1:7" x14ac:dyDescent="0.25">
      <c r="A58" s="14" t="s">
        <v>16</v>
      </c>
      <c r="B58" s="3"/>
      <c r="C58" s="3"/>
      <c r="D58" s="3"/>
      <c r="E58" s="3"/>
      <c r="F58" s="3"/>
      <c r="G58" s="4"/>
    </row>
    <row r="59" spans="1:7" x14ac:dyDescent="0.25">
      <c r="A59" s="8" t="s">
        <v>17</v>
      </c>
      <c r="B59" s="9"/>
      <c r="C59" s="9"/>
      <c r="D59" s="9"/>
      <c r="E59" s="9"/>
      <c r="F59" s="9"/>
      <c r="G59" s="10"/>
    </row>
    <row r="60" spans="1:7" ht="7.5" customHeight="1" x14ac:dyDescent="0.25">
      <c r="A60" s="3"/>
      <c r="B60" s="6"/>
      <c r="C60" s="6"/>
      <c r="D60" s="6"/>
      <c r="E60" s="6"/>
      <c r="F60" s="6"/>
      <c r="G60" s="3"/>
    </row>
  </sheetData>
  <mergeCells count="6">
    <mergeCell ref="A33:E33"/>
    <mergeCell ref="A1:G1"/>
    <mergeCell ref="A2:G2"/>
    <mergeCell ref="A3:E3"/>
    <mergeCell ref="A31:G31"/>
    <mergeCell ref="A32:G32"/>
  </mergeCells>
  <pageMargins left="0.12" right="0.12" top="0.14000000000000001" bottom="6.55" header="0.12" footer="0.12"/>
  <pageSetup paperSize="14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topLeftCell="A18" workbookViewId="0">
      <selection activeCell="H30" sqref="H30"/>
    </sheetView>
  </sheetViews>
  <sheetFormatPr defaultRowHeight="15" x14ac:dyDescent="0.25"/>
  <cols>
    <col min="1" max="1" width="3.7109375" customWidth="1"/>
    <col min="2" max="2" width="18.28515625" customWidth="1"/>
    <col min="3" max="3" width="48.85546875" bestFit="1" customWidth="1"/>
    <col min="4" max="4" width="15.7109375" customWidth="1"/>
    <col min="5" max="5" width="13.28515625" customWidth="1"/>
    <col min="6" max="6" width="5.7109375" customWidth="1"/>
    <col min="7" max="8" width="13.28515625" customWidth="1"/>
    <col min="9" max="9" width="15.7109375" customWidth="1"/>
    <col min="10" max="10" width="13.28515625" customWidth="1"/>
  </cols>
  <sheetData>
    <row r="1" spans="1:10" x14ac:dyDescent="0.25">
      <c r="A1" s="76" t="s">
        <v>45</v>
      </c>
      <c r="B1" s="48"/>
      <c r="C1" s="49"/>
      <c r="D1" s="50"/>
      <c r="E1" s="50"/>
      <c r="F1" s="50"/>
      <c r="G1" s="51"/>
      <c r="H1" s="52"/>
      <c r="I1" s="52"/>
      <c r="J1" s="53"/>
    </row>
    <row r="2" spans="1:10" x14ac:dyDescent="0.25">
      <c r="A2" s="55">
        <v>1</v>
      </c>
      <c r="B2" s="56" t="s">
        <v>38</v>
      </c>
      <c r="C2" s="56" t="s">
        <v>39</v>
      </c>
      <c r="D2" s="57" t="s">
        <v>40</v>
      </c>
      <c r="E2" s="57" t="s">
        <v>41</v>
      </c>
      <c r="F2" s="57"/>
      <c r="G2" s="58" t="s">
        <v>42</v>
      </c>
      <c r="H2" s="59" t="s">
        <v>43</v>
      </c>
      <c r="I2" s="59" t="s">
        <v>44</v>
      </c>
      <c r="J2" s="60"/>
    </row>
    <row r="3" spans="1:10" x14ac:dyDescent="0.25">
      <c r="A3" s="55"/>
      <c r="B3" s="54">
        <v>8</v>
      </c>
      <c r="C3" s="61" t="s">
        <v>28</v>
      </c>
      <c r="D3" s="62">
        <v>32000</v>
      </c>
      <c r="E3" s="63">
        <f>D3*B3</f>
        <v>256000</v>
      </c>
      <c r="F3" s="63"/>
      <c r="G3" s="64">
        <f>E3/1.11</f>
        <v>230630.63063063062</v>
      </c>
      <c r="H3" s="65">
        <f>G3*11%</f>
        <v>25369.369369369368</v>
      </c>
      <c r="I3" s="65">
        <f>G3/B3</f>
        <v>28828.828828828828</v>
      </c>
      <c r="J3" s="66">
        <f>H3/B3</f>
        <v>3171.171171171171</v>
      </c>
    </row>
    <row r="4" spans="1:10" x14ac:dyDescent="0.25">
      <c r="A4" s="55"/>
      <c r="B4" s="54"/>
      <c r="C4" s="54"/>
      <c r="D4" s="63"/>
      <c r="E4" s="63">
        <f>E3*12.5%</f>
        <v>32000</v>
      </c>
      <c r="F4" s="63"/>
      <c r="G4" s="67">
        <f>E4/1.11</f>
        <v>28828.828828828828</v>
      </c>
      <c r="H4" s="68">
        <f>G4*11%</f>
        <v>3171.171171171171</v>
      </c>
      <c r="I4" s="68">
        <f>G4/B3</f>
        <v>3603.6036036036035</v>
      </c>
      <c r="J4" s="69">
        <f>H4/B3</f>
        <v>396.39639639639637</v>
      </c>
    </row>
    <row r="5" spans="1:10" x14ac:dyDescent="0.25">
      <c r="A5" s="55"/>
      <c r="B5" s="54"/>
      <c r="C5" s="54"/>
      <c r="D5" s="63" t="s">
        <v>41</v>
      </c>
      <c r="E5" s="63">
        <f>E3-E4</f>
        <v>224000</v>
      </c>
      <c r="F5" s="63"/>
      <c r="G5" s="64">
        <f>G3-G4</f>
        <v>201801.8018018018</v>
      </c>
      <c r="H5" s="64">
        <f>H3-H4</f>
        <v>22198.198198198195</v>
      </c>
      <c r="I5" s="64">
        <f>I3-I4</f>
        <v>25225.225225225226</v>
      </c>
      <c r="J5" s="70">
        <f>J3-J4</f>
        <v>2774.7747747747744</v>
      </c>
    </row>
    <row r="6" spans="1:10" x14ac:dyDescent="0.25">
      <c r="A6" s="55"/>
      <c r="B6" s="54"/>
      <c r="C6" s="54"/>
      <c r="D6" s="63"/>
      <c r="E6" s="63"/>
      <c r="F6" s="63"/>
      <c r="G6" s="64"/>
      <c r="H6" s="65">
        <f>G5+H5</f>
        <v>224000</v>
      </c>
      <c r="I6" s="65"/>
      <c r="J6" s="66"/>
    </row>
    <row r="7" spans="1:10" x14ac:dyDescent="0.25">
      <c r="A7" s="55"/>
      <c r="B7" s="71"/>
      <c r="C7" s="54"/>
      <c r="D7" s="63"/>
      <c r="E7" s="63"/>
      <c r="F7" s="63"/>
      <c r="G7" s="64"/>
      <c r="H7" s="65"/>
      <c r="I7" s="65"/>
      <c r="J7" s="66"/>
    </row>
    <row r="8" spans="1:10" x14ac:dyDescent="0.25">
      <c r="A8" s="55">
        <v>2</v>
      </c>
      <c r="B8" s="56" t="s">
        <v>38</v>
      </c>
      <c r="C8" s="56" t="s">
        <v>39</v>
      </c>
      <c r="D8" s="57" t="s">
        <v>40</v>
      </c>
      <c r="E8" s="57" t="s">
        <v>41</v>
      </c>
      <c r="F8" s="57"/>
      <c r="G8" s="58" t="s">
        <v>42</v>
      </c>
      <c r="H8" s="59" t="s">
        <v>43</v>
      </c>
      <c r="I8" s="59" t="s">
        <v>44</v>
      </c>
      <c r="J8" s="60"/>
    </row>
    <row r="9" spans="1:10" x14ac:dyDescent="0.25">
      <c r="A9" s="55"/>
      <c r="B9" s="54">
        <v>1</v>
      </c>
      <c r="C9" s="61" t="s">
        <v>29</v>
      </c>
      <c r="D9" s="62">
        <v>56000</v>
      </c>
      <c r="E9" s="63">
        <f t="shared" ref="E9" si="0">D9*B9</f>
        <v>56000</v>
      </c>
      <c r="F9" s="63"/>
      <c r="G9" s="64">
        <f t="shared" ref="G9" si="1">E9/1.11</f>
        <v>50450.450450450444</v>
      </c>
      <c r="H9" s="65">
        <f t="shared" ref="H9" si="2">G9*11%</f>
        <v>5549.5495495495488</v>
      </c>
      <c r="I9" s="65">
        <f t="shared" ref="I9" si="3">G9/B9</f>
        <v>50450.450450450444</v>
      </c>
      <c r="J9" s="66">
        <f t="shared" ref="J9" si="4">H9/B9</f>
        <v>5549.5495495495488</v>
      </c>
    </row>
    <row r="10" spans="1:10" x14ac:dyDescent="0.25">
      <c r="A10" s="55"/>
      <c r="B10" s="54"/>
      <c r="C10" s="54"/>
      <c r="D10" s="63"/>
      <c r="E10" s="63">
        <f>E9*12.5%</f>
        <v>7000</v>
      </c>
      <c r="F10" s="63"/>
      <c r="G10" s="67">
        <f>E10/1.11</f>
        <v>6306.3063063063055</v>
      </c>
      <c r="H10" s="68">
        <f>G10*11%</f>
        <v>693.6936936936936</v>
      </c>
      <c r="I10" s="68">
        <f>G10/B9</f>
        <v>6306.3063063063055</v>
      </c>
      <c r="J10" s="69">
        <f>H10/B9</f>
        <v>693.6936936936936</v>
      </c>
    </row>
    <row r="11" spans="1:10" x14ac:dyDescent="0.25">
      <c r="A11" s="55"/>
      <c r="B11" s="54"/>
      <c r="C11" s="54"/>
      <c r="D11" s="63" t="s">
        <v>41</v>
      </c>
      <c r="E11" s="63">
        <f>E9-E10</f>
        <v>49000</v>
      </c>
      <c r="F11" s="63"/>
      <c r="G11" s="64">
        <f>G9-G10</f>
        <v>44144.144144144142</v>
      </c>
      <c r="H11" s="64">
        <f>H9-H10</f>
        <v>4855.8558558558552</v>
      </c>
      <c r="I11" s="64">
        <f>I9-I10</f>
        <v>44144.144144144142</v>
      </c>
      <c r="J11" s="70">
        <f>J9-J10</f>
        <v>4855.8558558558552</v>
      </c>
    </row>
    <row r="12" spans="1:10" x14ac:dyDescent="0.25">
      <c r="A12" s="55"/>
      <c r="B12" s="54"/>
      <c r="C12" s="54"/>
      <c r="D12" s="63"/>
      <c r="E12" s="63"/>
      <c r="F12" s="63"/>
      <c r="G12" s="64"/>
      <c r="H12" s="65">
        <f>G11+H11</f>
        <v>49000</v>
      </c>
      <c r="I12" s="65"/>
      <c r="J12" s="66"/>
    </row>
    <row r="13" spans="1:10" x14ac:dyDescent="0.25">
      <c r="A13" s="55"/>
      <c r="B13" s="71"/>
      <c r="C13" s="54"/>
      <c r="D13" s="63"/>
      <c r="E13" s="63"/>
      <c r="F13" s="63"/>
      <c r="G13" s="64"/>
      <c r="H13" s="65"/>
      <c r="I13" s="65"/>
      <c r="J13" s="66"/>
    </row>
    <row r="14" spans="1:10" x14ac:dyDescent="0.25">
      <c r="A14" s="72"/>
      <c r="B14" s="73"/>
      <c r="C14" s="73"/>
      <c r="D14" s="73"/>
      <c r="E14" s="73"/>
      <c r="F14" s="73"/>
      <c r="G14" s="74">
        <f>G5+G11</f>
        <v>245945.94594594595</v>
      </c>
      <c r="H14" s="74">
        <f>H5+H11</f>
        <v>27054.05405405405</v>
      </c>
      <c r="I14" s="73"/>
      <c r="J14" s="75"/>
    </row>
    <row r="16" spans="1:10" x14ac:dyDescent="0.25">
      <c r="A16" s="76" t="s">
        <v>46</v>
      </c>
      <c r="B16" s="48"/>
      <c r="C16" s="49"/>
      <c r="D16" s="50"/>
      <c r="E16" s="50"/>
      <c r="F16" s="50"/>
      <c r="G16" s="51"/>
      <c r="H16" s="52"/>
      <c r="I16" s="52"/>
      <c r="J16" s="53"/>
    </row>
    <row r="17" spans="1:10" x14ac:dyDescent="0.25">
      <c r="A17" s="55">
        <v>1</v>
      </c>
      <c r="B17" s="56" t="s">
        <v>38</v>
      </c>
      <c r="C17" s="56" t="s">
        <v>39</v>
      </c>
      <c r="D17" s="57" t="s">
        <v>40</v>
      </c>
      <c r="E17" s="57" t="s">
        <v>41</v>
      </c>
      <c r="F17" s="57"/>
      <c r="G17" s="58" t="s">
        <v>42</v>
      </c>
      <c r="H17" s="59" t="s">
        <v>43</v>
      </c>
      <c r="I17" s="59" t="s">
        <v>44</v>
      </c>
      <c r="J17" s="60"/>
    </row>
    <row r="18" spans="1:10" x14ac:dyDescent="0.25">
      <c r="A18" s="55"/>
      <c r="B18" s="54">
        <v>2</v>
      </c>
      <c r="C18" s="61" t="s">
        <v>34</v>
      </c>
      <c r="D18" s="62">
        <f>85200/12</f>
        <v>7100</v>
      </c>
      <c r="E18" s="63">
        <f>D18*B18</f>
        <v>14200</v>
      </c>
      <c r="F18" s="63"/>
      <c r="G18" s="64">
        <f>E18/1.11</f>
        <v>12792.792792792792</v>
      </c>
      <c r="H18" s="65">
        <f>G18*11%</f>
        <v>1407.2072072072071</v>
      </c>
      <c r="I18" s="65">
        <f>G18/B18</f>
        <v>6396.3963963963961</v>
      </c>
      <c r="J18" s="66">
        <f>H18/B18</f>
        <v>703.60360360360357</v>
      </c>
    </row>
    <row r="19" spans="1:10" x14ac:dyDescent="0.25">
      <c r="A19" s="55"/>
      <c r="B19" s="54"/>
      <c r="C19" s="54"/>
      <c r="D19" s="63"/>
      <c r="E19" s="63">
        <f>E18*12.5%</f>
        <v>1775</v>
      </c>
      <c r="F19" s="63"/>
      <c r="G19" s="67">
        <f>E19/1.11</f>
        <v>1599.099099099099</v>
      </c>
      <c r="H19" s="68">
        <f>G19*11%</f>
        <v>175.90090090090089</v>
      </c>
      <c r="I19" s="68">
        <f>G19/B18</f>
        <v>799.54954954954951</v>
      </c>
      <c r="J19" s="69">
        <f>H19/B18</f>
        <v>87.950450450450447</v>
      </c>
    </row>
    <row r="20" spans="1:10" x14ac:dyDescent="0.25">
      <c r="A20" s="55"/>
      <c r="B20" s="54"/>
      <c r="C20" s="54"/>
      <c r="D20" s="63" t="s">
        <v>41</v>
      </c>
      <c r="E20" s="63">
        <f>E18-E19</f>
        <v>12425</v>
      </c>
      <c r="F20" s="63"/>
      <c r="G20" s="64">
        <f>G18-G19</f>
        <v>11193.693693693693</v>
      </c>
      <c r="H20" s="64">
        <f>H18-H19</f>
        <v>1231.3063063063062</v>
      </c>
      <c r="I20" s="64">
        <f>I18-I19</f>
        <v>5596.8468468468463</v>
      </c>
      <c r="J20" s="70">
        <f>J18-J19</f>
        <v>615.65315315315308</v>
      </c>
    </row>
    <row r="21" spans="1:10" x14ac:dyDescent="0.25">
      <c r="A21" s="55"/>
      <c r="B21" s="54"/>
      <c r="C21" s="54"/>
      <c r="D21" s="63"/>
      <c r="E21" s="63"/>
      <c r="F21" s="63"/>
      <c r="G21" s="64"/>
      <c r="H21" s="65">
        <f>G20+H20</f>
        <v>12424.999999999998</v>
      </c>
      <c r="I21" s="65"/>
      <c r="J21" s="66"/>
    </row>
    <row r="22" spans="1:10" x14ac:dyDescent="0.25">
      <c r="A22" s="55"/>
      <c r="B22" s="71"/>
      <c r="C22" s="54"/>
      <c r="D22" s="63"/>
      <c r="E22" s="63"/>
      <c r="F22" s="63"/>
      <c r="G22" s="64"/>
      <c r="H22" s="65"/>
      <c r="I22" s="65"/>
      <c r="J22" s="66"/>
    </row>
    <row r="23" spans="1:10" x14ac:dyDescent="0.25">
      <c r="A23" s="55">
        <v>2</v>
      </c>
      <c r="B23" s="56" t="s">
        <v>38</v>
      </c>
      <c r="C23" s="56" t="s">
        <v>39</v>
      </c>
      <c r="D23" s="57" t="s">
        <v>40</v>
      </c>
      <c r="E23" s="57" t="s">
        <v>41</v>
      </c>
      <c r="F23" s="57"/>
      <c r="G23" s="58" t="s">
        <v>42</v>
      </c>
      <c r="H23" s="59" t="s">
        <v>43</v>
      </c>
      <c r="I23" s="59" t="s">
        <v>44</v>
      </c>
      <c r="J23" s="60"/>
    </row>
    <row r="24" spans="1:10" x14ac:dyDescent="0.25">
      <c r="A24" s="55"/>
      <c r="B24" s="54">
        <v>1</v>
      </c>
      <c r="C24" s="61" t="s">
        <v>35</v>
      </c>
      <c r="D24" s="62">
        <v>47000</v>
      </c>
      <c r="E24" s="63">
        <f t="shared" ref="E24" si="5">D24*B24</f>
        <v>47000</v>
      </c>
      <c r="F24" s="63"/>
      <c r="G24" s="64">
        <f t="shared" ref="G24" si="6">E24/1.11</f>
        <v>42342.342342342337</v>
      </c>
      <c r="H24" s="65">
        <f t="shared" ref="H24" si="7">G24*11%</f>
        <v>4657.6576576576572</v>
      </c>
      <c r="I24" s="65">
        <f t="shared" ref="I24" si="8">G24/B24</f>
        <v>42342.342342342337</v>
      </c>
      <c r="J24" s="66">
        <f t="shared" ref="J24" si="9">H24/B24</f>
        <v>4657.6576576576572</v>
      </c>
    </row>
    <row r="25" spans="1:10" x14ac:dyDescent="0.25">
      <c r="A25" s="55"/>
      <c r="B25" s="54"/>
      <c r="C25" s="54"/>
      <c r="D25" s="63"/>
      <c r="E25" s="63">
        <f>E24*12.5%</f>
        <v>5875</v>
      </c>
      <c r="F25" s="63"/>
      <c r="G25" s="67">
        <f>E25/1.11</f>
        <v>5292.7927927927922</v>
      </c>
      <c r="H25" s="68">
        <f>G25*11%</f>
        <v>582.20720720720715</v>
      </c>
      <c r="I25" s="68">
        <f>G25/B24</f>
        <v>5292.7927927927922</v>
      </c>
      <c r="J25" s="69">
        <f>H25/B24</f>
        <v>582.20720720720715</v>
      </c>
    </row>
    <row r="26" spans="1:10" x14ac:dyDescent="0.25">
      <c r="A26" s="55"/>
      <c r="B26" s="54"/>
      <c r="C26" s="54"/>
      <c r="D26" s="63" t="s">
        <v>41</v>
      </c>
      <c r="E26" s="63">
        <f>E24-E25</f>
        <v>41125</v>
      </c>
      <c r="F26" s="63"/>
      <c r="G26" s="64">
        <f>G24-G25</f>
        <v>37049.549549549542</v>
      </c>
      <c r="H26" s="64">
        <f>H24-H25</f>
        <v>4075.4504504504503</v>
      </c>
      <c r="I26" s="64">
        <f>I24-I25</f>
        <v>37049.549549549542</v>
      </c>
      <c r="J26" s="70">
        <f>J24-J25</f>
        <v>4075.4504504504503</v>
      </c>
    </row>
    <row r="27" spans="1:10" x14ac:dyDescent="0.25">
      <c r="A27" s="55"/>
      <c r="B27" s="54"/>
      <c r="C27" s="54"/>
      <c r="D27" s="63"/>
      <c r="E27" s="63"/>
      <c r="F27" s="63"/>
      <c r="G27" s="64"/>
      <c r="H27" s="65">
        <f>G26+H26</f>
        <v>41124.999999999993</v>
      </c>
      <c r="I27" s="65"/>
      <c r="J27" s="66"/>
    </row>
    <row r="28" spans="1:10" x14ac:dyDescent="0.25">
      <c r="A28" s="55"/>
      <c r="B28" s="71"/>
      <c r="C28" s="54"/>
      <c r="D28" s="63"/>
      <c r="E28" s="63"/>
      <c r="F28" s="63"/>
      <c r="G28" s="64"/>
      <c r="H28" s="65"/>
      <c r="I28" s="65"/>
      <c r="J28" s="66"/>
    </row>
    <row r="29" spans="1:10" x14ac:dyDescent="0.25">
      <c r="A29" s="72"/>
      <c r="B29" s="73"/>
      <c r="C29" s="73"/>
      <c r="D29" s="73"/>
      <c r="E29" s="73"/>
      <c r="F29" s="73"/>
      <c r="G29" s="74">
        <f>G20+G26</f>
        <v>48243.243243243232</v>
      </c>
      <c r="H29" s="74">
        <f>H20+H26</f>
        <v>5306.7567567567567</v>
      </c>
      <c r="I29" s="73"/>
      <c r="J29" s="7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NOTA RETUR</vt:lpstr>
      <vt:lpstr>HITUNG FP RETUR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CV. Arto Moro</dc:creator>
  <cp:lastModifiedBy>CV. Arto Moro</cp:lastModifiedBy>
  <cp:lastPrinted>2023-10-10T02:43:01Z</cp:lastPrinted>
  <dcterms:created xsi:type="dcterms:W3CDTF">2023-10-09T05:44:43Z</dcterms:created>
  <dcterms:modified xsi:type="dcterms:W3CDTF">2023-10-17T07:40:15Z</dcterms:modified>
</cp:coreProperties>
</file>