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REKAP PEMBUKUAN PAJAK 2023\SPT PPN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Invoice!$A$3877:$L$3990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884" i="2" l="1"/>
  <c r="H884" i="2"/>
  <c r="G884" i="2"/>
  <c r="B1488" i="2" l="1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B1542" i="2"/>
  <c r="C1542" i="2"/>
  <c r="D1542" i="2"/>
  <c r="B1548" i="2"/>
  <c r="C1548" i="2"/>
  <c r="D1548" i="2"/>
  <c r="B1554" i="2"/>
  <c r="C1554" i="2"/>
  <c r="D1554" i="2"/>
  <c r="B1560" i="2"/>
  <c r="C1560" i="2"/>
  <c r="D1560" i="2"/>
  <c r="B1566" i="2"/>
  <c r="C1566" i="2"/>
  <c r="D1566" i="2"/>
  <c r="B1572" i="2"/>
  <c r="C1572" i="2"/>
  <c r="D1572" i="2"/>
  <c r="D1482" i="2"/>
  <c r="C1482" i="2"/>
  <c r="B1482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B1443" i="2"/>
  <c r="C1443" i="2"/>
  <c r="D1443" i="2"/>
  <c r="B1449" i="2"/>
  <c r="C1449" i="2"/>
  <c r="D1449" i="2"/>
  <c r="B1455" i="2"/>
  <c r="C1455" i="2"/>
  <c r="D1455" i="2"/>
  <c r="B1461" i="2"/>
  <c r="C1461" i="2"/>
  <c r="D1461" i="2"/>
  <c r="B1467" i="2"/>
  <c r="C1467" i="2"/>
  <c r="D1467" i="2"/>
  <c r="B1473" i="2"/>
  <c r="C1473" i="2"/>
  <c r="D1473" i="2"/>
  <c r="D1383" i="2"/>
  <c r="C1383" i="2"/>
  <c r="B1383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B1344" i="2"/>
  <c r="C1344" i="2"/>
  <c r="D1344" i="2"/>
  <c r="B1350" i="2"/>
  <c r="C1350" i="2"/>
  <c r="D1350" i="2"/>
  <c r="B1356" i="2"/>
  <c r="C1356" i="2"/>
  <c r="D1356" i="2"/>
  <c r="B1362" i="2"/>
  <c r="C1362" i="2"/>
  <c r="D1362" i="2"/>
  <c r="B1368" i="2"/>
  <c r="C1368" i="2"/>
  <c r="D1368" i="2"/>
  <c r="B1374" i="2"/>
  <c r="C1374" i="2"/>
  <c r="D1374" i="2"/>
  <c r="D1284" i="2"/>
  <c r="C1284" i="2"/>
  <c r="B1284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B1245" i="2"/>
  <c r="C1245" i="2"/>
  <c r="D1245" i="2"/>
  <c r="B1251" i="2"/>
  <c r="C1251" i="2"/>
  <c r="D1251" i="2"/>
  <c r="B1257" i="2"/>
  <c r="C1257" i="2"/>
  <c r="D1257" i="2"/>
  <c r="B1263" i="2"/>
  <c r="C1263" i="2"/>
  <c r="D1263" i="2"/>
  <c r="B1269" i="2"/>
  <c r="C1269" i="2"/>
  <c r="D1269" i="2"/>
  <c r="B1275" i="2"/>
  <c r="C1275" i="2"/>
  <c r="D1275" i="2"/>
  <c r="D1185" i="2"/>
  <c r="C1185" i="2"/>
  <c r="B1185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B1146" i="2"/>
  <c r="C1146" i="2"/>
  <c r="D1146" i="2"/>
  <c r="B1152" i="2"/>
  <c r="C1152" i="2"/>
  <c r="D1152" i="2"/>
  <c r="B1158" i="2"/>
  <c r="C1158" i="2"/>
  <c r="D1158" i="2"/>
  <c r="B1164" i="2"/>
  <c r="C1164" i="2"/>
  <c r="D1164" i="2"/>
  <c r="B1170" i="2"/>
  <c r="C1170" i="2"/>
  <c r="D1170" i="2"/>
  <c r="B1176" i="2"/>
  <c r="C1176" i="2"/>
  <c r="D1176" i="2"/>
  <c r="D1086" i="2"/>
  <c r="C1086" i="2"/>
  <c r="B1086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B1047" i="2"/>
  <c r="C1047" i="2"/>
  <c r="D1047" i="2"/>
  <c r="B1053" i="2"/>
  <c r="C1053" i="2"/>
  <c r="D1053" i="2"/>
  <c r="B1059" i="2"/>
  <c r="C1059" i="2"/>
  <c r="D1059" i="2"/>
  <c r="B1065" i="2"/>
  <c r="C1065" i="2"/>
  <c r="D1065" i="2"/>
  <c r="B1071" i="2"/>
  <c r="C1071" i="2"/>
  <c r="D1071" i="2"/>
  <c r="B1077" i="2"/>
  <c r="C1077" i="2"/>
  <c r="D1077" i="2"/>
  <c r="D987" i="2"/>
  <c r="C987" i="2"/>
  <c r="B987" i="2"/>
  <c r="B894" i="2"/>
  <c r="C894" i="2"/>
  <c r="D894" i="2"/>
  <c r="B900" i="2"/>
  <c r="C900" i="2"/>
  <c r="D900" i="2"/>
  <c r="B906" i="2"/>
  <c r="C906" i="2"/>
  <c r="D906" i="2"/>
  <c r="B912" i="2"/>
  <c r="C912" i="2"/>
  <c r="D912" i="2"/>
  <c r="B918" i="2"/>
  <c r="C918" i="2"/>
  <c r="D918" i="2"/>
  <c r="B924" i="2"/>
  <c r="C924" i="2"/>
  <c r="D924" i="2"/>
  <c r="B930" i="2"/>
  <c r="C930" i="2"/>
  <c r="D930" i="2"/>
  <c r="B936" i="2"/>
  <c r="C936" i="2"/>
  <c r="D936" i="2"/>
  <c r="B942" i="2"/>
  <c r="C942" i="2"/>
  <c r="D942" i="2"/>
  <c r="B948" i="2"/>
  <c r="C948" i="2"/>
  <c r="D948" i="2"/>
  <c r="B954" i="2"/>
  <c r="C954" i="2"/>
  <c r="D954" i="2"/>
  <c r="B960" i="2"/>
  <c r="C960" i="2"/>
  <c r="D960" i="2"/>
  <c r="B966" i="2"/>
  <c r="C966" i="2"/>
  <c r="D966" i="2"/>
  <c r="B972" i="2"/>
  <c r="C972" i="2"/>
  <c r="D972" i="2"/>
  <c r="B978" i="2"/>
  <c r="C978" i="2"/>
  <c r="D978" i="2"/>
  <c r="D888" i="2"/>
  <c r="C888" i="2"/>
  <c r="B888" i="2"/>
  <c r="B867" i="2"/>
  <c r="C867" i="2"/>
  <c r="D867" i="2"/>
  <c r="B873" i="2"/>
  <c r="C873" i="2"/>
  <c r="D873" i="2"/>
  <c r="B879" i="2"/>
  <c r="C879" i="2"/>
  <c r="D879" i="2"/>
  <c r="D861" i="2"/>
  <c r="C861" i="2"/>
  <c r="B861" i="2"/>
  <c r="B846" i="2"/>
  <c r="C846" i="2"/>
  <c r="D846" i="2"/>
  <c r="B852" i="2"/>
  <c r="C852" i="2"/>
  <c r="D852" i="2"/>
  <c r="D840" i="2"/>
  <c r="C840" i="2"/>
  <c r="B840" i="2"/>
  <c r="D831" i="2" l="1"/>
  <c r="C831" i="2"/>
  <c r="B831" i="2"/>
  <c r="B810" i="2" l="1"/>
  <c r="C810" i="2"/>
  <c r="D810" i="2"/>
  <c r="B816" i="2"/>
  <c r="C816" i="2"/>
  <c r="D816" i="2"/>
  <c r="B822" i="2"/>
  <c r="C822" i="2"/>
  <c r="D822" i="2"/>
  <c r="D804" i="2"/>
  <c r="C804" i="2"/>
  <c r="B804" i="2"/>
  <c r="B789" i="2"/>
  <c r="C789" i="2"/>
  <c r="D789" i="2"/>
  <c r="B795" i="2"/>
  <c r="C795" i="2"/>
  <c r="D795" i="2"/>
  <c r="D783" i="2"/>
  <c r="C783" i="2"/>
  <c r="B783" i="2"/>
  <c r="B774" i="2"/>
  <c r="C774" i="2"/>
  <c r="D774" i="2"/>
  <c r="D768" i="2"/>
  <c r="C768" i="2"/>
  <c r="B768" i="2"/>
  <c r="B735" i="2"/>
  <c r="C735" i="2"/>
  <c r="D735" i="2"/>
  <c r="B741" i="2"/>
  <c r="C741" i="2"/>
  <c r="D741" i="2"/>
  <c r="B747" i="2"/>
  <c r="C747" i="2"/>
  <c r="D747" i="2"/>
  <c r="B753" i="2"/>
  <c r="C753" i="2"/>
  <c r="D753" i="2"/>
  <c r="B759" i="2"/>
  <c r="C759" i="2"/>
  <c r="D759" i="2"/>
  <c r="D729" i="2"/>
  <c r="C729" i="2"/>
  <c r="B729" i="2"/>
  <c r="B720" i="2" l="1"/>
  <c r="C720" i="2"/>
  <c r="D720" i="2"/>
  <c r="D714" i="2"/>
  <c r="C714" i="2"/>
  <c r="B714" i="2"/>
  <c r="D705" i="2"/>
  <c r="C705" i="2"/>
  <c r="B705" i="2"/>
  <c r="B696" i="2"/>
  <c r="C696" i="2"/>
  <c r="D696" i="2"/>
  <c r="D690" i="2"/>
  <c r="C690" i="2"/>
  <c r="B690" i="2"/>
  <c r="B681" i="2"/>
  <c r="C681" i="2"/>
  <c r="D681" i="2"/>
  <c r="D675" i="2"/>
  <c r="C675" i="2"/>
  <c r="B675" i="2"/>
  <c r="D666" i="2"/>
  <c r="C666" i="2"/>
  <c r="B666" i="2"/>
  <c r="D660" i="2"/>
  <c r="C660" i="2"/>
  <c r="B660" i="2"/>
  <c r="D651" i="2"/>
  <c r="C651" i="2"/>
  <c r="B651" i="2"/>
  <c r="D642" i="2"/>
  <c r="C642" i="2"/>
  <c r="B642" i="2"/>
  <c r="D633" i="2" l="1"/>
  <c r="C633" i="2"/>
  <c r="B633" i="2"/>
  <c r="B564" i="2"/>
  <c r="C564" i="2"/>
  <c r="D564" i="2"/>
  <c r="B570" i="2"/>
  <c r="C570" i="2"/>
  <c r="D570" i="2"/>
  <c r="B576" i="2"/>
  <c r="C576" i="2"/>
  <c r="D576" i="2"/>
  <c r="B582" i="2"/>
  <c r="C582" i="2"/>
  <c r="D582" i="2"/>
  <c r="B588" i="2"/>
  <c r="C588" i="2"/>
  <c r="D588" i="2"/>
  <c r="B594" i="2"/>
  <c r="C594" i="2"/>
  <c r="D594" i="2"/>
  <c r="B600" i="2"/>
  <c r="C600" i="2"/>
  <c r="D600" i="2"/>
  <c r="B606" i="2"/>
  <c r="C606" i="2"/>
  <c r="D606" i="2"/>
  <c r="B612" i="2"/>
  <c r="C612" i="2"/>
  <c r="D612" i="2"/>
  <c r="B618" i="2"/>
  <c r="C618" i="2"/>
  <c r="D618" i="2"/>
  <c r="B624" i="2"/>
  <c r="C624" i="2"/>
  <c r="D624" i="2"/>
  <c r="D558" i="2"/>
  <c r="C558" i="2"/>
  <c r="B558" i="2"/>
  <c r="B537" i="2" l="1"/>
  <c r="C537" i="2"/>
  <c r="D537" i="2"/>
  <c r="B543" i="2"/>
  <c r="C543" i="2"/>
  <c r="D543" i="2"/>
  <c r="B549" i="2"/>
  <c r="C549" i="2"/>
  <c r="D549" i="2"/>
  <c r="D531" i="2"/>
  <c r="C531" i="2"/>
  <c r="B531" i="2"/>
  <c r="B522" i="2" l="1"/>
  <c r="C522" i="2"/>
  <c r="D522" i="2"/>
  <c r="D516" i="2"/>
  <c r="C516" i="2"/>
  <c r="B516" i="2"/>
  <c r="B507" i="2" l="1"/>
  <c r="C507" i="2"/>
  <c r="D507" i="2"/>
  <c r="D501" i="2"/>
  <c r="C501" i="2"/>
  <c r="B501" i="2"/>
  <c r="B444" i="2"/>
  <c r="C444" i="2"/>
  <c r="D444" i="2"/>
  <c r="B450" i="2"/>
  <c r="C450" i="2"/>
  <c r="D450" i="2"/>
  <c r="B456" i="2"/>
  <c r="C456" i="2"/>
  <c r="D456" i="2"/>
  <c r="B462" i="2"/>
  <c r="C462" i="2"/>
  <c r="D462" i="2"/>
  <c r="B468" i="2"/>
  <c r="C468" i="2"/>
  <c r="D468" i="2"/>
  <c r="B474" i="2"/>
  <c r="C474" i="2"/>
  <c r="D474" i="2"/>
  <c r="B480" i="2"/>
  <c r="C480" i="2"/>
  <c r="D480" i="2"/>
  <c r="B486" i="2"/>
  <c r="C486" i="2"/>
  <c r="D486" i="2"/>
  <c r="B492" i="2"/>
  <c r="C492" i="2"/>
  <c r="D492" i="2"/>
  <c r="D438" i="2"/>
  <c r="C438" i="2"/>
  <c r="B438" i="2"/>
  <c r="B429" i="2"/>
  <c r="C429" i="2"/>
  <c r="D429" i="2"/>
  <c r="D423" i="2"/>
  <c r="C423" i="2"/>
  <c r="B423" i="2"/>
  <c r="B408" i="2" l="1"/>
  <c r="C408" i="2"/>
  <c r="D408" i="2"/>
  <c r="B414" i="2"/>
  <c r="C414" i="2"/>
  <c r="D414" i="2"/>
  <c r="D402" i="2"/>
  <c r="C402" i="2"/>
  <c r="B402" i="2"/>
  <c r="B375" i="2"/>
  <c r="C375" i="2"/>
  <c r="D375" i="2"/>
  <c r="B381" i="2"/>
  <c r="C381" i="2"/>
  <c r="D381" i="2"/>
  <c r="B387" i="2"/>
  <c r="C387" i="2"/>
  <c r="D387" i="2"/>
  <c r="B393" i="2"/>
  <c r="C393" i="2"/>
  <c r="D393" i="2"/>
  <c r="D369" i="2"/>
  <c r="C369" i="2"/>
  <c r="B369" i="2"/>
  <c r="D360" i="2"/>
  <c r="C360" i="2"/>
  <c r="B360" i="2"/>
  <c r="B339" i="2"/>
  <c r="C339" i="2"/>
  <c r="D339" i="2"/>
  <c r="B345" i="2"/>
  <c r="C345" i="2"/>
  <c r="D345" i="2"/>
  <c r="B351" i="2"/>
  <c r="C351" i="2"/>
  <c r="D351" i="2"/>
  <c r="D333" i="2"/>
  <c r="C333" i="2"/>
  <c r="B333" i="2"/>
  <c r="B306" i="2"/>
  <c r="C306" i="2"/>
  <c r="D306" i="2"/>
  <c r="B312" i="2"/>
  <c r="C312" i="2"/>
  <c r="D312" i="2"/>
  <c r="B318" i="2"/>
  <c r="C318" i="2"/>
  <c r="D318" i="2"/>
  <c r="B324" i="2"/>
  <c r="C324" i="2"/>
  <c r="D324" i="2"/>
  <c r="D300" i="2"/>
  <c r="C300" i="2"/>
  <c r="B300" i="2"/>
  <c r="B279" i="2"/>
  <c r="C279" i="2"/>
  <c r="D279" i="2"/>
  <c r="B285" i="2"/>
  <c r="C285" i="2"/>
  <c r="D285" i="2"/>
  <c r="B291" i="2"/>
  <c r="C291" i="2"/>
  <c r="D291" i="2"/>
  <c r="D273" i="2"/>
  <c r="C273" i="2"/>
  <c r="B273" i="2"/>
  <c r="B204" i="2"/>
  <c r="C204" i="2"/>
  <c r="D204" i="2"/>
  <c r="B210" i="2"/>
  <c r="C210" i="2"/>
  <c r="D210" i="2"/>
  <c r="B216" i="2"/>
  <c r="C216" i="2"/>
  <c r="D216" i="2"/>
  <c r="B222" i="2"/>
  <c r="C222" i="2"/>
  <c r="D222" i="2"/>
  <c r="B228" i="2"/>
  <c r="C228" i="2"/>
  <c r="D228" i="2"/>
  <c r="B234" i="2"/>
  <c r="C234" i="2"/>
  <c r="D234" i="2"/>
  <c r="B240" i="2"/>
  <c r="C240" i="2"/>
  <c r="D240" i="2"/>
  <c r="B246" i="2"/>
  <c r="C246" i="2"/>
  <c r="D246" i="2"/>
  <c r="B252" i="2"/>
  <c r="C252" i="2"/>
  <c r="D252" i="2"/>
  <c r="B258" i="2"/>
  <c r="C258" i="2"/>
  <c r="D258" i="2"/>
  <c r="B264" i="2"/>
  <c r="C264" i="2"/>
  <c r="D264" i="2"/>
  <c r="D198" i="2"/>
  <c r="C198" i="2"/>
  <c r="B198" i="2"/>
  <c r="D189" i="2" l="1"/>
  <c r="C189" i="2"/>
  <c r="B189" i="2"/>
  <c r="B180" i="2"/>
  <c r="C180" i="2"/>
  <c r="D180" i="2"/>
  <c r="D174" i="2"/>
  <c r="C174" i="2"/>
  <c r="B174" i="2"/>
  <c r="D165" i="2" l="1"/>
  <c r="C165" i="2"/>
  <c r="B165" i="2"/>
  <c r="B156" i="2" l="1"/>
  <c r="C156" i="2"/>
  <c r="D156" i="2"/>
  <c r="D150" i="2"/>
  <c r="C150" i="2"/>
  <c r="B150" i="2"/>
  <c r="D141" i="2" l="1"/>
  <c r="C141" i="2"/>
  <c r="B141" i="2"/>
  <c r="D132" i="2"/>
  <c r="C132" i="2"/>
  <c r="B132" i="2"/>
  <c r="D123" i="2"/>
  <c r="C123" i="2"/>
  <c r="B123" i="2"/>
  <c r="B114" i="2"/>
  <c r="C114" i="2"/>
  <c r="D114" i="2"/>
  <c r="D108" i="2"/>
  <c r="C108" i="2"/>
  <c r="B108" i="2"/>
  <c r="B93" i="2"/>
  <c r="C93" i="2"/>
  <c r="D93" i="2"/>
  <c r="B99" i="2"/>
  <c r="C99" i="2"/>
  <c r="D99" i="2"/>
  <c r="D87" i="2"/>
  <c r="C87" i="2"/>
  <c r="B87" i="2"/>
  <c r="D78" i="2"/>
  <c r="C78" i="2"/>
  <c r="B78" i="2"/>
  <c r="B63" i="2" l="1"/>
  <c r="C63" i="2"/>
  <c r="D63" i="2"/>
  <c r="B69" i="2"/>
  <c r="C69" i="2"/>
  <c r="D69" i="2"/>
  <c r="D57" i="2"/>
  <c r="C57" i="2"/>
  <c r="B57" i="2"/>
  <c r="D48" i="2" l="1"/>
  <c r="C48" i="2"/>
  <c r="B48" i="2"/>
  <c r="D39" i="2"/>
  <c r="C39" i="2"/>
  <c r="B39" i="2"/>
  <c r="B18" i="2" l="1"/>
  <c r="C18" i="2"/>
  <c r="D18" i="2"/>
  <c r="B24" i="2"/>
  <c r="C24" i="2"/>
  <c r="D24" i="2"/>
  <c r="B30" i="2"/>
  <c r="C30" i="2"/>
  <c r="D30" i="2"/>
  <c r="D12" i="2"/>
  <c r="C12" i="2"/>
  <c r="B12" i="2"/>
  <c r="D3" i="2"/>
  <c r="C3" i="2"/>
  <c r="B3" i="2"/>
  <c r="B1" i="2"/>
  <c r="E1572" i="2"/>
  <c r="E1573" i="2" s="1"/>
  <c r="E1566" i="2"/>
  <c r="E1567" i="2" s="1"/>
  <c r="E1560" i="2"/>
  <c r="E1561" i="2" s="1"/>
  <c r="E1554" i="2"/>
  <c r="E1555" i="2" s="1"/>
  <c r="E1548" i="2"/>
  <c r="E1549" i="2" s="1"/>
  <c r="E1542" i="2"/>
  <c r="E1543" i="2" s="1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3" i="2"/>
  <c r="E1474" i="2" s="1"/>
  <c r="E1467" i="2"/>
  <c r="E1468" i="2" s="1"/>
  <c r="E1461" i="2"/>
  <c r="E1462" i="2" s="1"/>
  <c r="E1455" i="2"/>
  <c r="E1456" i="2" s="1"/>
  <c r="E1449" i="2"/>
  <c r="E1450" i="2" s="1"/>
  <c r="E1443" i="2"/>
  <c r="E1444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74" i="2"/>
  <c r="E1375" i="2" s="1"/>
  <c r="E1368" i="2"/>
  <c r="E1369" i="2" s="1"/>
  <c r="E1362" i="2"/>
  <c r="E1363" i="2" s="1"/>
  <c r="E1356" i="2"/>
  <c r="E1357" i="2" s="1"/>
  <c r="E1350" i="2"/>
  <c r="E1351" i="2" s="1"/>
  <c r="E1344" i="2"/>
  <c r="E1345" i="2" s="1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5" i="2"/>
  <c r="E1276" i="2" s="1"/>
  <c r="E1269" i="2"/>
  <c r="E1270" i="2" s="1"/>
  <c r="E1263" i="2"/>
  <c r="E1264" i="2" s="1"/>
  <c r="E1257" i="2"/>
  <c r="E1258" i="2" s="1"/>
  <c r="E1251" i="2"/>
  <c r="E1252" i="2" s="1"/>
  <c r="E1245" i="2"/>
  <c r="E1246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76" i="2"/>
  <c r="E1177" i="2" s="1"/>
  <c r="E1170" i="2"/>
  <c r="E1171" i="2" s="1"/>
  <c r="E1164" i="2"/>
  <c r="E1165" i="2" s="1"/>
  <c r="E1158" i="2"/>
  <c r="E1159" i="2" s="1"/>
  <c r="E1152" i="2"/>
  <c r="E1153" i="2" s="1"/>
  <c r="E1146" i="2"/>
  <c r="E1147" i="2" s="1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77" i="2"/>
  <c r="E1078" i="2" s="1"/>
  <c r="E1071" i="2"/>
  <c r="E1072" i="2" s="1"/>
  <c r="E1065" i="2"/>
  <c r="E1066" i="2" s="1"/>
  <c r="E1059" i="2"/>
  <c r="E1060" i="2" s="1"/>
  <c r="E1053" i="2"/>
  <c r="E1054" i="2" s="1"/>
  <c r="E1047" i="2"/>
  <c r="E1048" i="2" s="1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78" i="2"/>
  <c r="E979" i="2" s="1"/>
  <c r="E972" i="2"/>
  <c r="E973" i="2" s="1"/>
  <c r="E966" i="2"/>
  <c r="E967" i="2" s="1"/>
  <c r="E960" i="2"/>
  <c r="E961" i="2" s="1"/>
  <c r="E954" i="2"/>
  <c r="E955" i="2" s="1"/>
  <c r="E948" i="2"/>
  <c r="E949" i="2" s="1"/>
  <c r="E942" i="2"/>
  <c r="E943" i="2" s="1"/>
  <c r="E936" i="2"/>
  <c r="E937" i="2" s="1"/>
  <c r="E930" i="2"/>
  <c r="E931" i="2" s="1"/>
  <c r="E924" i="2"/>
  <c r="E925" i="2" s="1"/>
  <c r="E918" i="2"/>
  <c r="E919" i="2" s="1"/>
  <c r="E912" i="2"/>
  <c r="E913" i="2" s="1"/>
  <c r="E906" i="2"/>
  <c r="E907" i="2" s="1"/>
  <c r="E900" i="2"/>
  <c r="E901" i="2" s="1"/>
  <c r="E894" i="2"/>
  <c r="E895" i="2" s="1"/>
  <c r="E888" i="2"/>
  <c r="E879" i="2"/>
  <c r="E880" i="2" s="1"/>
  <c r="E873" i="2"/>
  <c r="E874" i="2" s="1"/>
  <c r="E867" i="2"/>
  <c r="E868" i="2" s="1"/>
  <c r="E861" i="2"/>
  <c r="E862" i="2" s="1"/>
  <c r="E852" i="2"/>
  <c r="E853" i="2" s="1"/>
  <c r="E846" i="2"/>
  <c r="E847" i="2" s="1"/>
  <c r="E840" i="2"/>
  <c r="E841" i="2" s="1"/>
  <c r="E831" i="2"/>
  <c r="E832" i="2" s="1"/>
  <c r="E822" i="2"/>
  <c r="E823" i="2" s="1"/>
  <c r="E816" i="2"/>
  <c r="E817" i="2" s="1"/>
  <c r="E810" i="2"/>
  <c r="E811" i="2" s="1"/>
  <c r="E804" i="2"/>
  <c r="E805" i="2" s="1"/>
  <c r="E795" i="2"/>
  <c r="E796" i="2" s="1"/>
  <c r="E789" i="2"/>
  <c r="E790" i="2" s="1"/>
  <c r="E783" i="2"/>
  <c r="E774" i="2"/>
  <c r="E775" i="2" s="1"/>
  <c r="E768" i="2"/>
  <c r="E759" i="2"/>
  <c r="E760" i="2" s="1"/>
  <c r="E753" i="2"/>
  <c r="E754" i="2" s="1"/>
  <c r="E747" i="2"/>
  <c r="E748" i="2" s="1"/>
  <c r="E741" i="2"/>
  <c r="E742" i="2" s="1"/>
  <c r="E735" i="2"/>
  <c r="E736" i="2" s="1"/>
  <c r="E729" i="2"/>
  <c r="E720" i="2"/>
  <c r="E721" i="2" s="1"/>
  <c r="E714" i="2"/>
  <c r="E705" i="2"/>
  <c r="E706" i="2" s="1"/>
  <c r="E696" i="2"/>
  <c r="E697" i="2" s="1"/>
  <c r="E690" i="2"/>
  <c r="E681" i="2"/>
  <c r="E682" i="2" s="1"/>
  <c r="E675" i="2"/>
  <c r="E676" i="2" s="1"/>
  <c r="E666" i="2"/>
  <c r="E667" i="2" s="1"/>
  <c r="E660" i="2"/>
  <c r="E661" i="2" s="1"/>
  <c r="E651" i="2"/>
  <c r="E652" i="2" s="1"/>
  <c r="E642" i="2"/>
  <c r="E633" i="2"/>
  <c r="E624" i="2"/>
  <c r="E625" i="2" s="1"/>
  <c r="E618" i="2"/>
  <c r="E619" i="2" s="1"/>
  <c r="E612" i="2"/>
  <c r="E613" i="2" s="1"/>
  <c r="E606" i="2"/>
  <c r="E607" i="2" s="1"/>
  <c r="E600" i="2"/>
  <c r="E601" i="2" s="1"/>
  <c r="E594" i="2"/>
  <c r="E595" i="2" s="1"/>
  <c r="E588" i="2"/>
  <c r="E589" i="2" s="1"/>
  <c r="E582" i="2"/>
  <c r="E583" i="2" s="1"/>
  <c r="E576" i="2"/>
  <c r="E577" i="2" s="1"/>
  <c r="E570" i="2"/>
  <c r="E571" i="2" s="1"/>
  <c r="E564" i="2"/>
  <c r="E565" i="2" s="1"/>
  <c r="E558" i="2"/>
  <c r="E549" i="2"/>
  <c r="E550" i="2" s="1"/>
  <c r="E543" i="2"/>
  <c r="E544" i="2" s="1"/>
  <c r="E537" i="2"/>
  <c r="E538" i="2" s="1"/>
  <c r="E531" i="2"/>
  <c r="E522" i="2"/>
  <c r="E523" i="2" s="1"/>
  <c r="E516" i="2"/>
  <c r="E507" i="2"/>
  <c r="E508" i="2" s="1"/>
  <c r="E501" i="2"/>
  <c r="E492" i="2"/>
  <c r="E493" i="2" s="1"/>
  <c r="E486" i="2"/>
  <c r="E487" i="2" s="1"/>
  <c r="E480" i="2"/>
  <c r="E481" i="2" s="1"/>
  <c r="E474" i="2"/>
  <c r="E475" i="2" s="1"/>
  <c r="E468" i="2"/>
  <c r="E469" i="2" s="1"/>
  <c r="E462" i="2"/>
  <c r="E463" i="2" s="1"/>
  <c r="E456" i="2"/>
  <c r="E457" i="2" s="1"/>
  <c r="E450" i="2"/>
  <c r="E451" i="2" s="1"/>
  <c r="E444" i="2"/>
  <c r="E445" i="2" s="1"/>
  <c r="E438" i="2"/>
  <c r="E429" i="2"/>
  <c r="E430" i="2" s="1"/>
  <c r="E423" i="2"/>
  <c r="E424" i="2" s="1"/>
  <c r="E414" i="2"/>
  <c r="E415" i="2" s="1"/>
  <c r="E408" i="2"/>
  <c r="E409" i="2" s="1"/>
  <c r="E402" i="2"/>
  <c r="E403" i="2" s="1"/>
  <c r="E393" i="2"/>
  <c r="E394" i="2" s="1"/>
  <c r="E387" i="2"/>
  <c r="E388" i="2" s="1"/>
  <c r="E381" i="2"/>
  <c r="E382" i="2" s="1"/>
  <c r="E375" i="2"/>
  <c r="E376" i="2" s="1"/>
  <c r="E369" i="2"/>
  <c r="E360" i="2"/>
  <c r="E351" i="2"/>
  <c r="E352" i="2" s="1"/>
  <c r="E345" i="2"/>
  <c r="E346" i="2" s="1"/>
  <c r="E339" i="2"/>
  <c r="E340" i="2" s="1"/>
  <c r="E333" i="2"/>
  <c r="E324" i="2"/>
  <c r="E325" i="2" s="1"/>
  <c r="E318" i="2"/>
  <c r="E319" i="2" s="1"/>
  <c r="E312" i="2"/>
  <c r="E313" i="2" s="1"/>
  <c r="E306" i="2"/>
  <c r="E307" i="2" s="1"/>
  <c r="E300" i="2"/>
  <c r="E291" i="2"/>
  <c r="E292" i="2" s="1"/>
  <c r="E285" i="2"/>
  <c r="E286" i="2" s="1"/>
  <c r="E279" i="2"/>
  <c r="E280" i="2" s="1"/>
  <c r="E273" i="2"/>
  <c r="E264" i="2"/>
  <c r="E265" i="2" s="1"/>
  <c r="E258" i="2"/>
  <c r="E259" i="2" s="1"/>
  <c r="E252" i="2"/>
  <c r="E253" i="2" s="1"/>
  <c r="E246" i="2"/>
  <c r="E247" i="2" s="1"/>
  <c r="E240" i="2"/>
  <c r="E241" i="2" s="1"/>
  <c r="E234" i="2"/>
  <c r="E235" i="2" s="1"/>
  <c r="E228" i="2"/>
  <c r="E229" i="2" s="1"/>
  <c r="E222" i="2"/>
  <c r="E223" i="2" s="1"/>
  <c r="E216" i="2"/>
  <c r="E217" i="2" s="1"/>
  <c r="E210" i="2"/>
  <c r="E211" i="2" s="1"/>
  <c r="E204" i="2"/>
  <c r="E205" i="2" s="1"/>
  <c r="E198" i="2"/>
  <c r="E189" i="2"/>
  <c r="E180" i="2"/>
  <c r="E181" i="2" s="1"/>
  <c r="E174" i="2"/>
  <c r="E165" i="2"/>
  <c r="E166" i="2" s="1"/>
  <c r="E156" i="2"/>
  <c r="E157" i="2" s="1"/>
  <c r="E150" i="2"/>
  <c r="E151" i="2" s="1"/>
  <c r="E141" i="2"/>
  <c r="E142" i="2" s="1"/>
  <c r="E132" i="2"/>
  <c r="E123" i="2"/>
  <c r="E114" i="2"/>
  <c r="E115" i="2" s="1"/>
  <c r="E108" i="2"/>
  <c r="E99" i="2"/>
  <c r="E100" i="2" s="1"/>
  <c r="E93" i="2"/>
  <c r="E94" i="2" s="1"/>
  <c r="E87" i="2"/>
  <c r="E78" i="2"/>
  <c r="E69" i="2"/>
  <c r="E70" i="2" s="1"/>
  <c r="E63" i="2"/>
  <c r="E64" i="2" s="1"/>
  <c r="E57" i="2"/>
  <c r="E48" i="2"/>
  <c r="E49" i="2" s="1"/>
  <c r="E39" i="2"/>
  <c r="G1572" i="2" l="1"/>
  <c r="I1572" i="2" s="1"/>
  <c r="G1573" i="2"/>
  <c r="G1566" i="2"/>
  <c r="H1566" i="2" s="1"/>
  <c r="G1567" i="2"/>
  <c r="G1560" i="2"/>
  <c r="H1560" i="2" s="1"/>
  <c r="G1561" i="2"/>
  <c r="G1554" i="2"/>
  <c r="I1554" i="2" s="1"/>
  <c r="G1555" i="2"/>
  <c r="G1548" i="2"/>
  <c r="I1548" i="2" s="1"/>
  <c r="G1549" i="2"/>
  <c r="G1542" i="2"/>
  <c r="H1542" i="2" s="1"/>
  <c r="G1543" i="2"/>
  <c r="G1536" i="2"/>
  <c r="H1536" i="2" s="1"/>
  <c r="G1537" i="2"/>
  <c r="G1530" i="2"/>
  <c r="I1530" i="2" s="1"/>
  <c r="G1531" i="2"/>
  <c r="G1524" i="2"/>
  <c r="I1524" i="2" s="1"/>
  <c r="G1525" i="2"/>
  <c r="G1518" i="2"/>
  <c r="H1518" i="2" s="1"/>
  <c r="G1519" i="2"/>
  <c r="G1512" i="2"/>
  <c r="I1512" i="2" s="1"/>
  <c r="G1513" i="2"/>
  <c r="G1506" i="2"/>
  <c r="I1506" i="2" s="1"/>
  <c r="G1507" i="2"/>
  <c r="G1500" i="2"/>
  <c r="I1500" i="2" s="1"/>
  <c r="G1501" i="2"/>
  <c r="G1494" i="2"/>
  <c r="I1494" i="2" s="1"/>
  <c r="G1495" i="2"/>
  <c r="G1488" i="2"/>
  <c r="H1488" i="2" s="1"/>
  <c r="G1489" i="2"/>
  <c r="G1473" i="2"/>
  <c r="G1474" i="2"/>
  <c r="G1467" i="2"/>
  <c r="I1467" i="2" s="1"/>
  <c r="G1468" i="2"/>
  <c r="G1461" i="2"/>
  <c r="I1461" i="2" s="1"/>
  <c r="G1462" i="2"/>
  <c r="G1455" i="2"/>
  <c r="H1455" i="2" s="1"/>
  <c r="G1456" i="2"/>
  <c r="G1449" i="2"/>
  <c r="I1449" i="2" s="1"/>
  <c r="G1450" i="2"/>
  <c r="G1443" i="2"/>
  <c r="I1443" i="2" s="1"/>
  <c r="G1444" i="2"/>
  <c r="G1437" i="2"/>
  <c r="I1437" i="2" s="1"/>
  <c r="G1438" i="2"/>
  <c r="G1431" i="2"/>
  <c r="I1431" i="2" s="1"/>
  <c r="G1432" i="2"/>
  <c r="G1425" i="2"/>
  <c r="I1425" i="2" s="1"/>
  <c r="G1426" i="2"/>
  <c r="G1419" i="2"/>
  <c r="H1419" i="2" s="1"/>
  <c r="G1420" i="2"/>
  <c r="G1413" i="2"/>
  <c r="I1413" i="2" s="1"/>
  <c r="G1414" i="2"/>
  <c r="G1407" i="2"/>
  <c r="I1407" i="2" s="1"/>
  <c r="G1408" i="2"/>
  <c r="G1401" i="2"/>
  <c r="H1401" i="2" s="1"/>
  <c r="G1402" i="2"/>
  <c r="G1395" i="2"/>
  <c r="I1395" i="2" s="1"/>
  <c r="G1396" i="2"/>
  <c r="G1389" i="2"/>
  <c r="I1389" i="2" s="1"/>
  <c r="G1390" i="2"/>
  <c r="G1383" i="2"/>
  <c r="I1383" i="2" s="1"/>
  <c r="E1384" i="2"/>
  <c r="G1384" i="2" s="1"/>
  <c r="G1374" i="2"/>
  <c r="I1374" i="2" s="1"/>
  <c r="G1375" i="2"/>
  <c r="G1368" i="2"/>
  <c r="H1368" i="2" s="1"/>
  <c r="G1369" i="2"/>
  <c r="G1362" i="2"/>
  <c r="I1362" i="2" s="1"/>
  <c r="G1363" i="2"/>
  <c r="G1356" i="2"/>
  <c r="H1356" i="2" s="1"/>
  <c r="G1357" i="2"/>
  <c r="G1350" i="2"/>
  <c r="I1350" i="2" s="1"/>
  <c r="G1351" i="2"/>
  <c r="G1344" i="2"/>
  <c r="I1344" i="2" s="1"/>
  <c r="G1345" i="2"/>
  <c r="G1338" i="2"/>
  <c r="H1338" i="2" s="1"/>
  <c r="G1339" i="2"/>
  <c r="G1332" i="2"/>
  <c r="H1332" i="2" s="1"/>
  <c r="G1333" i="2"/>
  <c r="G1326" i="2"/>
  <c r="I1326" i="2" s="1"/>
  <c r="G1327" i="2"/>
  <c r="G1320" i="2"/>
  <c r="I1320" i="2" s="1"/>
  <c r="G1321" i="2"/>
  <c r="G1314" i="2"/>
  <c r="I1314" i="2" s="1"/>
  <c r="G1315" i="2"/>
  <c r="G1308" i="2"/>
  <c r="I1308" i="2" s="1"/>
  <c r="G1309" i="2"/>
  <c r="G1302" i="2"/>
  <c r="I1302" i="2" s="1"/>
  <c r="G1303" i="2"/>
  <c r="G1296" i="2"/>
  <c r="I1296" i="2" s="1"/>
  <c r="G1297" i="2"/>
  <c r="G1290" i="2"/>
  <c r="H1290" i="2" s="1"/>
  <c r="G1291" i="2"/>
  <c r="G1284" i="2"/>
  <c r="I1284" i="2" s="1"/>
  <c r="G1275" i="2"/>
  <c r="I1275" i="2" s="1"/>
  <c r="G1276" i="2"/>
  <c r="G1269" i="2"/>
  <c r="H1269" i="2" s="1"/>
  <c r="G1270" i="2"/>
  <c r="G1263" i="2"/>
  <c r="H1263" i="2" s="1"/>
  <c r="G1264" i="2"/>
  <c r="G1257" i="2"/>
  <c r="I1257" i="2" s="1"/>
  <c r="G1258" i="2"/>
  <c r="G1251" i="2"/>
  <c r="I1251" i="2" s="1"/>
  <c r="G1252" i="2"/>
  <c r="G1245" i="2"/>
  <c r="I1245" i="2" s="1"/>
  <c r="G1246" i="2"/>
  <c r="G1239" i="2"/>
  <c r="I1239" i="2" s="1"/>
  <c r="G1240" i="2"/>
  <c r="G1233" i="2"/>
  <c r="I1233" i="2" s="1"/>
  <c r="G1234" i="2"/>
  <c r="G1227" i="2"/>
  <c r="I1227" i="2" s="1"/>
  <c r="G1228" i="2"/>
  <c r="G1221" i="2"/>
  <c r="I1221" i="2" s="1"/>
  <c r="G1222" i="2"/>
  <c r="G1215" i="2"/>
  <c r="H1215" i="2" s="1"/>
  <c r="G1216" i="2"/>
  <c r="G1209" i="2"/>
  <c r="I1209" i="2" s="1"/>
  <c r="G1210" i="2"/>
  <c r="G1203" i="2"/>
  <c r="I1203" i="2" s="1"/>
  <c r="G1204" i="2"/>
  <c r="G1197" i="2"/>
  <c r="H1197" i="2" s="1"/>
  <c r="G1198" i="2"/>
  <c r="G1191" i="2"/>
  <c r="H1191" i="2" s="1"/>
  <c r="G1192" i="2"/>
  <c r="G1185" i="2"/>
  <c r="I1185" i="2" s="1"/>
  <c r="E1186" i="2"/>
  <c r="G1186" i="2" s="1"/>
  <c r="G1176" i="2"/>
  <c r="H1176" i="2" s="1"/>
  <c r="G1177" i="2"/>
  <c r="G1170" i="2"/>
  <c r="I1170" i="2" s="1"/>
  <c r="G1171" i="2"/>
  <c r="G1164" i="2"/>
  <c r="H1164" i="2" s="1"/>
  <c r="G1165" i="2"/>
  <c r="G1158" i="2"/>
  <c r="I1158" i="2" s="1"/>
  <c r="G1159" i="2"/>
  <c r="G1152" i="2"/>
  <c r="G1153" i="2"/>
  <c r="G1146" i="2"/>
  <c r="I1146" i="2" s="1"/>
  <c r="G1147" i="2"/>
  <c r="G1140" i="2"/>
  <c r="I1140" i="2" s="1"/>
  <c r="G1141" i="2"/>
  <c r="G1134" i="2"/>
  <c r="H1134" i="2" s="1"/>
  <c r="G1135" i="2"/>
  <c r="G1128" i="2"/>
  <c r="I1128" i="2" s="1"/>
  <c r="G1129" i="2"/>
  <c r="G1122" i="2"/>
  <c r="I1122" i="2" s="1"/>
  <c r="G1123" i="2"/>
  <c r="G1116" i="2"/>
  <c r="I1116" i="2" s="1"/>
  <c r="G1117" i="2"/>
  <c r="G1110" i="2"/>
  <c r="H1110" i="2" s="1"/>
  <c r="G1111" i="2"/>
  <c r="G1104" i="2"/>
  <c r="I1104" i="2" s="1"/>
  <c r="G1105" i="2"/>
  <c r="G1098" i="2"/>
  <c r="I1098" i="2" s="1"/>
  <c r="G1099" i="2"/>
  <c r="G1092" i="2"/>
  <c r="I1092" i="2" s="1"/>
  <c r="G1093" i="2"/>
  <c r="G1086" i="2"/>
  <c r="H1086" i="2" s="1"/>
  <c r="J1086" i="2" s="1"/>
  <c r="E1087" i="2"/>
  <c r="G1087" i="2" s="1"/>
  <c r="G1077" i="2"/>
  <c r="I1077" i="2" s="1"/>
  <c r="G1078" i="2"/>
  <c r="G1071" i="2"/>
  <c r="I1071" i="2" s="1"/>
  <c r="E1073" i="2"/>
  <c r="G1072" i="2"/>
  <c r="G1065" i="2"/>
  <c r="I1065" i="2" s="1"/>
  <c r="G1066" i="2"/>
  <c r="G1059" i="2"/>
  <c r="I1059" i="2" s="1"/>
  <c r="G1060" i="2"/>
  <c r="G1053" i="2"/>
  <c r="I1053" i="2" s="1"/>
  <c r="G1054" i="2"/>
  <c r="G1047" i="2"/>
  <c r="H1047" i="2" s="1"/>
  <c r="G1048" i="2"/>
  <c r="G1041" i="2"/>
  <c r="I1041" i="2" s="1"/>
  <c r="G1042" i="2"/>
  <c r="G1035" i="2"/>
  <c r="H1035" i="2" s="1"/>
  <c r="G1036" i="2"/>
  <c r="G1029" i="2"/>
  <c r="I1029" i="2" s="1"/>
  <c r="G1030" i="2"/>
  <c r="G1023" i="2"/>
  <c r="H1023" i="2" s="1"/>
  <c r="G1024" i="2"/>
  <c r="G1017" i="2"/>
  <c r="I1017" i="2" s="1"/>
  <c r="G1018" i="2"/>
  <c r="G1011" i="2"/>
  <c r="H1011" i="2" s="1"/>
  <c r="G1012" i="2"/>
  <c r="G1005" i="2"/>
  <c r="H1005" i="2" s="1"/>
  <c r="G1006" i="2"/>
  <c r="G999" i="2"/>
  <c r="I999" i="2" s="1"/>
  <c r="G1000" i="2"/>
  <c r="G993" i="2"/>
  <c r="I993" i="2" s="1"/>
  <c r="G994" i="2"/>
  <c r="E988" i="2"/>
  <c r="E989" i="2" s="1"/>
  <c r="G978" i="2"/>
  <c r="H978" i="2" s="1"/>
  <c r="G979" i="2"/>
  <c r="G972" i="2"/>
  <c r="I972" i="2" s="1"/>
  <c r="G973" i="2"/>
  <c r="G966" i="2"/>
  <c r="H966" i="2" s="1"/>
  <c r="G967" i="2"/>
  <c r="G960" i="2"/>
  <c r="H960" i="2" s="1"/>
  <c r="G961" i="2"/>
  <c r="G954" i="2"/>
  <c r="I954" i="2" s="1"/>
  <c r="G955" i="2"/>
  <c r="G948" i="2"/>
  <c r="H948" i="2" s="1"/>
  <c r="G949" i="2"/>
  <c r="G942" i="2"/>
  <c r="H942" i="2" s="1"/>
  <c r="G943" i="2"/>
  <c r="G936" i="2"/>
  <c r="H936" i="2" s="1"/>
  <c r="G937" i="2"/>
  <c r="G930" i="2"/>
  <c r="I930" i="2" s="1"/>
  <c r="G931" i="2"/>
  <c r="G924" i="2"/>
  <c r="I924" i="2" s="1"/>
  <c r="G925" i="2"/>
  <c r="G918" i="2"/>
  <c r="I918" i="2" s="1"/>
  <c r="G919" i="2"/>
  <c r="G912" i="2"/>
  <c r="H912" i="2" s="1"/>
  <c r="G913" i="2"/>
  <c r="G906" i="2"/>
  <c r="I906" i="2" s="1"/>
  <c r="G907" i="2"/>
  <c r="G900" i="2"/>
  <c r="I900" i="2" s="1"/>
  <c r="G901" i="2"/>
  <c r="G894" i="2"/>
  <c r="I894" i="2" s="1"/>
  <c r="G895" i="2"/>
  <c r="E889" i="2"/>
  <c r="G889" i="2" s="1"/>
  <c r="G879" i="2"/>
  <c r="H879" i="2" s="1"/>
  <c r="G880" i="2"/>
  <c r="G873" i="2"/>
  <c r="I873" i="2" s="1"/>
  <c r="G874" i="2"/>
  <c r="G867" i="2"/>
  <c r="I867" i="2" s="1"/>
  <c r="G868" i="2"/>
  <c r="G852" i="2"/>
  <c r="I852" i="2" s="1"/>
  <c r="G853" i="2"/>
  <c r="G846" i="2"/>
  <c r="I846" i="2" s="1"/>
  <c r="G847" i="2"/>
  <c r="G822" i="2"/>
  <c r="I822" i="2" s="1"/>
  <c r="G823" i="2"/>
  <c r="G816" i="2"/>
  <c r="I816" i="2" s="1"/>
  <c r="G817" i="2"/>
  <c r="G810" i="2"/>
  <c r="H810" i="2" s="1"/>
  <c r="G811" i="2"/>
  <c r="G795" i="2"/>
  <c r="I795" i="2" s="1"/>
  <c r="G796" i="2"/>
  <c r="G789" i="2"/>
  <c r="H789" i="2" s="1"/>
  <c r="G790" i="2"/>
  <c r="G783" i="2"/>
  <c r="I783" i="2" s="1"/>
  <c r="E784" i="2"/>
  <c r="G784" i="2" s="1"/>
  <c r="G774" i="2"/>
  <c r="I774" i="2" s="1"/>
  <c r="G775" i="2"/>
  <c r="G768" i="2"/>
  <c r="I768" i="2" s="1"/>
  <c r="E769" i="2"/>
  <c r="G769" i="2" s="1"/>
  <c r="G759" i="2"/>
  <c r="H759" i="2" s="1"/>
  <c r="G760" i="2"/>
  <c r="G753" i="2"/>
  <c r="H753" i="2" s="1"/>
  <c r="G754" i="2"/>
  <c r="G747" i="2"/>
  <c r="H747" i="2" s="1"/>
  <c r="G748" i="2"/>
  <c r="G741" i="2"/>
  <c r="I741" i="2" s="1"/>
  <c r="G742" i="2"/>
  <c r="G735" i="2"/>
  <c r="H735" i="2" s="1"/>
  <c r="G736" i="2"/>
  <c r="G729" i="2"/>
  <c r="I729" i="2" s="1"/>
  <c r="E730" i="2"/>
  <c r="G730" i="2" s="1"/>
  <c r="G720" i="2"/>
  <c r="I720" i="2" s="1"/>
  <c r="G721" i="2"/>
  <c r="G714" i="2"/>
  <c r="H714" i="2" s="1"/>
  <c r="J714" i="2" s="1"/>
  <c r="E715" i="2"/>
  <c r="G715" i="2" s="1"/>
  <c r="G705" i="2"/>
  <c r="H705" i="2" s="1"/>
  <c r="J705" i="2" s="1"/>
  <c r="G706" i="2"/>
  <c r="G696" i="2"/>
  <c r="I696" i="2" s="1"/>
  <c r="G697" i="2"/>
  <c r="G690" i="2"/>
  <c r="H690" i="2" s="1"/>
  <c r="J690" i="2" s="1"/>
  <c r="E691" i="2"/>
  <c r="G691" i="2" s="1"/>
  <c r="G681" i="2"/>
  <c r="I681" i="2" s="1"/>
  <c r="G682" i="2"/>
  <c r="G667" i="2"/>
  <c r="G666" i="2"/>
  <c r="G642" i="2"/>
  <c r="I642" i="2" s="1"/>
  <c r="E643" i="2"/>
  <c r="G643" i="2" s="1"/>
  <c r="G633" i="2"/>
  <c r="I633" i="2" s="1"/>
  <c r="E634" i="2"/>
  <c r="G634" i="2" s="1"/>
  <c r="G624" i="2"/>
  <c r="I624" i="2" s="1"/>
  <c r="G625" i="2"/>
  <c r="G618" i="2"/>
  <c r="H618" i="2" s="1"/>
  <c r="G619" i="2"/>
  <c r="G612" i="2"/>
  <c r="I612" i="2" s="1"/>
  <c r="G613" i="2"/>
  <c r="G606" i="2"/>
  <c r="H606" i="2" s="1"/>
  <c r="G607" i="2"/>
  <c r="G600" i="2"/>
  <c r="H600" i="2" s="1"/>
  <c r="G601" i="2"/>
  <c r="G594" i="2"/>
  <c r="I594" i="2" s="1"/>
  <c r="G595" i="2"/>
  <c r="G588" i="2"/>
  <c r="H588" i="2" s="1"/>
  <c r="G589" i="2"/>
  <c r="G582" i="2"/>
  <c r="I582" i="2" s="1"/>
  <c r="G583" i="2"/>
  <c r="G576" i="2"/>
  <c r="I576" i="2" s="1"/>
  <c r="G577" i="2"/>
  <c r="G570" i="2"/>
  <c r="I570" i="2" s="1"/>
  <c r="G571" i="2"/>
  <c r="G564" i="2"/>
  <c r="H564" i="2" s="1"/>
  <c r="G565" i="2"/>
  <c r="G558" i="2"/>
  <c r="I558" i="2" s="1"/>
  <c r="E559" i="2"/>
  <c r="G559" i="2" s="1"/>
  <c r="G549" i="2"/>
  <c r="I549" i="2" s="1"/>
  <c r="G550" i="2"/>
  <c r="G543" i="2"/>
  <c r="I543" i="2" s="1"/>
  <c r="G544" i="2"/>
  <c r="G537" i="2"/>
  <c r="H537" i="2" s="1"/>
  <c r="G538" i="2"/>
  <c r="G531" i="2"/>
  <c r="I531" i="2" s="1"/>
  <c r="E532" i="2"/>
  <c r="G532" i="2" s="1"/>
  <c r="G522" i="2"/>
  <c r="H522" i="2" s="1"/>
  <c r="G523" i="2"/>
  <c r="G516" i="2"/>
  <c r="H516" i="2" s="1"/>
  <c r="E517" i="2"/>
  <c r="G517" i="2" s="1"/>
  <c r="G507" i="2"/>
  <c r="I507" i="2" s="1"/>
  <c r="G508" i="2"/>
  <c r="G501" i="2"/>
  <c r="I501" i="2" s="1"/>
  <c r="E502" i="2"/>
  <c r="E503" i="2" s="1"/>
  <c r="G492" i="2"/>
  <c r="I492" i="2" s="1"/>
  <c r="G493" i="2"/>
  <c r="G486" i="2"/>
  <c r="I486" i="2" s="1"/>
  <c r="G487" i="2"/>
  <c r="G480" i="2"/>
  <c r="I480" i="2" s="1"/>
  <c r="G481" i="2"/>
  <c r="G474" i="2"/>
  <c r="I474" i="2" s="1"/>
  <c r="G475" i="2"/>
  <c r="G468" i="2"/>
  <c r="H468" i="2" s="1"/>
  <c r="G469" i="2"/>
  <c r="G462" i="2"/>
  <c r="I462" i="2" s="1"/>
  <c r="G463" i="2"/>
  <c r="G456" i="2"/>
  <c r="I456" i="2" s="1"/>
  <c r="G457" i="2"/>
  <c r="G450" i="2"/>
  <c r="I450" i="2" s="1"/>
  <c r="G451" i="2"/>
  <c r="G444" i="2"/>
  <c r="I444" i="2" s="1"/>
  <c r="G445" i="2"/>
  <c r="E439" i="2"/>
  <c r="G439" i="2" s="1"/>
  <c r="G429" i="2"/>
  <c r="I429" i="2" s="1"/>
  <c r="G430" i="2"/>
  <c r="G414" i="2"/>
  <c r="H414" i="2" s="1"/>
  <c r="G415" i="2"/>
  <c r="G408" i="2"/>
  <c r="I408" i="2" s="1"/>
  <c r="G409" i="2"/>
  <c r="G393" i="2"/>
  <c r="H393" i="2" s="1"/>
  <c r="G394" i="2"/>
  <c r="G387" i="2"/>
  <c r="H387" i="2" s="1"/>
  <c r="G388" i="2"/>
  <c r="G381" i="2"/>
  <c r="H381" i="2" s="1"/>
  <c r="G382" i="2"/>
  <c r="G375" i="2"/>
  <c r="I375" i="2" s="1"/>
  <c r="G376" i="2"/>
  <c r="G369" i="2"/>
  <c r="I369" i="2" s="1"/>
  <c r="E370" i="2"/>
  <c r="G370" i="2" s="1"/>
  <c r="G360" i="2"/>
  <c r="H360" i="2" s="1"/>
  <c r="J360" i="2" s="1"/>
  <c r="E361" i="2"/>
  <c r="G361" i="2" s="1"/>
  <c r="G351" i="2"/>
  <c r="I351" i="2" s="1"/>
  <c r="G352" i="2"/>
  <c r="G345" i="2"/>
  <c r="I345" i="2" s="1"/>
  <c r="G346" i="2"/>
  <c r="G339" i="2"/>
  <c r="H339" i="2" s="1"/>
  <c r="G340" i="2"/>
  <c r="G333" i="2"/>
  <c r="I333" i="2" s="1"/>
  <c r="E334" i="2"/>
  <c r="G334" i="2" s="1"/>
  <c r="G324" i="2"/>
  <c r="I324" i="2" s="1"/>
  <c r="G325" i="2"/>
  <c r="G318" i="2"/>
  <c r="H318" i="2" s="1"/>
  <c r="G319" i="2"/>
  <c r="G312" i="2"/>
  <c r="I312" i="2" s="1"/>
  <c r="G313" i="2"/>
  <c r="G306" i="2"/>
  <c r="I306" i="2" s="1"/>
  <c r="G307" i="2"/>
  <c r="G300" i="2"/>
  <c r="I300" i="2" s="1"/>
  <c r="E301" i="2"/>
  <c r="G301" i="2" s="1"/>
  <c r="G291" i="2"/>
  <c r="I291" i="2" s="1"/>
  <c r="G292" i="2"/>
  <c r="G285" i="2"/>
  <c r="H285" i="2" s="1"/>
  <c r="G286" i="2"/>
  <c r="G279" i="2"/>
  <c r="H279" i="2" s="1"/>
  <c r="G280" i="2"/>
  <c r="G273" i="2"/>
  <c r="I273" i="2" s="1"/>
  <c r="E274" i="2"/>
  <c r="G274" i="2" s="1"/>
  <c r="G264" i="2"/>
  <c r="H264" i="2" s="1"/>
  <c r="G265" i="2"/>
  <c r="G258" i="2"/>
  <c r="I258" i="2" s="1"/>
  <c r="G259" i="2"/>
  <c r="G252" i="2"/>
  <c r="I252" i="2" s="1"/>
  <c r="G253" i="2"/>
  <c r="G246" i="2"/>
  <c r="H246" i="2" s="1"/>
  <c r="G247" i="2"/>
  <c r="G240" i="2"/>
  <c r="H240" i="2" s="1"/>
  <c r="G241" i="2"/>
  <c r="G234" i="2"/>
  <c r="I234" i="2" s="1"/>
  <c r="G235" i="2"/>
  <c r="G228" i="2"/>
  <c r="I228" i="2" s="1"/>
  <c r="G229" i="2"/>
  <c r="G222" i="2"/>
  <c r="I222" i="2" s="1"/>
  <c r="G223" i="2"/>
  <c r="G216" i="2"/>
  <c r="I216" i="2" s="1"/>
  <c r="G217" i="2"/>
  <c r="G210" i="2"/>
  <c r="H210" i="2" s="1"/>
  <c r="G211" i="2"/>
  <c r="G204" i="2"/>
  <c r="I204" i="2" s="1"/>
  <c r="G205" i="2"/>
  <c r="G198" i="2"/>
  <c r="H198" i="2" s="1"/>
  <c r="J198" i="2" s="1"/>
  <c r="E199" i="2"/>
  <c r="G199" i="2" s="1"/>
  <c r="E190" i="2"/>
  <c r="G190" i="2" s="1"/>
  <c r="G180" i="2"/>
  <c r="I180" i="2" s="1"/>
  <c r="G181" i="2"/>
  <c r="E175" i="2"/>
  <c r="G175" i="2" s="1"/>
  <c r="G156" i="2"/>
  <c r="I156" i="2" s="1"/>
  <c r="G157" i="2"/>
  <c r="G132" i="2"/>
  <c r="I132" i="2" s="1"/>
  <c r="E133" i="2"/>
  <c r="G133" i="2" s="1"/>
  <c r="G123" i="2"/>
  <c r="I123" i="2" s="1"/>
  <c r="E124" i="2"/>
  <c r="G124" i="2" s="1"/>
  <c r="G114" i="2"/>
  <c r="H114" i="2" s="1"/>
  <c r="G115" i="2"/>
  <c r="G108" i="2"/>
  <c r="I108" i="2" s="1"/>
  <c r="E109" i="2"/>
  <c r="G109" i="2" s="1"/>
  <c r="E12" i="2"/>
  <c r="E13" i="2" s="1"/>
  <c r="G13" i="2" s="1"/>
  <c r="G99" i="2"/>
  <c r="I99" i="2" s="1"/>
  <c r="G100" i="2"/>
  <c r="G93" i="2"/>
  <c r="H93" i="2" s="1"/>
  <c r="G94" i="2"/>
  <c r="G87" i="2"/>
  <c r="I87" i="2" s="1"/>
  <c r="E88" i="2"/>
  <c r="G88" i="2" s="1"/>
  <c r="G78" i="2"/>
  <c r="H78" i="2" s="1"/>
  <c r="J78" i="2" s="1"/>
  <c r="E79" i="2"/>
  <c r="G79" i="2" s="1"/>
  <c r="G69" i="2"/>
  <c r="H69" i="2" s="1"/>
  <c r="G70" i="2"/>
  <c r="G63" i="2"/>
  <c r="I63" i="2" s="1"/>
  <c r="G64" i="2"/>
  <c r="G57" i="2"/>
  <c r="I57" i="2" s="1"/>
  <c r="E58" i="2"/>
  <c r="G58" i="2" s="1"/>
  <c r="E18" i="2"/>
  <c r="E19" i="2" s="1"/>
  <c r="G19" i="2" s="1"/>
  <c r="G39" i="2"/>
  <c r="I39" i="2" s="1"/>
  <c r="E40" i="2"/>
  <c r="G40" i="2" s="1"/>
  <c r="E24" i="2"/>
  <c r="E25" i="2" s="1"/>
  <c r="E30" i="2"/>
  <c r="E31" i="2" s="1"/>
  <c r="G174" i="2"/>
  <c r="I174" i="2" s="1"/>
  <c r="G888" i="2"/>
  <c r="I888" i="2" s="1"/>
  <c r="G987" i="2"/>
  <c r="I987" i="2" s="1"/>
  <c r="G189" i="2"/>
  <c r="I189" i="2" s="1"/>
  <c r="E50" i="2"/>
  <c r="G48" i="2"/>
  <c r="I48" i="2" s="1"/>
  <c r="G165" i="2"/>
  <c r="I165" i="2" s="1"/>
  <c r="I1215" i="2"/>
  <c r="H1407" i="2"/>
  <c r="H1077" i="2"/>
  <c r="G862" i="2"/>
  <c r="I862" i="2" s="1"/>
  <c r="I1191" i="2"/>
  <c r="H1116" i="2"/>
  <c r="G832" i="2"/>
  <c r="G831" i="2"/>
  <c r="I966" i="2"/>
  <c r="H1140" i="2"/>
  <c r="G841" i="2"/>
  <c r="I1518" i="2"/>
  <c r="G840" i="2"/>
  <c r="G861" i="2"/>
  <c r="H1152" i="2"/>
  <c r="H1251" i="2"/>
  <c r="H1362" i="2"/>
  <c r="I1473" i="2"/>
  <c r="H1473" i="2"/>
  <c r="H1275" i="2"/>
  <c r="H1425" i="2"/>
  <c r="I1176" i="2"/>
  <c r="H1500" i="2"/>
  <c r="I1566" i="2"/>
  <c r="G1285" i="2"/>
  <c r="G1483" i="2"/>
  <c r="G1482" i="2"/>
  <c r="G660" i="2"/>
  <c r="G661" i="2"/>
  <c r="G651" i="2"/>
  <c r="G676" i="2"/>
  <c r="G675" i="2"/>
  <c r="G652" i="2"/>
  <c r="G805" i="2"/>
  <c r="G804" i="2"/>
  <c r="G402" i="2"/>
  <c r="G403" i="2"/>
  <c r="G424" i="2"/>
  <c r="G423" i="2"/>
  <c r="G438" i="2"/>
  <c r="G142" i="2"/>
  <c r="G151" i="2"/>
  <c r="G141" i="2"/>
  <c r="G150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D4984" i="1"/>
  <c r="H4983" i="1"/>
  <c r="H4980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H4945" i="1"/>
  <c r="H4944" i="1"/>
  <c r="H4982" i="1" s="1"/>
  <c r="D4944" i="1"/>
  <c r="D4982" i="1" s="1"/>
  <c r="H4942" i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66" i="1"/>
  <c r="J4660" i="1"/>
  <c r="J4658" i="1"/>
  <c r="J4656" i="1"/>
  <c r="J4654" i="1"/>
  <c r="J4652" i="1"/>
  <c r="J4650" i="1"/>
  <c r="J4648" i="1"/>
  <c r="J4646" i="1"/>
  <c r="H4640" i="1"/>
  <c r="D4638" i="1"/>
  <c r="J4635" i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41" i="1" s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C4192" i="1" s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81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D3728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C3620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I3509" i="1"/>
  <c r="B3507" i="1"/>
  <c r="H3500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D3388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H3159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I3173" i="1" s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I3169" i="1" s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I3165" i="1" s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20" i="1"/>
  <c r="H3158" i="1" s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6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H3007" i="1"/>
  <c r="H3045" i="1" s="1"/>
  <c r="H3006" i="1"/>
  <c r="H3044" i="1" s="1"/>
  <c r="D3006" i="1"/>
  <c r="D3044" i="1" s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B2937" i="1" s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14" i="1"/>
  <c r="D2608" i="1"/>
  <c r="D2604" i="1"/>
  <c r="D2600" i="1"/>
  <c r="D2598" i="1"/>
  <c r="D2586" i="1"/>
  <c r="J2583" i="1"/>
  <c r="J2582" i="1"/>
  <c r="J2620" i="1" s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89" i="1" s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B2369" i="1" s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D2360" i="1" s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D2020" i="1" s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H1791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B1454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I1227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H1189" i="1"/>
  <c r="H1227" i="1" s="1"/>
  <c r="E1189" i="1"/>
  <c r="E1227" i="1" s="1"/>
  <c r="D1189" i="1"/>
  <c r="D1227" i="1" s="1"/>
  <c r="C1189" i="1"/>
  <c r="C1227" i="1" s="1"/>
  <c r="B1189" i="1"/>
  <c r="B1227" i="1" s="1"/>
  <c r="K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326" i="2" l="1"/>
  <c r="H1350" i="2"/>
  <c r="H1374" i="2"/>
  <c r="J1374" i="2" s="1"/>
  <c r="H1413" i="2"/>
  <c r="J1413" i="2" s="1"/>
  <c r="I1401" i="2"/>
  <c r="H1530" i="2"/>
  <c r="I1419" i="2"/>
  <c r="I1560" i="2"/>
  <c r="K4154" i="1"/>
  <c r="K4155" i="1"/>
  <c r="K4156" i="1"/>
  <c r="K4157" i="1"/>
  <c r="K4194" i="1"/>
  <c r="K4152" i="1"/>
  <c r="K4153" i="1"/>
  <c r="H1449" i="2"/>
  <c r="J1449" i="2" s="1"/>
  <c r="H1389" i="2"/>
  <c r="H1461" i="2"/>
  <c r="J1461" i="2" s="1"/>
  <c r="H1314" i="2"/>
  <c r="J1314" i="2" s="1"/>
  <c r="H1494" i="2"/>
  <c r="J1494" i="2" s="1"/>
  <c r="I1542" i="2"/>
  <c r="H1437" i="2"/>
  <c r="J1437" i="2" s="1"/>
  <c r="H1302" i="2"/>
  <c r="J1302" i="2" s="1"/>
  <c r="K2710" i="1"/>
  <c r="K2714" i="1"/>
  <c r="H1443" i="2"/>
  <c r="J1443" i="2" s="1"/>
  <c r="H1320" i="2"/>
  <c r="J1320" i="2" s="1"/>
  <c r="H1395" i="2"/>
  <c r="J1395" i="2" s="1"/>
  <c r="H1572" i="2"/>
  <c r="J1572" i="2" s="1"/>
  <c r="H1548" i="2"/>
  <c r="J1548" i="2" s="1"/>
  <c r="H1467" i="2"/>
  <c r="J1467" i="2" s="1"/>
  <c r="H1344" i="2"/>
  <c r="J1344" i="2" s="1"/>
  <c r="H1524" i="2"/>
  <c r="J1524" i="2" s="1"/>
  <c r="H1296" i="2"/>
  <c r="J1296" i="2" s="1"/>
  <c r="H852" i="2"/>
  <c r="J852" i="2" s="1"/>
  <c r="I1332" i="2"/>
  <c r="I1455" i="2"/>
  <c r="H1512" i="2"/>
  <c r="J1512" i="2" s="1"/>
  <c r="H816" i="2"/>
  <c r="J816" i="2" s="1"/>
  <c r="H1383" i="2"/>
  <c r="J1383" i="2" s="1"/>
  <c r="I1368" i="2"/>
  <c r="H1308" i="2"/>
  <c r="J1308" i="2" s="1"/>
  <c r="H1554" i="2"/>
  <c r="J1554" i="2" s="1"/>
  <c r="H1506" i="2"/>
  <c r="J1506" i="2" s="1"/>
  <c r="K5636" i="1"/>
  <c r="K5640" i="1"/>
  <c r="K5644" i="1"/>
  <c r="H1573" i="2"/>
  <c r="J1573" i="2" s="1"/>
  <c r="I1573" i="2"/>
  <c r="I1574" i="2" s="1"/>
  <c r="E1574" i="2"/>
  <c r="E1568" i="2"/>
  <c r="G1574" i="2"/>
  <c r="J1566" i="2"/>
  <c r="I1567" i="2"/>
  <c r="I1568" i="2" s="1"/>
  <c r="H1567" i="2"/>
  <c r="J1567" i="2" s="1"/>
  <c r="G1568" i="2"/>
  <c r="I1561" i="2"/>
  <c r="H1561" i="2"/>
  <c r="J1561" i="2" s="1"/>
  <c r="J1560" i="2"/>
  <c r="E1562" i="2"/>
  <c r="G1562" i="2"/>
  <c r="I1555" i="2"/>
  <c r="I1556" i="2" s="1"/>
  <c r="H1555" i="2"/>
  <c r="J1555" i="2" s="1"/>
  <c r="E1556" i="2"/>
  <c r="G1556" i="2"/>
  <c r="I1549" i="2"/>
  <c r="I1550" i="2" s="1"/>
  <c r="H1549" i="2"/>
  <c r="J1549" i="2" s="1"/>
  <c r="E1550" i="2"/>
  <c r="G1550" i="2"/>
  <c r="J1542" i="2"/>
  <c r="I1543" i="2"/>
  <c r="H1543" i="2"/>
  <c r="J1543" i="2" s="1"/>
  <c r="E1544" i="2"/>
  <c r="G1544" i="2"/>
  <c r="J1536" i="2"/>
  <c r="I1537" i="2"/>
  <c r="H1537" i="2"/>
  <c r="J1537" i="2" s="1"/>
  <c r="E1538" i="2"/>
  <c r="I1536" i="2"/>
  <c r="G1538" i="2"/>
  <c r="J1530" i="2"/>
  <c r="E1532" i="2"/>
  <c r="I1531" i="2"/>
  <c r="I1532" i="2" s="1"/>
  <c r="H1531" i="2"/>
  <c r="J1531" i="2" s="1"/>
  <c r="G1532" i="2"/>
  <c r="I1525" i="2"/>
  <c r="I1526" i="2" s="1"/>
  <c r="H1525" i="2"/>
  <c r="J1525" i="2" s="1"/>
  <c r="E1526" i="2"/>
  <c r="G1526" i="2"/>
  <c r="J1518" i="2"/>
  <c r="E1520" i="2"/>
  <c r="I1519" i="2"/>
  <c r="I1520" i="2" s="1"/>
  <c r="H1519" i="2"/>
  <c r="J1519" i="2" s="1"/>
  <c r="G1520" i="2"/>
  <c r="I1513" i="2"/>
  <c r="I1514" i="2" s="1"/>
  <c r="H1513" i="2"/>
  <c r="J1513" i="2" s="1"/>
  <c r="E1514" i="2"/>
  <c r="G1514" i="2"/>
  <c r="I1507" i="2"/>
  <c r="I1508" i="2" s="1"/>
  <c r="H1507" i="2"/>
  <c r="J1507" i="2" s="1"/>
  <c r="E1508" i="2"/>
  <c r="G1508" i="2"/>
  <c r="J1500" i="2"/>
  <c r="E1502" i="2"/>
  <c r="I1501" i="2"/>
  <c r="I1502" i="2" s="1"/>
  <c r="H1501" i="2"/>
  <c r="J1501" i="2" s="1"/>
  <c r="G1502" i="2"/>
  <c r="I1495" i="2"/>
  <c r="I1496" i="2" s="1"/>
  <c r="H1495" i="2"/>
  <c r="J1495" i="2" s="1"/>
  <c r="E1496" i="2"/>
  <c r="G1496" i="2"/>
  <c r="E1490" i="2"/>
  <c r="J1488" i="2"/>
  <c r="I1489" i="2"/>
  <c r="H1489" i="2"/>
  <c r="J1489" i="2" s="1"/>
  <c r="I1488" i="2"/>
  <c r="G1490" i="2"/>
  <c r="H1203" i="2"/>
  <c r="J1203" i="2" s="1"/>
  <c r="H1239" i="2"/>
  <c r="J1239" i="2" s="1"/>
  <c r="H1092" i="2"/>
  <c r="J1092" i="2" s="1"/>
  <c r="I942" i="2"/>
  <c r="H1227" i="2"/>
  <c r="J1227" i="2" s="1"/>
  <c r="H918" i="2"/>
  <c r="J918" i="2" s="1"/>
  <c r="H1128" i="2"/>
  <c r="J1128" i="2" s="1"/>
  <c r="H894" i="2"/>
  <c r="J894" i="2" s="1"/>
  <c r="H1474" i="2"/>
  <c r="J1474" i="2" s="1"/>
  <c r="I1474" i="2"/>
  <c r="I1475" i="2" s="1"/>
  <c r="J1473" i="2"/>
  <c r="E1475" i="2"/>
  <c r="G1475" i="2"/>
  <c r="E1469" i="2"/>
  <c r="I1468" i="2"/>
  <c r="I1469" i="2" s="1"/>
  <c r="H1468" i="2"/>
  <c r="J1468" i="2" s="1"/>
  <c r="G1469" i="2"/>
  <c r="E1463" i="2"/>
  <c r="I1462" i="2"/>
  <c r="I1463" i="2" s="1"/>
  <c r="H1462" i="2"/>
  <c r="J1462" i="2" s="1"/>
  <c r="G1463" i="2"/>
  <c r="J1455" i="2"/>
  <c r="E1457" i="2"/>
  <c r="I1456" i="2"/>
  <c r="H1456" i="2"/>
  <c r="J1456" i="2" s="1"/>
  <c r="G1457" i="2"/>
  <c r="E1451" i="2"/>
  <c r="I1450" i="2"/>
  <c r="I1451" i="2" s="1"/>
  <c r="H1450" i="2"/>
  <c r="J1450" i="2" s="1"/>
  <c r="G1451" i="2"/>
  <c r="I1444" i="2"/>
  <c r="I1445" i="2" s="1"/>
  <c r="H1444" i="2"/>
  <c r="J1444" i="2" s="1"/>
  <c r="E1445" i="2"/>
  <c r="G1445" i="2"/>
  <c r="E1439" i="2"/>
  <c r="I1438" i="2"/>
  <c r="I1439" i="2" s="1"/>
  <c r="H1438" i="2"/>
  <c r="J1438" i="2" s="1"/>
  <c r="G1439" i="2"/>
  <c r="E1433" i="2"/>
  <c r="I1432" i="2"/>
  <c r="I1433" i="2" s="1"/>
  <c r="H1432" i="2"/>
  <c r="J1432" i="2" s="1"/>
  <c r="H1431" i="2"/>
  <c r="G1433" i="2"/>
  <c r="J1425" i="2"/>
  <c r="E1427" i="2"/>
  <c r="I1426" i="2"/>
  <c r="I1427" i="2" s="1"/>
  <c r="H1426" i="2"/>
  <c r="J1426" i="2" s="1"/>
  <c r="G1427" i="2"/>
  <c r="E1421" i="2"/>
  <c r="I1420" i="2"/>
  <c r="H1420" i="2"/>
  <c r="J1420" i="2" s="1"/>
  <c r="J1419" i="2"/>
  <c r="G1421" i="2"/>
  <c r="I1414" i="2"/>
  <c r="I1415" i="2" s="1"/>
  <c r="H1414" i="2"/>
  <c r="J1414" i="2" s="1"/>
  <c r="E1415" i="2"/>
  <c r="G1415" i="2"/>
  <c r="I1408" i="2"/>
  <c r="I1409" i="2" s="1"/>
  <c r="H1408" i="2"/>
  <c r="J1408" i="2" s="1"/>
  <c r="J1407" i="2"/>
  <c r="E1409" i="2"/>
  <c r="G1409" i="2"/>
  <c r="J1401" i="2"/>
  <c r="H1402" i="2"/>
  <c r="J1402" i="2" s="1"/>
  <c r="I1402" i="2"/>
  <c r="I1403" i="2" s="1"/>
  <c r="E1403" i="2"/>
  <c r="G1403" i="2"/>
  <c r="I1396" i="2"/>
  <c r="I1397" i="2" s="1"/>
  <c r="H1396" i="2"/>
  <c r="J1396" i="2" s="1"/>
  <c r="E1397" i="2"/>
  <c r="G1397" i="2"/>
  <c r="J1389" i="2"/>
  <c r="E1391" i="2"/>
  <c r="I1390" i="2"/>
  <c r="I1391" i="2" s="1"/>
  <c r="H1390" i="2"/>
  <c r="J1390" i="2" s="1"/>
  <c r="G1391" i="2"/>
  <c r="H1185" i="2"/>
  <c r="J1185" i="2" s="1"/>
  <c r="E890" i="2"/>
  <c r="H1158" i="2"/>
  <c r="J1158" i="2" s="1"/>
  <c r="I1086" i="2"/>
  <c r="I1356" i="2"/>
  <c r="H1284" i="2"/>
  <c r="J1284" i="2" s="1"/>
  <c r="H1375" i="2"/>
  <c r="J1375" i="2" s="1"/>
  <c r="I1375" i="2"/>
  <c r="I1376" i="2" s="1"/>
  <c r="E1376" i="2"/>
  <c r="G1376" i="2"/>
  <c r="E1370" i="2"/>
  <c r="I1369" i="2"/>
  <c r="H1369" i="2"/>
  <c r="J1369" i="2" s="1"/>
  <c r="J1368" i="2"/>
  <c r="G1370" i="2"/>
  <c r="I1363" i="2"/>
  <c r="I1364" i="2" s="1"/>
  <c r="H1363" i="2"/>
  <c r="J1363" i="2" s="1"/>
  <c r="J1362" i="2"/>
  <c r="E1364" i="2"/>
  <c r="G1364" i="2"/>
  <c r="I1357" i="2"/>
  <c r="H1357" i="2"/>
  <c r="J1357" i="2" s="1"/>
  <c r="E1358" i="2"/>
  <c r="J1356" i="2"/>
  <c r="G1358" i="2"/>
  <c r="J1350" i="2"/>
  <c r="E1352" i="2"/>
  <c r="I1351" i="2"/>
  <c r="I1352" i="2" s="1"/>
  <c r="H1351" i="2"/>
  <c r="J1351" i="2" s="1"/>
  <c r="G1352" i="2"/>
  <c r="H1345" i="2"/>
  <c r="J1345" i="2" s="1"/>
  <c r="I1345" i="2"/>
  <c r="I1346" i="2" s="1"/>
  <c r="E1340" i="2"/>
  <c r="E1346" i="2"/>
  <c r="G1346" i="2"/>
  <c r="J1338" i="2"/>
  <c r="I1339" i="2"/>
  <c r="H1339" i="2"/>
  <c r="J1339" i="2" s="1"/>
  <c r="I1338" i="2"/>
  <c r="G1340" i="2"/>
  <c r="J1332" i="2"/>
  <c r="E1334" i="2"/>
  <c r="I1333" i="2"/>
  <c r="H1333" i="2"/>
  <c r="J1333" i="2" s="1"/>
  <c r="G1334" i="2"/>
  <c r="J1326" i="2"/>
  <c r="I1327" i="2"/>
  <c r="I1328" i="2" s="1"/>
  <c r="H1327" i="2"/>
  <c r="J1327" i="2" s="1"/>
  <c r="E1328" i="2"/>
  <c r="G1328" i="2"/>
  <c r="I1321" i="2"/>
  <c r="I1322" i="2" s="1"/>
  <c r="H1321" i="2"/>
  <c r="J1321" i="2" s="1"/>
  <c r="E1322" i="2"/>
  <c r="G1322" i="2"/>
  <c r="E1316" i="2"/>
  <c r="I1315" i="2"/>
  <c r="I1316" i="2" s="1"/>
  <c r="H1315" i="2"/>
  <c r="J1315" i="2" s="1"/>
  <c r="G1316" i="2"/>
  <c r="E1310" i="2"/>
  <c r="I1309" i="2"/>
  <c r="I1310" i="2" s="1"/>
  <c r="H1309" i="2"/>
  <c r="J1309" i="2" s="1"/>
  <c r="G1310" i="2"/>
  <c r="I1303" i="2"/>
  <c r="I1304" i="2" s="1"/>
  <c r="H1303" i="2"/>
  <c r="J1303" i="2" s="1"/>
  <c r="E1304" i="2"/>
  <c r="G1304" i="2"/>
  <c r="E1298" i="2"/>
  <c r="I1297" i="2"/>
  <c r="I1298" i="2" s="1"/>
  <c r="H1297" i="2"/>
  <c r="J1297" i="2" s="1"/>
  <c r="G1298" i="2"/>
  <c r="J1290" i="2"/>
  <c r="E1292" i="2"/>
  <c r="I1291" i="2"/>
  <c r="H1291" i="2"/>
  <c r="J1291" i="2" s="1"/>
  <c r="I1290" i="2"/>
  <c r="G1292" i="2"/>
  <c r="H1245" i="2"/>
  <c r="J1245" i="2" s="1"/>
  <c r="I1269" i="2"/>
  <c r="H1257" i="2"/>
  <c r="J1257" i="2" s="1"/>
  <c r="H1221" i="2"/>
  <c r="J1221" i="2" s="1"/>
  <c r="I1197" i="2"/>
  <c r="H1276" i="2"/>
  <c r="J1276" i="2" s="1"/>
  <c r="I1276" i="2"/>
  <c r="I1277" i="2" s="1"/>
  <c r="E1277" i="2"/>
  <c r="J1275" i="2"/>
  <c r="G1277" i="2"/>
  <c r="J1269" i="2"/>
  <c r="E1271" i="2"/>
  <c r="I1270" i="2"/>
  <c r="H1270" i="2"/>
  <c r="J1270" i="2" s="1"/>
  <c r="G1271" i="2"/>
  <c r="J1263" i="2"/>
  <c r="I1264" i="2"/>
  <c r="H1264" i="2"/>
  <c r="J1264" i="2" s="1"/>
  <c r="E1265" i="2"/>
  <c r="I1263" i="2"/>
  <c r="G1265" i="2"/>
  <c r="I1258" i="2"/>
  <c r="I1259" i="2" s="1"/>
  <c r="H1258" i="2"/>
  <c r="J1258" i="2" s="1"/>
  <c r="E1241" i="2"/>
  <c r="E1259" i="2"/>
  <c r="G1259" i="2"/>
  <c r="J1251" i="2"/>
  <c r="I1252" i="2"/>
  <c r="I1253" i="2" s="1"/>
  <c r="H1252" i="2"/>
  <c r="J1252" i="2" s="1"/>
  <c r="E1253" i="2"/>
  <c r="G1253" i="2"/>
  <c r="H867" i="2"/>
  <c r="J867" i="2" s="1"/>
  <c r="H774" i="2"/>
  <c r="J774" i="2" s="1"/>
  <c r="E1247" i="2"/>
  <c r="I1246" i="2"/>
  <c r="I1247" i="2" s="1"/>
  <c r="H1246" i="2"/>
  <c r="J1246" i="2" s="1"/>
  <c r="H1059" i="2"/>
  <c r="J1059" i="2" s="1"/>
  <c r="G988" i="2"/>
  <c r="H988" i="2" s="1"/>
  <c r="J988" i="2" s="1"/>
  <c r="G1247" i="2"/>
  <c r="I1240" i="2"/>
  <c r="I1241" i="2" s="1"/>
  <c r="H1240" i="2"/>
  <c r="J1240" i="2" s="1"/>
  <c r="G1241" i="2"/>
  <c r="G1229" i="2"/>
  <c r="I1234" i="2"/>
  <c r="I1235" i="2" s="1"/>
  <c r="H1234" i="2"/>
  <c r="J1234" i="2" s="1"/>
  <c r="E1235" i="2"/>
  <c r="H1233" i="2"/>
  <c r="G1235" i="2"/>
  <c r="E1229" i="2"/>
  <c r="I1228" i="2"/>
  <c r="I1229" i="2" s="1"/>
  <c r="H1228" i="2"/>
  <c r="J1228" i="2" s="1"/>
  <c r="I1222" i="2"/>
  <c r="I1223" i="2" s="1"/>
  <c r="H1222" i="2"/>
  <c r="J1222" i="2" s="1"/>
  <c r="E1223" i="2"/>
  <c r="G1223" i="2"/>
  <c r="I1216" i="2"/>
  <c r="I1217" i="2" s="1"/>
  <c r="H1216" i="2"/>
  <c r="J1216" i="2" s="1"/>
  <c r="E1217" i="2"/>
  <c r="J1215" i="2"/>
  <c r="G1217" i="2"/>
  <c r="H1098" i="2"/>
  <c r="J1098" i="2" s="1"/>
  <c r="I1110" i="2"/>
  <c r="G1187" i="2"/>
  <c r="H1170" i="2"/>
  <c r="J1170" i="2" s="1"/>
  <c r="H1041" i="2"/>
  <c r="J1041" i="2" s="1"/>
  <c r="E1211" i="2"/>
  <c r="I1210" i="2"/>
  <c r="I1211" i="2" s="1"/>
  <c r="H1210" i="2"/>
  <c r="J1210" i="2" s="1"/>
  <c r="H1209" i="2"/>
  <c r="G1211" i="2"/>
  <c r="I1204" i="2"/>
  <c r="I1205" i="2" s="1"/>
  <c r="H1204" i="2"/>
  <c r="J1204" i="2" s="1"/>
  <c r="I1005" i="2"/>
  <c r="E1205" i="2"/>
  <c r="G1205" i="2"/>
  <c r="I1198" i="2"/>
  <c r="H1198" i="2"/>
  <c r="J1198" i="2" s="1"/>
  <c r="J1197" i="2"/>
  <c r="E1193" i="2"/>
  <c r="E1199" i="2"/>
  <c r="G1199" i="2"/>
  <c r="J1191" i="2"/>
  <c r="I1192" i="2"/>
  <c r="I1193" i="2" s="1"/>
  <c r="H1192" i="2"/>
  <c r="J1192" i="2" s="1"/>
  <c r="G1193" i="2"/>
  <c r="G1088" i="2"/>
  <c r="G1172" i="2"/>
  <c r="J1176" i="2"/>
  <c r="E1178" i="2"/>
  <c r="I1177" i="2"/>
  <c r="I1178" i="2" s="1"/>
  <c r="H1177" i="2"/>
  <c r="J1177" i="2" s="1"/>
  <c r="G1178" i="2"/>
  <c r="E1172" i="2"/>
  <c r="E1166" i="2"/>
  <c r="I1171" i="2"/>
  <c r="I1172" i="2" s="1"/>
  <c r="H1171" i="2"/>
  <c r="J1171" i="2" s="1"/>
  <c r="I1165" i="2"/>
  <c r="H1165" i="2"/>
  <c r="J1165" i="2" s="1"/>
  <c r="J1164" i="2"/>
  <c r="I1164" i="2"/>
  <c r="G1166" i="2"/>
  <c r="I1159" i="2"/>
  <c r="I1160" i="2" s="1"/>
  <c r="H1159" i="2"/>
  <c r="J1159" i="2" s="1"/>
  <c r="E1160" i="2"/>
  <c r="G1160" i="2"/>
  <c r="I1153" i="2"/>
  <c r="H1153" i="2"/>
  <c r="J1153" i="2" s="1"/>
  <c r="E1154" i="2"/>
  <c r="J1152" i="2"/>
  <c r="I1152" i="2"/>
  <c r="I1154" i="2" s="1"/>
  <c r="G1154" i="2"/>
  <c r="G1142" i="2"/>
  <c r="E1148" i="2"/>
  <c r="I1147" i="2"/>
  <c r="I1148" i="2" s="1"/>
  <c r="H1147" i="2"/>
  <c r="J1147" i="2" s="1"/>
  <c r="E1142" i="2"/>
  <c r="H1146" i="2"/>
  <c r="G1148" i="2"/>
  <c r="I1141" i="2"/>
  <c r="I1142" i="2" s="1"/>
  <c r="H1141" i="2"/>
  <c r="J1141" i="2" s="1"/>
  <c r="J1140" i="2"/>
  <c r="G1130" i="2"/>
  <c r="J1134" i="2"/>
  <c r="E1136" i="2"/>
  <c r="I1135" i="2"/>
  <c r="H1135" i="2"/>
  <c r="J1135" i="2" s="1"/>
  <c r="E1130" i="2"/>
  <c r="I1134" i="2"/>
  <c r="G1136" i="2"/>
  <c r="H1129" i="2"/>
  <c r="J1129" i="2" s="1"/>
  <c r="I1129" i="2"/>
  <c r="I1130" i="2" s="1"/>
  <c r="E1124" i="2"/>
  <c r="I1123" i="2"/>
  <c r="I1124" i="2" s="1"/>
  <c r="H1123" i="2"/>
  <c r="J1123" i="2" s="1"/>
  <c r="H1122" i="2"/>
  <c r="G1124" i="2"/>
  <c r="J1116" i="2"/>
  <c r="I1117" i="2"/>
  <c r="I1118" i="2" s="1"/>
  <c r="H1117" i="2"/>
  <c r="J1117" i="2" s="1"/>
  <c r="E1118" i="2"/>
  <c r="G1118" i="2"/>
  <c r="J1110" i="2"/>
  <c r="E1112" i="2"/>
  <c r="I1111" i="2"/>
  <c r="H1111" i="2"/>
  <c r="J1111" i="2" s="1"/>
  <c r="G1112" i="2"/>
  <c r="G1100" i="2"/>
  <c r="E1106" i="2"/>
  <c r="I1105" i="2"/>
  <c r="I1106" i="2" s="1"/>
  <c r="H1105" i="2"/>
  <c r="J1105" i="2" s="1"/>
  <c r="E1100" i="2"/>
  <c r="H1104" i="2"/>
  <c r="G1106" i="2"/>
  <c r="I1099" i="2"/>
  <c r="I1100" i="2" s="1"/>
  <c r="H1099" i="2"/>
  <c r="J1099" i="2" s="1"/>
  <c r="E1094" i="2"/>
  <c r="I1093" i="2"/>
  <c r="I1094" i="2" s="1"/>
  <c r="H1093" i="2"/>
  <c r="J1093" i="2" s="1"/>
  <c r="G1094" i="2"/>
  <c r="H1065" i="2"/>
  <c r="J1065" i="2" s="1"/>
  <c r="H1053" i="2"/>
  <c r="J1053" i="2" s="1"/>
  <c r="H993" i="2"/>
  <c r="J993" i="2" s="1"/>
  <c r="H1017" i="2"/>
  <c r="J1017" i="2" s="1"/>
  <c r="H1029" i="2"/>
  <c r="J1029" i="2" s="1"/>
  <c r="K5107" i="1"/>
  <c r="K5111" i="1"/>
  <c r="I1047" i="2"/>
  <c r="I1023" i="2"/>
  <c r="K5103" i="1"/>
  <c r="J1077" i="2"/>
  <c r="H1078" i="2"/>
  <c r="J1078" i="2" s="1"/>
  <c r="I1078" i="2"/>
  <c r="I1079" i="2" s="1"/>
  <c r="E1079" i="2"/>
  <c r="G1079" i="2"/>
  <c r="H1072" i="2"/>
  <c r="J1072" i="2" s="1"/>
  <c r="I1072" i="2"/>
  <c r="I1073" i="2" s="1"/>
  <c r="E1067" i="2"/>
  <c r="H1071" i="2"/>
  <c r="G1073" i="2"/>
  <c r="H1066" i="2"/>
  <c r="J1066" i="2" s="1"/>
  <c r="I1066" i="2"/>
  <c r="I1067" i="2" s="1"/>
  <c r="G1067" i="2"/>
  <c r="E1061" i="2"/>
  <c r="I1060" i="2"/>
  <c r="I1061" i="2" s="1"/>
  <c r="H1060" i="2"/>
  <c r="J1060" i="2" s="1"/>
  <c r="G1061" i="2"/>
  <c r="I1054" i="2"/>
  <c r="I1055" i="2" s="1"/>
  <c r="H1054" i="2"/>
  <c r="J1054" i="2" s="1"/>
  <c r="E1055" i="2"/>
  <c r="G1055" i="2"/>
  <c r="J1047" i="2"/>
  <c r="E1049" i="2"/>
  <c r="I1048" i="2"/>
  <c r="H1048" i="2"/>
  <c r="J1048" i="2" s="1"/>
  <c r="G1049" i="2"/>
  <c r="I1042" i="2"/>
  <c r="I1043" i="2" s="1"/>
  <c r="H1042" i="2"/>
  <c r="J1042" i="2" s="1"/>
  <c r="E1043" i="2"/>
  <c r="G1043" i="2"/>
  <c r="E1037" i="2"/>
  <c r="J1035" i="2"/>
  <c r="I1036" i="2"/>
  <c r="H1036" i="2"/>
  <c r="J1036" i="2" s="1"/>
  <c r="I1035" i="2"/>
  <c r="G1037" i="2"/>
  <c r="I1030" i="2"/>
  <c r="I1031" i="2" s="1"/>
  <c r="H1030" i="2"/>
  <c r="J1030" i="2" s="1"/>
  <c r="E1031" i="2"/>
  <c r="G1031" i="2"/>
  <c r="J1023" i="2"/>
  <c r="I1024" i="2"/>
  <c r="H1024" i="2"/>
  <c r="J1024" i="2" s="1"/>
  <c r="E1025" i="2"/>
  <c r="G1025" i="2"/>
  <c r="E1019" i="2"/>
  <c r="I1018" i="2"/>
  <c r="I1019" i="2" s="1"/>
  <c r="H1018" i="2"/>
  <c r="J1018" i="2" s="1"/>
  <c r="G1019" i="2"/>
  <c r="J1011" i="2"/>
  <c r="I1012" i="2"/>
  <c r="H1012" i="2"/>
  <c r="J1012" i="2" s="1"/>
  <c r="E1013" i="2"/>
  <c r="I1011" i="2"/>
  <c r="G1013" i="2"/>
  <c r="J1005" i="2"/>
  <c r="I1006" i="2"/>
  <c r="H1006" i="2"/>
  <c r="J1006" i="2" s="1"/>
  <c r="E1007" i="2"/>
  <c r="G1007" i="2"/>
  <c r="I1000" i="2"/>
  <c r="I1001" i="2" s="1"/>
  <c r="H1000" i="2"/>
  <c r="J1000" i="2" s="1"/>
  <c r="E1001" i="2"/>
  <c r="H999" i="2"/>
  <c r="G1001" i="2"/>
  <c r="E995" i="2"/>
  <c r="I994" i="2"/>
  <c r="I995" i="2" s="1"/>
  <c r="H994" i="2"/>
  <c r="J994" i="2" s="1"/>
  <c r="G995" i="2"/>
  <c r="H783" i="2"/>
  <c r="J783" i="2" s="1"/>
  <c r="H795" i="2"/>
  <c r="J795" i="2" s="1"/>
  <c r="I810" i="2"/>
  <c r="H822" i="2"/>
  <c r="J822" i="2" s="1"/>
  <c r="I948" i="2"/>
  <c r="H979" i="2"/>
  <c r="J979" i="2" s="1"/>
  <c r="I979" i="2"/>
  <c r="E980" i="2"/>
  <c r="J978" i="2"/>
  <c r="I978" i="2"/>
  <c r="G980" i="2"/>
  <c r="E974" i="2"/>
  <c r="I973" i="2"/>
  <c r="I974" i="2" s="1"/>
  <c r="H973" i="2"/>
  <c r="J973" i="2" s="1"/>
  <c r="H972" i="2"/>
  <c r="G974" i="2"/>
  <c r="J966" i="2"/>
  <c r="I967" i="2"/>
  <c r="I968" i="2" s="1"/>
  <c r="H967" i="2"/>
  <c r="J967" i="2" s="1"/>
  <c r="E968" i="2"/>
  <c r="G968" i="2"/>
  <c r="I961" i="2"/>
  <c r="H961" i="2"/>
  <c r="J961" i="2" s="1"/>
  <c r="J960" i="2"/>
  <c r="E962" i="2"/>
  <c r="I960" i="2"/>
  <c r="I962" i="2" s="1"/>
  <c r="G962" i="2"/>
  <c r="I955" i="2"/>
  <c r="I956" i="2" s="1"/>
  <c r="H955" i="2"/>
  <c r="J955" i="2" s="1"/>
  <c r="E956" i="2"/>
  <c r="H954" i="2"/>
  <c r="G956" i="2"/>
  <c r="I949" i="2"/>
  <c r="H949" i="2"/>
  <c r="J949" i="2" s="1"/>
  <c r="E950" i="2"/>
  <c r="J948" i="2"/>
  <c r="G950" i="2"/>
  <c r="E944" i="2"/>
  <c r="I943" i="2"/>
  <c r="H943" i="2"/>
  <c r="J943" i="2" s="1"/>
  <c r="J942" i="2"/>
  <c r="G944" i="2"/>
  <c r="I937" i="2"/>
  <c r="H937" i="2"/>
  <c r="J937" i="2" s="1"/>
  <c r="E938" i="2"/>
  <c r="J936" i="2"/>
  <c r="I936" i="2"/>
  <c r="I938" i="2" s="1"/>
  <c r="G938" i="2"/>
  <c r="I931" i="2"/>
  <c r="I932" i="2" s="1"/>
  <c r="H931" i="2"/>
  <c r="J931" i="2" s="1"/>
  <c r="E932" i="2"/>
  <c r="H930" i="2"/>
  <c r="G932" i="2"/>
  <c r="E926" i="2"/>
  <c r="H925" i="2"/>
  <c r="J925" i="2" s="1"/>
  <c r="I925" i="2"/>
  <c r="I926" i="2" s="1"/>
  <c r="H924" i="2"/>
  <c r="G926" i="2"/>
  <c r="I919" i="2"/>
  <c r="I920" i="2" s="1"/>
  <c r="H919" i="2"/>
  <c r="J919" i="2" s="1"/>
  <c r="E920" i="2"/>
  <c r="G920" i="2"/>
  <c r="J912" i="2"/>
  <c r="I913" i="2"/>
  <c r="H913" i="2"/>
  <c r="J913" i="2" s="1"/>
  <c r="E914" i="2"/>
  <c r="I912" i="2"/>
  <c r="G914" i="2"/>
  <c r="E908" i="2"/>
  <c r="I907" i="2"/>
  <c r="I908" i="2" s="1"/>
  <c r="H907" i="2"/>
  <c r="J907" i="2" s="1"/>
  <c r="H906" i="2"/>
  <c r="G908" i="2"/>
  <c r="E902" i="2"/>
  <c r="I901" i="2"/>
  <c r="I902" i="2" s="1"/>
  <c r="H901" i="2"/>
  <c r="J901" i="2" s="1"/>
  <c r="H900" i="2"/>
  <c r="G902" i="2"/>
  <c r="H895" i="2"/>
  <c r="J895" i="2" s="1"/>
  <c r="I895" i="2"/>
  <c r="I896" i="2" s="1"/>
  <c r="E896" i="2"/>
  <c r="G896" i="2"/>
  <c r="H889" i="2"/>
  <c r="J889" i="2" s="1"/>
  <c r="I889" i="2"/>
  <c r="I890" i="2" s="1"/>
  <c r="K4837" i="1"/>
  <c r="K4841" i="1"/>
  <c r="K4845" i="1"/>
  <c r="K4849" i="1"/>
  <c r="J879" i="2"/>
  <c r="I880" i="2"/>
  <c r="H880" i="2"/>
  <c r="J880" i="2" s="1"/>
  <c r="E881" i="2"/>
  <c r="I879" i="2"/>
  <c r="G881" i="2"/>
  <c r="E875" i="2"/>
  <c r="I874" i="2"/>
  <c r="I875" i="2" s="1"/>
  <c r="H874" i="2"/>
  <c r="J874" i="2" s="1"/>
  <c r="H873" i="2"/>
  <c r="G875" i="2"/>
  <c r="E869" i="2"/>
  <c r="I868" i="2"/>
  <c r="I869" i="2" s="1"/>
  <c r="H868" i="2"/>
  <c r="J868" i="2" s="1"/>
  <c r="G869" i="2"/>
  <c r="J4702" i="1"/>
  <c r="K4704" i="1" s="1"/>
  <c r="I853" i="2"/>
  <c r="I854" i="2" s="1"/>
  <c r="H853" i="2"/>
  <c r="J853" i="2" s="1"/>
  <c r="E854" i="2"/>
  <c r="G854" i="2"/>
  <c r="I847" i="2"/>
  <c r="I848" i="2" s="1"/>
  <c r="H847" i="2"/>
  <c r="J847" i="2" s="1"/>
  <c r="E848" i="2"/>
  <c r="H846" i="2"/>
  <c r="G848" i="2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I823" i="2"/>
  <c r="I824" i="2" s="1"/>
  <c r="H823" i="2"/>
  <c r="J823" i="2" s="1"/>
  <c r="E824" i="2"/>
  <c r="G824" i="2"/>
  <c r="E818" i="2"/>
  <c r="I817" i="2"/>
  <c r="I818" i="2" s="1"/>
  <c r="H817" i="2"/>
  <c r="J817" i="2" s="1"/>
  <c r="G818" i="2"/>
  <c r="E812" i="2"/>
  <c r="I811" i="2"/>
  <c r="H811" i="2"/>
  <c r="J811" i="2" s="1"/>
  <c r="J810" i="2"/>
  <c r="G812" i="2"/>
  <c r="K4432" i="1"/>
  <c r="K4394" i="1"/>
  <c r="I796" i="2"/>
  <c r="I797" i="2" s="1"/>
  <c r="H796" i="2"/>
  <c r="J796" i="2" s="1"/>
  <c r="E797" i="2"/>
  <c r="G797" i="2"/>
  <c r="I790" i="2"/>
  <c r="H790" i="2"/>
  <c r="J790" i="2" s="1"/>
  <c r="E791" i="2"/>
  <c r="J789" i="2"/>
  <c r="I789" i="2"/>
  <c r="G791" i="2"/>
  <c r="H768" i="2"/>
  <c r="J768" i="2" s="1"/>
  <c r="G770" i="2"/>
  <c r="I735" i="2"/>
  <c r="I747" i="2"/>
  <c r="E776" i="2"/>
  <c r="I775" i="2"/>
  <c r="I776" i="2" s="1"/>
  <c r="H775" i="2"/>
  <c r="J775" i="2" s="1"/>
  <c r="G776" i="2"/>
  <c r="G731" i="2"/>
  <c r="I753" i="2"/>
  <c r="H741" i="2"/>
  <c r="H729" i="2"/>
  <c r="J729" i="2" s="1"/>
  <c r="J759" i="2"/>
  <c r="I760" i="2"/>
  <c r="H760" i="2"/>
  <c r="J760" i="2" s="1"/>
  <c r="E761" i="2"/>
  <c r="I759" i="2"/>
  <c r="G761" i="2"/>
  <c r="I754" i="2"/>
  <c r="H754" i="2"/>
  <c r="J754" i="2" s="1"/>
  <c r="J753" i="2"/>
  <c r="E755" i="2"/>
  <c r="G755" i="2"/>
  <c r="J747" i="2"/>
  <c r="I748" i="2"/>
  <c r="H748" i="2"/>
  <c r="J748" i="2" s="1"/>
  <c r="E749" i="2"/>
  <c r="G749" i="2"/>
  <c r="H742" i="2"/>
  <c r="J742" i="2" s="1"/>
  <c r="I742" i="2"/>
  <c r="I743" i="2" s="1"/>
  <c r="E743" i="2"/>
  <c r="G743" i="2"/>
  <c r="J735" i="2"/>
  <c r="I736" i="2"/>
  <c r="H736" i="2"/>
  <c r="J736" i="2" s="1"/>
  <c r="E737" i="2"/>
  <c r="G737" i="2"/>
  <c r="H720" i="2"/>
  <c r="J720" i="2" s="1"/>
  <c r="I714" i="2"/>
  <c r="I721" i="2"/>
  <c r="I722" i="2" s="1"/>
  <c r="H721" i="2"/>
  <c r="J721" i="2" s="1"/>
  <c r="E722" i="2"/>
  <c r="G722" i="2"/>
  <c r="I690" i="2"/>
  <c r="H681" i="2"/>
  <c r="J681" i="2" s="1"/>
  <c r="I705" i="2"/>
  <c r="H696" i="2"/>
  <c r="J696" i="2" s="1"/>
  <c r="E698" i="2"/>
  <c r="I697" i="2"/>
  <c r="I698" i="2" s="1"/>
  <c r="H697" i="2"/>
  <c r="J697" i="2" s="1"/>
  <c r="G698" i="2"/>
  <c r="K3697" i="1"/>
  <c r="K3736" i="1"/>
  <c r="E683" i="2"/>
  <c r="I682" i="2"/>
  <c r="I683" i="2" s="1"/>
  <c r="H682" i="2"/>
  <c r="J682" i="2" s="1"/>
  <c r="G683" i="2"/>
  <c r="E668" i="2"/>
  <c r="I666" i="2"/>
  <c r="G668" i="2"/>
  <c r="I667" i="2"/>
  <c r="H667" i="2"/>
  <c r="J667" i="2" s="1"/>
  <c r="I606" i="2"/>
  <c r="H666" i="2"/>
  <c r="K3506" i="1"/>
  <c r="K3510" i="1"/>
  <c r="K3518" i="1"/>
  <c r="H570" i="2"/>
  <c r="J570" i="2" s="1"/>
  <c r="I618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K4400" i="1" s="1"/>
  <c r="J4402" i="1" s="1"/>
  <c r="B4426" i="1"/>
  <c r="K4426" i="1" s="1"/>
  <c r="K4388" i="1"/>
  <c r="K4392" i="1"/>
  <c r="B4430" i="1"/>
  <c r="K4430" i="1" s="1"/>
  <c r="J3790" i="1"/>
  <c r="K3792" i="1" s="1"/>
  <c r="J3794" i="1" s="1"/>
  <c r="K4202" i="1"/>
  <c r="K4204" i="1"/>
  <c r="J4246" i="1"/>
  <c r="K4248" i="1" s="1"/>
  <c r="J4250" i="1" s="1"/>
  <c r="J4474" i="1"/>
  <c r="K4495" i="1"/>
  <c r="K4499" i="1"/>
  <c r="K4503" i="1"/>
  <c r="K4507" i="1"/>
  <c r="J3904" i="1"/>
  <c r="J4132" i="1"/>
  <c r="K4494" i="1"/>
  <c r="K4498" i="1"/>
  <c r="K4502" i="1"/>
  <c r="K3354" i="1"/>
  <c r="K3358" i="1"/>
  <c r="K3362" i="1"/>
  <c r="K3366" i="1"/>
  <c r="H642" i="2"/>
  <c r="J642" i="2" s="1"/>
  <c r="H594" i="2"/>
  <c r="J594" i="2" s="1"/>
  <c r="H633" i="2"/>
  <c r="J633" i="2" s="1"/>
  <c r="K3240" i="1"/>
  <c r="I600" i="2"/>
  <c r="H612" i="2"/>
  <c r="J612" i="2" s="1"/>
  <c r="H624" i="2"/>
  <c r="J624" i="2" s="1"/>
  <c r="I564" i="2"/>
  <c r="H576" i="2"/>
  <c r="J576" i="2" s="1"/>
  <c r="H625" i="2"/>
  <c r="J625" i="2" s="1"/>
  <c r="I625" i="2"/>
  <c r="I626" i="2" s="1"/>
  <c r="E626" i="2"/>
  <c r="G626" i="2"/>
  <c r="H619" i="2"/>
  <c r="J619" i="2" s="1"/>
  <c r="I619" i="2"/>
  <c r="J618" i="2"/>
  <c r="G608" i="2"/>
  <c r="E620" i="2"/>
  <c r="G620" i="2"/>
  <c r="H613" i="2"/>
  <c r="J613" i="2" s="1"/>
  <c r="I613" i="2"/>
  <c r="I614" i="2" s="1"/>
  <c r="E614" i="2"/>
  <c r="E608" i="2"/>
  <c r="G614" i="2"/>
  <c r="J606" i="2"/>
  <c r="H607" i="2"/>
  <c r="J607" i="2" s="1"/>
  <c r="I607" i="2"/>
  <c r="H601" i="2"/>
  <c r="J601" i="2" s="1"/>
  <c r="I601" i="2"/>
  <c r="J600" i="2"/>
  <c r="E602" i="2"/>
  <c r="G602" i="2"/>
  <c r="H595" i="2"/>
  <c r="J595" i="2" s="1"/>
  <c r="I595" i="2"/>
  <c r="I596" i="2" s="1"/>
  <c r="E596" i="2"/>
  <c r="G596" i="2"/>
  <c r="H558" i="2"/>
  <c r="J558" i="2" s="1"/>
  <c r="J588" i="2"/>
  <c r="H589" i="2"/>
  <c r="J589" i="2" s="1"/>
  <c r="I589" i="2"/>
  <c r="E590" i="2"/>
  <c r="H543" i="2"/>
  <c r="J543" i="2" s="1"/>
  <c r="I588" i="2"/>
  <c r="G590" i="2"/>
  <c r="E584" i="2"/>
  <c r="I583" i="2"/>
  <c r="I584" i="2" s="1"/>
  <c r="H583" i="2"/>
  <c r="J583" i="2" s="1"/>
  <c r="H582" i="2"/>
  <c r="G584" i="2"/>
  <c r="E578" i="2"/>
  <c r="I577" i="2"/>
  <c r="I578" i="2" s="1"/>
  <c r="H577" i="2"/>
  <c r="J577" i="2" s="1"/>
  <c r="G578" i="2"/>
  <c r="E572" i="2"/>
  <c r="I571" i="2"/>
  <c r="I572" i="2" s="1"/>
  <c r="H571" i="2"/>
  <c r="J571" i="2" s="1"/>
  <c r="G572" i="2"/>
  <c r="H565" i="2"/>
  <c r="J565" i="2" s="1"/>
  <c r="I565" i="2"/>
  <c r="J564" i="2"/>
  <c r="E566" i="2"/>
  <c r="G566" i="2"/>
  <c r="I522" i="2"/>
  <c r="H549" i="2"/>
  <c r="J549" i="2" s="1"/>
  <c r="H550" i="2"/>
  <c r="J550" i="2" s="1"/>
  <c r="I550" i="2"/>
  <c r="I551" i="2" s="1"/>
  <c r="H531" i="2"/>
  <c r="J531" i="2" s="1"/>
  <c r="E551" i="2"/>
  <c r="G533" i="2"/>
  <c r="G551" i="2"/>
  <c r="H544" i="2"/>
  <c r="J544" i="2" s="1"/>
  <c r="I544" i="2"/>
  <c r="I545" i="2" s="1"/>
  <c r="E545" i="2"/>
  <c r="E539" i="2"/>
  <c r="G545" i="2"/>
  <c r="H538" i="2"/>
  <c r="J538" i="2" s="1"/>
  <c r="I538" i="2"/>
  <c r="J537" i="2"/>
  <c r="I537" i="2"/>
  <c r="G539" i="2"/>
  <c r="J2878" i="1"/>
  <c r="K2880" i="1" s="1"/>
  <c r="I516" i="2"/>
  <c r="E524" i="2"/>
  <c r="J522" i="2"/>
  <c r="H462" i="2"/>
  <c r="J462" i="2" s="1"/>
  <c r="I523" i="2"/>
  <c r="H523" i="2"/>
  <c r="J523" i="2" s="1"/>
  <c r="G524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501" i="2"/>
  <c r="J501" i="2" s="1"/>
  <c r="H508" i="2"/>
  <c r="J508" i="2" s="1"/>
  <c r="I508" i="2"/>
  <c r="I509" i="2" s="1"/>
  <c r="E509" i="2"/>
  <c r="H507" i="2"/>
  <c r="G509" i="2"/>
  <c r="K2711" i="1"/>
  <c r="K2677" i="1"/>
  <c r="K2681" i="1"/>
  <c r="H486" i="2"/>
  <c r="J486" i="2" s="1"/>
  <c r="E440" i="2"/>
  <c r="E494" i="2"/>
  <c r="I493" i="2"/>
  <c r="I494" i="2" s="1"/>
  <c r="H493" i="2"/>
  <c r="J493" i="2" s="1"/>
  <c r="H492" i="2"/>
  <c r="G494" i="2"/>
  <c r="H456" i="2"/>
  <c r="J456" i="2" s="1"/>
  <c r="H487" i="2"/>
  <c r="J487" i="2" s="1"/>
  <c r="I487" i="2"/>
  <c r="I488" i="2" s="1"/>
  <c r="I468" i="2"/>
  <c r="H480" i="2"/>
  <c r="J480" i="2" s="1"/>
  <c r="E488" i="2"/>
  <c r="G488" i="2"/>
  <c r="H481" i="2"/>
  <c r="J481" i="2" s="1"/>
  <c r="I481" i="2"/>
  <c r="I482" i="2" s="1"/>
  <c r="E482" i="2"/>
  <c r="G482" i="2"/>
  <c r="H475" i="2"/>
  <c r="J475" i="2" s="1"/>
  <c r="I475" i="2"/>
  <c r="I476" i="2" s="1"/>
  <c r="E476" i="2"/>
  <c r="H474" i="2"/>
  <c r="G476" i="2"/>
  <c r="J468" i="2"/>
  <c r="H469" i="2"/>
  <c r="J469" i="2" s="1"/>
  <c r="I469" i="2"/>
  <c r="E470" i="2"/>
  <c r="G470" i="2"/>
  <c r="H463" i="2"/>
  <c r="J463" i="2" s="1"/>
  <c r="I463" i="2"/>
  <c r="I464" i="2" s="1"/>
  <c r="E464" i="2"/>
  <c r="G464" i="2"/>
  <c r="H457" i="2"/>
  <c r="J457" i="2" s="1"/>
  <c r="I457" i="2"/>
  <c r="I458" i="2" s="1"/>
  <c r="E458" i="2"/>
  <c r="G458" i="2"/>
  <c r="E452" i="2"/>
  <c r="I451" i="2"/>
  <c r="I452" i="2" s="1"/>
  <c r="H451" i="2"/>
  <c r="J451" i="2" s="1"/>
  <c r="H450" i="2"/>
  <c r="G452" i="2"/>
  <c r="H445" i="2"/>
  <c r="J445" i="2" s="1"/>
  <c r="I445" i="2"/>
  <c r="I446" i="2" s="1"/>
  <c r="E446" i="2"/>
  <c r="H444" i="2"/>
  <c r="G446" i="2"/>
  <c r="H439" i="2"/>
  <c r="J439" i="2" s="1"/>
  <c r="I439" i="2"/>
  <c r="H429" i="2"/>
  <c r="J429" i="2" s="1"/>
  <c r="H430" i="2"/>
  <c r="J430" i="2" s="1"/>
  <c r="I430" i="2"/>
  <c r="I431" i="2" s="1"/>
  <c r="E431" i="2"/>
  <c r="G431" i="2"/>
  <c r="I414" i="2"/>
  <c r="J414" i="2"/>
  <c r="H415" i="2"/>
  <c r="J415" i="2" s="1"/>
  <c r="I415" i="2"/>
  <c r="I393" i="2"/>
  <c r="E416" i="2"/>
  <c r="G416" i="2"/>
  <c r="H409" i="2"/>
  <c r="J409" i="2" s="1"/>
  <c r="I409" i="2"/>
  <c r="I410" i="2" s="1"/>
  <c r="E410" i="2"/>
  <c r="H408" i="2"/>
  <c r="G410" i="2"/>
  <c r="H369" i="2"/>
  <c r="J369" i="2" s="1"/>
  <c r="G371" i="2"/>
  <c r="J393" i="2"/>
  <c r="H394" i="2"/>
  <c r="J394" i="2" s="1"/>
  <c r="I394" i="2"/>
  <c r="E395" i="2"/>
  <c r="G395" i="2"/>
  <c r="H388" i="2"/>
  <c r="J388" i="2" s="1"/>
  <c r="I388" i="2"/>
  <c r="E389" i="2"/>
  <c r="J387" i="2"/>
  <c r="I387" i="2"/>
  <c r="G389" i="2"/>
  <c r="J381" i="2"/>
  <c r="H382" i="2"/>
  <c r="J382" i="2" s="1"/>
  <c r="I382" i="2"/>
  <c r="E383" i="2"/>
  <c r="I381" i="2"/>
  <c r="G383" i="2"/>
  <c r="H376" i="2"/>
  <c r="J376" i="2" s="1"/>
  <c r="I376" i="2"/>
  <c r="I377" i="2" s="1"/>
  <c r="E377" i="2"/>
  <c r="H375" i="2"/>
  <c r="G377" i="2"/>
  <c r="J2422" i="1"/>
  <c r="K2424" i="1" s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I360" i="2"/>
  <c r="K2104" i="1"/>
  <c r="K2108" i="1"/>
  <c r="K2112" i="1"/>
  <c r="H345" i="2"/>
  <c r="J345" i="2" s="1"/>
  <c r="H324" i="2"/>
  <c r="J324" i="2" s="1"/>
  <c r="H351" i="2"/>
  <c r="J351" i="2" s="1"/>
  <c r="I318" i="2"/>
  <c r="H352" i="2"/>
  <c r="J352" i="2" s="1"/>
  <c r="I352" i="2"/>
  <c r="I353" i="2" s="1"/>
  <c r="E353" i="2"/>
  <c r="E347" i="2"/>
  <c r="G353" i="2"/>
  <c r="H346" i="2"/>
  <c r="J346" i="2" s="1"/>
  <c r="I346" i="2"/>
  <c r="I347" i="2" s="1"/>
  <c r="E341" i="2"/>
  <c r="G347" i="2"/>
  <c r="G335" i="2"/>
  <c r="H340" i="2"/>
  <c r="J340" i="2" s="1"/>
  <c r="I340" i="2"/>
  <c r="H333" i="2"/>
  <c r="J333" i="2" s="1"/>
  <c r="H312" i="2"/>
  <c r="J312" i="2" s="1"/>
  <c r="J339" i="2"/>
  <c r="I339" i="2"/>
  <c r="G341" i="2"/>
  <c r="K2026" i="1"/>
  <c r="K2034" i="1"/>
  <c r="H325" i="2"/>
  <c r="J325" i="2" s="1"/>
  <c r="I325" i="2"/>
  <c r="I326" i="2" s="1"/>
  <c r="E326" i="2"/>
  <c r="G326" i="2"/>
  <c r="J318" i="2"/>
  <c r="H319" i="2"/>
  <c r="J319" i="2" s="1"/>
  <c r="I319" i="2"/>
  <c r="G308" i="2"/>
  <c r="E320" i="2"/>
  <c r="G320" i="2"/>
  <c r="H313" i="2"/>
  <c r="J313" i="2" s="1"/>
  <c r="I313" i="2"/>
  <c r="I314" i="2" s="1"/>
  <c r="E314" i="2"/>
  <c r="H306" i="2"/>
  <c r="J306" i="2" s="1"/>
  <c r="G314" i="2"/>
  <c r="H307" i="2"/>
  <c r="J307" i="2" s="1"/>
  <c r="I307" i="2"/>
  <c r="I308" i="2" s="1"/>
  <c r="E308" i="2"/>
  <c r="H300" i="2"/>
  <c r="J300" i="2" s="1"/>
  <c r="I285" i="2"/>
  <c r="H258" i="2"/>
  <c r="J258" i="2" s="1"/>
  <c r="H291" i="2"/>
  <c r="J291" i="2" s="1"/>
  <c r="E293" i="2"/>
  <c r="I292" i="2"/>
  <c r="I293" i="2" s="1"/>
  <c r="H292" i="2"/>
  <c r="J292" i="2" s="1"/>
  <c r="H273" i="2"/>
  <c r="J273" i="2" s="1"/>
  <c r="G293" i="2"/>
  <c r="H286" i="2"/>
  <c r="J286" i="2" s="1"/>
  <c r="I286" i="2"/>
  <c r="J285" i="2"/>
  <c r="E287" i="2"/>
  <c r="G287" i="2"/>
  <c r="J279" i="2"/>
  <c r="H280" i="2"/>
  <c r="J280" i="2" s="1"/>
  <c r="I280" i="2"/>
  <c r="E281" i="2"/>
  <c r="I279" i="2"/>
  <c r="G281" i="2"/>
  <c r="J1738" i="1"/>
  <c r="K1740" i="1" s="1"/>
  <c r="I264" i="2"/>
  <c r="H252" i="2"/>
  <c r="J252" i="2" s="1"/>
  <c r="J264" i="2"/>
  <c r="H265" i="2"/>
  <c r="J265" i="2" s="1"/>
  <c r="I265" i="2"/>
  <c r="E266" i="2"/>
  <c r="G266" i="2"/>
  <c r="H259" i="2"/>
  <c r="J259" i="2" s="1"/>
  <c r="I259" i="2"/>
  <c r="I260" i="2" s="1"/>
  <c r="E260" i="2"/>
  <c r="G260" i="2"/>
  <c r="H253" i="2"/>
  <c r="J253" i="2" s="1"/>
  <c r="I253" i="2"/>
  <c r="I254" i="2" s="1"/>
  <c r="E254" i="2"/>
  <c r="G254" i="2"/>
  <c r="H247" i="2"/>
  <c r="J247" i="2" s="1"/>
  <c r="I247" i="2"/>
  <c r="H228" i="2"/>
  <c r="J228" i="2" s="1"/>
  <c r="E248" i="2"/>
  <c r="J246" i="2"/>
  <c r="I246" i="2"/>
  <c r="G248" i="2"/>
  <c r="I210" i="2"/>
  <c r="J240" i="2"/>
  <c r="H241" i="2"/>
  <c r="J241" i="2" s="1"/>
  <c r="I241" i="2"/>
  <c r="H222" i="2"/>
  <c r="E242" i="2"/>
  <c r="I240" i="2"/>
  <c r="G242" i="2"/>
  <c r="H235" i="2"/>
  <c r="J235" i="2" s="1"/>
  <c r="I235" i="2"/>
  <c r="I236" i="2" s="1"/>
  <c r="E236" i="2"/>
  <c r="H234" i="2"/>
  <c r="G236" i="2"/>
  <c r="H229" i="2"/>
  <c r="J229" i="2" s="1"/>
  <c r="I229" i="2"/>
  <c r="I230" i="2" s="1"/>
  <c r="E230" i="2"/>
  <c r="G230" i="2"/>
  <c r="H204" i="2"/>
  <c r="J204" i="2" s="1"/>
  <c r="H223" i="2"/>
  <c r="J223" i="2" s="1"/>
  <c r="I223" i="2"/>
  <c r="I224" i="2" s="1"/>
  <c r="J222" i="2"/>
  <c r="E224" i="2"/>
  <c r="G224" i="2"/>
  <c r="H217" i="2"/>
  <c r="J217" i="2" s="1"/>
  <c r="I217" i="2"/>
  <c r="I218" i="2" s="1"/>
  <c r="E218" i="2"/>
  <c r="G200" i="2"/>
  <c r="I198" i="2"/>
  <c r="H216" i="2"/>
  <c r="G218" i="2"/>
  <c r="H211" i="2"/>
  <c r="J211" i="2" s="1"/>
  <c r="I211" i="2"/>
  <c r="E212" i="2"/>
  <c r="J210" i="2"/>
  <c r="G212" i="2"/>
  <c r="E206" i="2"/>
  <c r="H205" i="2"/>
  <c r="J205" i="2" s="1"/>
  <c r="I205" i="2"/>
  <c r="I206" i="2" s="1"/>
  <c r="G206" i="2"/>
  <c r="J1624" i="1"/>
  <c r="K1626" i="1" s="1"/>
  <c r="K1630" i="1" s="1"/>
  <c r="E176" i="2"/>
  <c r="E191" i="2"/>
  <c r="H190" i="2"/>
  <c r="J190" i="2" s="1"/>
  <c r="I190" i="2"/>
  <c r="I191" i="2" s="1"/>
  <c r="H180" i="2"/>
  <c r="H181" i="2"/>
  <c r="J181" i="2" s="1"/>
  <c r="I181" i="2"/>
  <c r="I182" i="2" s="1"/>
  <c r="E182" i="2"/>
  <c r="G182" i="2"/>
  <c r="H175" i="2"/>
  <c r="J175" i="2" s="1"/>
  <c r="I175" i="2"/>
  <c r="I176" i="2" s="1"/>
  <c r="K1417" i="1"/>
  <c r="K1421" i="1"/>
  <c r="K1458" i="1"/>
  <c r="J1282" i="1"/>
  <c r="K1284" i="1" s="1"/>
  <c r="J1286" i="1" s="1"/>
  <c r="H157" i="2"/>
  <c r="J157" i="2" s="1"/>
  <c r="I157" i="2"/>
  <c r="I158" i="2" s="1"/>
  <c r="E158" i="2"/>
  <c r="H156" i="2"/>
  <c r="G158" i="2"/>
  <c r="B1235" i="1"/>
  <c r="K1343" i="1"/>
  <c r="K1347" i="1"/>
  <c r="K1351" i="1"/>
  <c r="K1355" i="1"/>
  <c r="K1454" i="1"/>
  <c r="K1304" i="1"/>
  <c r="K1308" i="1"/>
  <c r="K1312" i="1"/>
  <c r="K1316" i="1"/>
  <c r="J1396" i="1"/>
  <c r="K1398" i="1" s="1"/>
  <c r="J1400" i="1" s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132" i="2"/>
  <c r="J132" i="2" s="1"/>
  <c r="H123" i="2"/>
  <c r="J123" i="2" s="1"/>
  <c r="G110" i="2"/>
  <c r="J114" i="2"/>
  <c r="H115" i="2"/>
  <c r="J115" i="2" s="1"/>
  <c r="I115" i="2"/>
  <c r="H108" i="2"/>
  <c r="J108" i="2" s="1"/>
  <c r="E116" i="2"/>
  <c r="I114" i="2"/>
  <c r="G116" i="2"/>
  <c r="G12" i="2"/>
  <c r="I12" i="2" s="1"/>
  <c r="H87" i="2"/>
  <c r="J87" i="2" s="1"/>
  <c r="H99" i="2"/>
  <c r="J99" i="2" s="1"/>
  <c r="H100" i="2"/>
  <c r="J100" i="2" s="1"/>
  <c r="I100" i="2"/>
  <c r="I101" i="2" s="1"/>
  <c r="E101" i="2"/>
  <c r="G101" i="2"/>
  <c r="J93" i="2"/>
  <c r="H94" i="2"/>
  <c r="J94" i="2" s="1"/>
  <c r="I94" i="2"/>
  <c r="E95" i="2"/>
  <c r="I93" i="2"/>
  <c r="G95" i="2"/>
  <c r="H174" i="2"/>
  <c r="G176" i="2"/>
  <c r="G80" i="2"/>
  <c r="G83" i="2" s="1"/>
  <c r="I78" i="2"/>
  <c r="H63" i="2"/>
  <c r="J63" i="2" s="1"/>
  <c r="E71" i="2"/>
  <c r="J69" i="2"/>
  <c r="H70" i="2"/>
  <c r="J70" i="2" s="1"/>
  <c r="I70" i="2"/>
  <c r="I69" i="2"/>
  <c r="G71" i="2"/>
  <c r="H57" i="2"/>
  <c r="J57" i="2" s="1"/>
  <c r="H64" i="2"/>
  <c r="J64" i="2" s="1"/>
  <c r="I64" i="2"/>
  <c r="I65" i="2" s="1"/>
  <c r="E65" i="2"/>
  <c r="G65" i="2"/>
  <c r="G502" i="2"/>
  <c r="G503" i="2" s="1"/>
  <c r="H39" i="2"/>
  <c r="J39" i="2" s="1"/>
  <c r="G41" i="2"/>
  <c r="G44" i="2" s="1"/>
  <c r="G18" i="2"/>
  <c r="I18" i="2" s="1"/>
  <c r="G30" i="2"/>
  <c r="G31" i="2"/>
  <c r="G24" i="2"/>
  <c r="H24" i="2" s="1"/>
  <c r="G25" i="2"/>
  <c r="H19" i="2"/>
  <c r="J19" i="2" s="1"/>
  <c r="I19" i="2"/>
  <c r="E20" i="2"/>
  <c r="G890" i="2"/>
  <c r="H888" i="2"/>
  <c r="E80" i="2"/>
  <c r="E362" i="2"/>
  <c r="H165" i="2"/>
  <c r="J165" i="2" s="1"/>
  <c r="H987" i="2"/>
  <c r="H48" i="2"/>
  <c r="J48" i="2" s="1"/>
  <c r="H189" i="2"/>
  <c r="E692" i="2"/>
  <c r="G191" i="2"/>
  <c r="G194" i="2" s="1"/>
  <c r="E677" i="2"/>
  <c r="E644" i="2"/>
  <c r="E167" i="2"/>
  <c r="G166" i="2"/>
  <c r="E125" i="2"/>
  <c r="E806" i="2"/>
  <c r="E653" i="2"/>
  <c r="G49" i="2"/>
  <c r="G50" i="2" s="1"/>
  <c r="G53" i="2" s="1"/>
  <c r="E110" i="2"/>
  <c r="E1286" i="2"/>
  <c r="E1088" i="2"/>
  <c r="H862" i="2"/>
  <c r="J862" i="2" s="1"/>
  <c r="E200" i="2"/>
  <c r="E371" i="2"/>
  <c r="E404" i="2"/>
  <c r="E770" i="2"/>
  <c r="E863" i="2"/>
  <c r="H1384" i="2"/>
  <c r="J1384" i="2" s="1"/>
  <c r="I1384" i="2"/>
  <c r="I1385" i="2" s="1"/>
  <c r="H832" i="2"/>
  <c r="J832" i="2" s="1"/>
  <c r="I832" i="2"/>
  <c r="H1285" i="2"/>
  <c r="J1285" i="2" s="1"/>
  <c r="I1285" i="2"/>
  <c r="I1286" i="2" s="1"/>
  <c r="E1385" i="2"/>
  <c r="G1484" i="2"/>
  <c r="H1482" i="2"/>
  <c r="I1482" i="2"/>
  <c r="H1186" i="2"/>
  <c r="J1186" i="2" s="1"/>
  <c r="I1186" i="2"/>
  <c r="I1187" i="2" s="1"/>
  <c r="G1286" i="2"/>
  <c r="I861" i="2"/>
  <c r="I863" i="2" s="1"/>
  <c r="H861" i="2"/>
  <c r="G863" i="2"/>
  <c r="H841" i="2"/>
  <c r="J841" i="2" s="1"/>
  <c r="I841" i="2"/>
  <c r="G833" i="2"/>
  <c r="G836" i="2" s="1"/>
  <c r="H831" i="2"/>
  <c r="I831" i="2"/>
  <c r="H1483" i="2"/>
  <c r="J1483" i="2" s="1"/>
  <c r="I1483" i="2"/>
  <c r="G1385" i="2"/>
  <c r="H1087" i="2"/>
  <c r="I1087" i="2"/>
  <c r="E1484" i="2"/>
  <c r="E1187" i="2"/>
  <c r="G842" i="2"/>
  <c r="H840" i="2"/>
  <c r="I840" i="2"/>
  <c r="E833" i="2"/>
  <c r="E842" i="2"/>
  <c r="H784" i="2"/>
  <c r="J784" i="2" s="1"/>
  <c r="I784" i="2"/>
  <c r="I785" i="2" s="1"/>
  <c r="H715" i="2"/>
  <c r="I715" i="2"/>
  <c r="G785" i="2"/>
  <c r="G677" i="2"/>
  <c r="G686" i="2" s="1"/>
  <c r="I675" i="2"/>
  <c r="H675" i="2"/>
  <c r="I661" i="2"/>
  <c r="H661" i="2"/>
  <c r="J661" i="2" s="1"/>
  <c r="E662" i="2"/>
  <c r="H769" i="2"/>
  <c r="J769" i="2" s="1"/>
  <c r="I769" i="2"/>
  <c r="I770" i="2" s="1"/>
  <c r="G716" i="2"/>
  <c r="E716" i="2"/>
  <c r="H676" i="2"/>
  <c r="J676" i="2" s="1"/>
  <c r="I676" i="2"/>
  <c r="I651" i="2"/>
  <c r="G653" i="2"/>
  <c r="G656" i="2" s="1"/>
  <c r="H651" i="2"/>
  <c r="G806" i="2"/>
  <c r="H804" i="2"/>
  <c r="I804" i="2"/>
  <c r="H730" i="2"/>
  <c r="J730" i="2" s="1"/>
  <c r="I730" i="2"/>
  <c r="I731" i="2" s="1"/>
  <c r="G707" i="2"/>
  <c r="G710" i="2" s="1"/>
  <c r="I706" i="2"/>
  <c r="H706" i="2"/>
  <c r="H805" i="2"/>
  <c r="J805" i="2" s="1"/>
  <c r="I805" i="2"/>
  <c r="E731" i="2"/>
  <c r="H691" i="2"/>
  <c r="G692" i="2"/>
  <c r="I691" i="2"/>
  <c r="E785" i="2"/>
  <c r="E707" i="2"/>
  <c r="I652" i="2"/>
  <c r="H652" i="2"/>
  <c r="J652" i="2" s="1"/>
  <c r="I660" i="2"/>
  <c r="G662" i="2"/>
  <c r="H660" i="2"/>
  <c r="H559" i="2"/>
  <c r="J559" i="2" s="1"/>
  <c r="I559" i="2"/>
  <c r="I560" i="2" s="1"/>
  <c r="G560" i="2"/>
  <c r="I438" i="2"/>
  <c r="G440" i="2"/>
  <c r="H438" i="2"/>
  <c r="J516" i="2"/>
  <c r="H643" i="2"/>
  <c r="J643" i="2" s="1"/>
  <c r="I643" i="2"/>
  <c r="I644" i="2" s="1"/>
  <c r="E533" i="2"/>
  <c r="H517" i="2"/>
  <c r="J517" i="2" s="1"/>
  <c r="I517" i="2"/>
  <c r="G425" i="2"/>
  <c r="H423" i="2"/>
  <c r="I423" i="2"/>
  <c r="I403" i="2"/>
  <c r="H403" i="2"/>
  <c r="J403" i="2" s="1"/>
  <c r="I402" i="2"/>
  <c r="G404" i="2"/>
  <c r="H402" i="2"/>
  <c r="G518" i="2"/>
  <c r="G527" i="2" s="1"/>
  <c r="E560" i="2"/>
  <c r="I424" i="2"/>
  <c r="H424" i="2"/>
  <c r="J424" i="2" s="1"/>
  <c r="H532" i="2"/>
  <c r="J532" i="2" s="1"/>
  <c r="I532" i="2"/>
  <c r="I533" i="2" s="1"/>
  <c r="H634" i="2"/>
  <c r="J634" i="2" s="1"/>
  <c r="I634" i="2"/>
  <c r="I635" i="2" s="1"/>
  <c r="G635" i="2"/>
  <c r="G638" i="2" s="1"/>
  <c r="E635" i="2"/>
  <c r="E518" i="2"/>
  <c r="G644" i="2"/>
  <c r="G647" i="2" s="1"/>
  <c r="I370" i="2"/>
  <c r="I371" i="2" s="1"/>
  <c r="H370" i="2"/>
  <c r="J370" i="2" s="1"/>
  <c r="E425" i="2"/>
  <c r="H274" i="2"/>
  <c r="J274" i="2" s="1"/>
  <c r="I274" i="2"/>
  <c r="I275" i="2" s="1"/>
  <c r="H151" i="2"/>
  <c r="J151" i="2" s="1"/>
  <c r="I151" i="2"/>
  <c r="H361" i="2"/>
  <c r="I361" i="2"/>
  <c r="G362" i="2"/>
  <c r="G365" i="2" s="1"/>
  <c r="H199" i="2"/>
  <c r="I199" i="2"/>
  <c r="G275" i="2"/>
  <c r="E302" i="2"/>
  <c r="G143" i="2"/>
  <c r="G146" i="2" s="1"/>
  <c r="H141" i="2"/>
  <c r="I141" i="2"/>
  <c r="H142" i="2"/>
  <c r="J142" i="2" s="1"/>
  <c r="I142" i="2"/>
  <c r="E143" i="2"/>
  <c r="H301" i="2"/>
  <c r="J301" i="2" s="1"/>
  <c r="I301" i="2"/>
  <c r="I302" i="2" s="1"/>
  <c r="G152" i="2"/>
  <c r="H150" i="2"/>
  <c r="I150" i="2"/>
  <c r="E152" i="2"/>
  <c r="H334" i="2"/>
  <c r="J334" i="2" s="1"/>
  <c r="I334" i="2"/>
  <c r="I335" i="2" s="1"/>
  <c r="E335" i="2"/>
  <c r="E275" i="2"/>
  <c r="G302" i="2"/>
  <c r="H88" i="2"/>
  <c r="J88" i="2" s="1"/>
  <c r="I88" i="2"/>
  <c r="I89" i="2" s="1"/>
  <c r="G89" i="2"/>
  <c r="H124" i="2"/>
  <c r="J124" i="2" s="1"/>
  <c r="I124" i="2"/>
  <c r="I125" i="2" s="1"/>
  <c r="E89" i="2"/>
  <c r="H79" i="2"/>
  <c r="I79" i="2"/>
  <c r="G125" i="2"/>
  <c r="G128" i="2" s="1"/>
  <c r="H133" i="2"/>
  <c r="J133" i="2" s="1"/>
  <c r="I133" i="2"/>
  <c r="I134" i="2" s="1"/>
  <c r="E134" i="2"/>
  <c r="G134" i="2"/>
  <c r="G137" i="2" s="1"/>
  <c r="H109" i="2"/>
  <c r="J109" i="2" s="1"/>
  <c r="I109" i="2"/>
  <c r="I110" i="2" s="1"/>
  <c r="H58" i="2"/>
  <c r="J58" i="2" s="1"/>
  <c r="I58" i="2"/>
  <c r="I59" i="2" s="1"/>
  <c r="G59" i="2"/>
  <c r="E59" i="2"/>
  <c r="H40" i="2"/>
  <c r="J40" i="2" s="1"/>
  <c r="I40" i="2"/>
  <c r="I41" i="2" s="1"/>
  <c r="E41" i="2"/>
  <c r="E14" i="2"/>
  <c r="H13" i="2"/>
  <c r="J13" i="2" s="1"/>
  <c r="I13" i="2"/>
  <c r="K4590" i="1"/>
  <c r="J4592" i="1" s="1"/>
  <c r="K4761" i="1"/>
  <c r="K4769" i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06" i="1"/>
  <c r="K3910" i="1" s="1"/>
  <c r="K3930" i="1"/>
  <c r="B3968" i="1"/>
  <c r="K3968" i="1" s="1"/>
  <c r="K3938" i="1"/>
  <c r="B3976" i="1"/>
  <c r="K3976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4476" i="1"/>
  <c r="J4478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45" i="1"/>
  <c r="B2483" i="1"/>
  <c r="K2483" i="1" s="1"/>
  <c r="K2449" i="1"/>
  <c r="B2487" i="1"/>
  <c r="K2487" i="1" s="1"/>
  <c r="K2457" i="1"/>
  <c r="B2495" i="1"/>
  <c r="K2495" i="1" s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I3052" i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3052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464" i="1"/>
  <c r="K1460" i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J1742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G857" i="2" l="1"/>
  <c r="G827" i="2"/>
  <c r="G779" i="2"/>
  <c r="G800" i="2"/>
  <c r="I1562" i="2"/>
  <c r="I1421" i="2"/>
  <c r="I1544" i="2"/>
  <c r="G764" i="2"/>
  <c r="H1376" i="2"/>
  <c r="H1377" i="2" s="1"/>
  <c r="G725" i="2"/>
  <c r="I980" i="2"/>
  <c r="G701" i="2"/>
  <c r="K4708" i="1"/>
  <c r="J4706" i="1"/>
  <c r="J4778" i="1"/>
  <c r="H980" i="2"/>
  <c r="H981" i="2" s="1"/>
  <c r="G671" i="2"/>
  <c r="G629" i="2"/>
  <c r="G554" i="2"/>
  <c r="G497" i="2"/>
  <c r="G512" i="2"/>
  <c r="J4170" i="1"/>
  <c r="K4172" i="1" s="1"/>
  <c r="J4174" i="1" s="1"/>
  <c r="G434" i="2"/>
  <c r="G398" i="2"/>
  <c r="G419" i="2"/>
  <c r="K2884" i="1"/>
  <c r="J2882" i="1"/>
  <c r="G329" i="2"/>
  <c r="G161" i="2"/>
  <c r="G356" i="2"/>
  <c r="I1271" i="2"/>
  <c r="G185" i="2"/>
  <c r="H341" i="2"/>
  <c r="H342" i="2" s="1"/>
  <c r="H1277" i="2"/>
  <c r="H1278" i="2" s="1"/>
  <c r="I988" i="2"/>
  <c r="I989" i="2" s="1"/>
  <c r="G296" i="2"/>
  <c r="H989" i="2"/>
  <c r="I341" i="2"/>
  <c r="I1370" i="2"/>
  <c r="G269" i="2"/>
  <c r="K2542" i="1"/>
  <c r="J2426" i="1"/>
  <c r="K2428" i="1"/>
  <c r="J2540" i="1"/>
  <c r="H890" i="2"/>
  <c r="H891" i="2" s="1"/>
  <c r="G1577" i="2"/>
  <c r="I1334" i="2"/>
  <c r="G119" i="2"/>
  <c r="I1457" i="2"/>
  <c r="G104" i="2"/>
  <c r="G74" i="2"/>
  <c r="I1199" i="2"/>
  <c r="H1562" i="2"/>
  <c r="H1563" i="2" s="1"/>
  <c r="J1562" i="2"/>
  <c r="H1574" i="2"/>
  <c r="H1575" i="2" s="1"/>
  <c r="J1574" i="2"/>
  <c r="H1568" i="2"/>
  <c r="H1569" i="2" s="1"/>
  <c r="J1568" i="2"/>
  <c r="H1556" i="2"/>
  <c r="H1557" i="2" s="1"/>
  <c r="H1550" i="2"/>
  <c r="H1551" i="2" s="1"/>
  <c r="J1556" i="2"/>
  <c r="H1508" i="2"/>
  <c r="H1509" i="2" s="1"/>
  <c r="J1550" i="2"/>
  <c r="H1544" i="2"/>
  <c r="H1545" i="2" s="1"/>
  <c r="J1544" i="2"/>
  <c r="I1538" i="2"/>
  <c r="H1538" i="2"/>
  <c r="H1539" i="2" s="1"/>
  <c r="J1538" i="2"/>
  <c r="H1532" i="2"/>
  <c r="H1533" i="2" s="1"/>
  <c r="J1532" i="2"/>
  <c r="I1490" i="2"/>
  <c r="H1526" i="2"/>
  <c r="H1527" i="2" s="1"/>
  <c r="J1526" i="2"/>
  <c r="H1475" i="2"/>
  <c r="H1476" i="2" s="1"/>
  <c r="H1520" i="2"/>
  <c r="H1521" i="2" s="1"/>
  <c r="J1520" i="2"/>
  <c r="H1514" i="2"/>
  <c r="H1515" i="2" s="1"/>
  <c r="J1514" i="2"/>
  <c r="J1508" i="2"/>
  <c r="H1490" i="2"/>
  <c r="H1491" i="2" s="1"/>
  <c r="J1490" i="2"/>
  <c r="H1502" i="2"/>
  <c r="H1503" i="2" s="1"/>
  <c r="J1502" i="2"/>
  <c r="H1496" i="2"/>
  <c r="H1497" i="2" s="1"/>
  <c r="J1496" i="2"/>
  <c r="I944" i="2"/>
  <c r="G1478" i="2"/>
  <c r="J1463" i="2"/>
  <c r="H1463" i="2"/>
  <c r="H1464" i="2" s="1"/>
  <c r="J1475" i="2"/>
  <c r="J1469" i="2"/>
  <c r="H1457" i="2"/>
  <c r="H1458" i="2" s="1"/>
  <c r="H1469" i="2"/>
  <c r="H1470" i="2" s="1"/>
  <c r="I1358" i="2"/>
  <c r="J1451" i="2"/>
  <c r="H1451" i="2"/>
  <c r="H1452" i="2" s="1"/>
  <c r="J1457" i="2"/>
  <c r="H1445" i="2"/>
  <c r="H1446" i="2" s="1"/>
  <c r="J1445" i="2"/>
  <c r="H1439" i="2"/>
  <c r="H1440" i="2" s="1"/>
  <c r="J1439" i="2"/>
  <c r="J1431" i="2"/>
  <c r="J1433" i="2" s="1"/>
  <c r="H1433" i="2"/>
  <c r="H1434" i="2" s="1"/>
  <c r="H1421" i="2"/>
  <c r="H1422" i="2" s="1"/>
  <c r="H1427" i="2"/>
  <c r="H1428" i="2" s="1"/>
  <c r="J1427" i="2"/>
  <c r="H1415" i="2"/>
  <c r="H1416" i="2" s="1"/>
  <c r="J1421" i="2"/>
  <c r="J1415" i="2"/>
  <c r="J1409" i="2"/>
  <c r="H1409" i="2"/>
  <c r="H1410" i="2" s="1"/>
  <c r="H1403" i="2"/>
  <c r="H1404" i="2" s="1"/>
  <c r="J1403" i="2"/>
  <c r="H1397" i="2"/>
  <c r="H1398" i="2" s="1"/>
  <c r="J1397" i="2"/>
  <c r="H1391" i="2"/>
  <c r="H1392" i="2" s="1"/>
  <c r="J1391" i="2"/>
  <c r="H1358" i="2"/>
  <c r="H1359" i="2" s="1"/>
  <c r="G989" i="2"/>
  <c r="I1088" i="2"/>
  <c r="G1379" i="2"/>
  <c r="J1376" i="2"/>
  <c r="H1370" i="2"/>
  <c r="H1371" i="2" s="1"/>
  <c r="J1370" i="2"/>
  <c r="H1364" i="2"/>
  <c r="H1365" i="2" s="1"/>
  <c r="J1364" i="2"/>
  <c r="J1358" i="2"/>
  <c r="H1352" i="2"/>
  <c r="H1353" i="2" s="1"/>
  <c r="H1328" i="2"/>
  <c r="H1329" i="2" s="1"/>
  <c r="I1340" i="2"/>
  <c r="J1352" i="2"/>
  <c r="H1346" i="2"/>
  <c r="H1347" i="2" s="1"/>
  <c r="J1346" i="2"/>
  <c r="H1340" i="2"/>
  <c r="H1341" i="2" s="1"/>
  <c r="J1340" i="2"/>
  <c r="H1334" i="2"/>
  <c r="H1335" i="2" s="1"/>
  <c r="J1334" i="2"/>
  <c r="J1322" i="2"/>
  <c r="H1322" i="2"/>
  <c r="H1323" i="2" s="1"/>
  <c r="J1328" i="2"/>
  <c r="H1304" i="2"/>
  <c r="H1305" i="2" s="1"/>
  <c r="H1316" i="2"/>
  <c r="H1317" i="2" s="1"/>
  <c r="J1316" i="2"/>
  <c r="J1304" i="2"/>
  <c r="H1310" i="2"/>
  <c r="H1311" i="2" s="1"/>
  <c r="J1310" i="2"/>
  <c r="H1298" i="2"/>
  <c r="H1299" i="2" s="1"/>
  <c r="J1298" i="2"/>
  <c r="I1112" i="2"/>
  <c r="I1292" i="2"/>
  <c r="H1292" i="2"/>
  <c r="H1293" i="2" s="1"/>
  <c r="J1292" i="2"/>
  <c r="G1280" i="2"/>
  <c r="J1277" i="2"/>
  <c r="J1271" i="2"/>
  <c r="I1265" i="2"/>
  <c r="H1253" i="2"/>
  <c r="H1254" i="2" s="1"/>
  <c r="H1259" i="2"/>
  <c r="H1260" i="2" s="1"/>
  <c r="H1271" i="2"/>
  <c r="H1272" i="2" s="1"/>
  <c r="H1265" i="2"/>
  <c r="H1266" i="2" s="1"/>
  <c r="J1265" i="2"/>
  <c r="J1247" i="2"/>
  <c r="J1259" i="2"/>
  <c r="J1253" i="2"/>
  <c r="H1241" i="2"/>
  <c r="H1242" i="2" s="1"/>
  <c r="H1247" i="2"/>
  <c r="H1248" i="2" s="1"/>
  <c r="J1241" i="2"/>
  <c r="J1233" i="2"/>
  <c r="J1235" i="2" s="1"/>
  <c r="H1235" i="2"/>
  <c r="H1236" i="2" s="1"/>
  <c r="J1217" i="2"/>
  <c r="H1229" i="2"/>
  <c r="H1230" i="2" s="1"/>
  <c r="J1229" i="2"/>
  <c r="H1223" i="2"/>
  <c r="H1224" i="2" s="1"/>
  <c r="J1223" i="2"/>
  <c r="H1217" i="2"/>
  <c r="H1218" i="2" s="1"/>
  <c r="J1205" i="2"/>
  <c r="J1209" i="2"/>
  <c r="J1211" i="2" s="1"/>
  <c r="H1211" i="2"/>
  <c r="H1212" i="2" s="1"/>
  <c r="H1205" i="2"/>
  <c r="H1206" i="2" s="1"/>
  <c r="I1007" i="2"/>
  <c r="G1181" i="2"/>
  <c r="H1199" i="2"/>
  <c r="H1200" i="2" s="1"/>
  <c r="J1199" i="2"/>
  <c r="H1193" i="2"/>
  <c r="H1194" i="2" s="1"/>
  <c r="J1193" i="2"/>
  <c r="J1118" i="2"/>
  <c r="H1178" i="2"/>
  <c r="H1179" i="2" s="1"/>
  <c r="J1178" i="2"/>
  <c r="I1166" i="2"/>
  <c r="H1172" i="2"/>
  <c r="H1173" i="2" s="1"/>
  <c r="J1172" i="2"/>
  <c r="H1166" i="2"/>
  <c r="H1167" i="2" s="1"/>
  <c r="H1160" i="2"/>
  <c r="H1161" i="2" s="1"/>
  <c r="J1166" i="2"/>
  <c r="J1160" i="2"/>
  <c r="J1154" i="2"/>
  <c r="H1154" i="2"/>
  <c r="H1155" i="2" s="1"/>
  <c r="J1146" i="2"/>
  <c r="J1148" i="2" s="1"/>
  <c r="H1148" i="2"/>
  <c r="H1149" i="2" s="1"/>
  <c r="H1142" i="2"/>
  <c r="H1143" i="2" s="1"/>
  <c r="J1142" i="2"/>
  <c r="I1136" i="2"/>
  <c r="H1136" i="2"/>
  <c r="H1137" i="2" s="1"/>
  <c r="J1136" i="2"/>
  <c r="J1130" i="2"/>
  <c r="H1130" i="2"/>
  <c r="H1131" i="2" s="1"/>
  <c r="H1118" i="2"/>
  <c r="H1119" i="2" s="1"/>
  <c r="J1122" i="2"/>
  <c r="J1124" i="2" s="1"/>
  <c r="H1124" i="2"/>
  <c r="H1125" i="2" s="1"/>
  <c r="J1112" i="2"/>
  <c r="I1025" i="2"/>
  <c r="H1112" i="2"/>
  <c r="H1113" i="2" s="1"/>
  <c r="H1100" i="2"/>
  <c r="H1101" i="2" s="1"/>
  <c r="J1104" i="2"/>
  <c r="J1106" i="2" s="1"/>
  <c r="H1106" i="2"/>
  <c r="H1107" i="2" s="1"/>
  <c r="J1100" i="2"/>
  <c r="I812" i="2"/>
  <c r="I1049" i="2"/>
  <c r="H1094" i="2"/>
  <c r="H1095" i="2" s="1"/>
  <c r="J1094" i="2"/>
  <c r="H1079" i="2"/>
  <c r="H1080" i="2" s="1"/>
  <c r="J1079" i="2"/>
  <c r="H1067" i="2"/>
  <c r="H1068" i="2" s="1"/>
  <c r="J1067" i="2"/>
  <c r="J1071" i="2"/>
  <c r="J1073" i="2" s="1"/>
  <c r="H1073" i="2"/>
  <c r="H1074" i="2" s="1"/>
  <c r="H1049" i="2"/>
  <c r="H1050" i="2" s="1"/>
  <c r="H1061" i="2"/>
  <c r="H1062" i="2" s="1"/>
  <c r="J1061" i="2"/>
  <c r="H1055" i="2"/>
  <c r="H1056" i="2" s="1"/>
  <c r="J1055" i="2"/>
  <c r="J1049" i="2"/>
  <c r="I1037" i="2"/>
  <c r="H1043" i="2"/>
  <c r="H1044" i="2" s="1"/>
  <c r="J1043" i="2"/>
  <c r="H1037" i="2"/>
  <c r="H1038" i="2" s="1"/>
  <c r="J1037" i="2"/>
  <c r="H1031" i="2"/>
  <c r="H1032" i="2" s="1"/>
  <c r="J1031" i="2"/>
  <c r="H1025" i="2"/>
  <c r="H1026" i="2" s="1"/>
  <c r="J1025" i="2"/>
  <c r="H1019" i="2"/>
  <c r="H1020" i="2" s="1"/>
  <c r="J1019" i="2"/>
  <c r="J1007" i="2"/>
  <c r="I1013" i="2"/>
  <c r="H1013" i="2"/>
  <c r="H1014" i="2" s="1"/>
  <c r="H1007" i="2"/>
  <c r="H1008" i="2" s="1"/>
  <c r="J1013" i="2"/>
  <c r="J999" i="2"/>
  <c r="J1001" i="2" s="1"/>
  <c r="H1001" i="2"/>
  <c r="H1002" i="2" s="1"/>
  <c r="H995" i="2"/>
  <c r="H996" i="2" s="1"/>
  <c r="J995" i="2"/>
  <c r="G983" i="2"/>
  <c r="K4936" i="1"/>
  <c r="H950" i="2"/>
  <c r="H951" i="2" s="1"/>
  <c r="I950" i="2"/>
  <c r="J980" i="2"/>
  <c r="H968" i="2"/>
  <c r="H969" i="2" s="1"/>
  <c r="J968" i="2"/>
  <c r="J972" i="2"/>
  <c r="J974" i="2" s="1"/>
  <c r="H974" i="2"/>
  <c r="H975" i="2" s="1"/>
  <c r="H962" i="2"/>
  <c r="H963" i="2" s="1"/>
  <c r="J962" i="2"/>
  <c r="H938" i="2"/>
  <c r="H939" i="2" s="1"/>
  <c r="J954" i="2"/>
  <c r="J956" i="2" s="1"/>
  <c r="H956" i="2"/>
  <c r="H957" i="2" s="1"/>
  <c r="H944" i="2"/>
  <c r="H945" i="2" s="1"/>
  <c r="J950" i="2"/>
  <c r="J944" i="2"/>
  <c r="J938" i="2"/>
  <c r="J930" i="2"/>
  <c r="J932" i="2" s="1"/>
  <c r="H932" i="2"/>
  <c r="H933" i="2" s="1"/>
  <c r="H920" i="2"/>
  <c r="H921" i="2" s="1"/>
  <c r="J924" i="2"/>
  <c r="J926" i="2" s="1"/>
  <c r="H926" i="2"/>
  <c r="H927" i="2" s="1"/>
  <c r="J914" i="2"/>
  <c r="J920" i="2"/>
  <c r="I914" i="2"/>
  <c r="H914" i="2"/>
  <c r="H915" i="2" s="1"/>
  <c r="J906" i="2"/>
  <c r="J908" i="2" s="1"/>
  <c r="H908" i="2"/>
  <c r="H909" i="2" s="1"/>
  <c r="J900" i="2"/>
  <c r="J902" i="2" s="1"/>
  <c r="H902" i="2"/>
  <c r="H903" i="2" s="1"/>
  <c r="H896" i="2"/>
  <c r="H897" i="2" s="1"/>
  <c r="J896" i="2"/>
  <c r="K4822" i="1"/>
  <c r="H869" i="2"/>
  <c r="H870" i="2" s="1"/>
  <c r="J869" i="2"/>
  <c r="I881" i="2"/>
  <c r="H881" i="2"/>
  <c r="H882" i="2" s="1"/>
  <c r="J881" i="2"/>
  <c r="J873" i="2"/>
  <c r="J875" i="2" s="1"/>
  <c r="H875" i="2"/>
  <c r="H876" i="2" s="1"/>
  <c r="I755" i="2"/>
  <c r="J854" i="2"/>
  <c r="H854" i="2"/>
  <c r="H855" i="2" s="1"/>
  <c r="J846" i="2"/>
  <c r="J848" i="2" s="1"/>
  <c r="H848" i="2"/>
  <c r="H849" i="2" s="1"/>
  <c r="J4626" i="1"/>
  <c r="K4628" i="1" s="1"/>
  <c r="J4630" i="1" s="1"/>
  <c r="K4480" i="1"/>
  <c r="J5234" i="1"/>
  <c r="K5160" i="1"/>
  <c r="J5162" i="1" s="1"/>
  <c r="K4594" i="1"/>
  <c r="J5120" i="1"/>
  <c r="J4664" i="1"/>
  <c r="H824" i="2"/>
  <c r="H825" i="2" s="1"/>
  <c r="J824" i="2"/>
  <c r="J812" i="2"/>
  <c r="H812" i="2"/>
  <c r="H813" i="2" s="1"/>
  <c r="H818" i="2"/>
  <c r="H819" i="2" s="1"/>
  <c r="J818" i="2"/>
  <c r="I737" i="2"/>
  <c r="I749" i="2"/>
  <c r="K4404" i="1"/>
  <c r="H791" i="2"/>
  <c r="H792" i="2" s="1"/>
  <c r="H797" i="2"/>
  <c r="H798" i="2" s="1"/>
  <c r="J797" i="2"/>
  <c r="J791" i="2"/>
  <c r="I791" i="2"/>
  <c r="I692" i="2"/>
  <c r="I716" i="2"/>
  <c r="J776" i="2"/>
  <c r="H776" i="2"/>
  <c r="H777" i="2" s="1"/>
  <c r="H743" i="2"/>
  <c r="H744" i="2" s="1"/>
  <c r="J741" i="2"/>
  <c r="J743" i="2" s="1"/>
  <c r="I707" i="2"/>
  <c r="J4136" i="1"/>
  <c r="I761" i="2"/>
  <c r="H755" i="2"/>
  <c r="H756" i="2" s="1"/>
  <c r="J755" i="2"/>
  <c r="H761" i="2"/>
  <c r="H762" i="2" s="1"/>
  <c r="J761" i="2"/>
  <c r="H749" i="2"/>
  <c r="H750" i="2" s="1"/>
  <c r="J749" i="2"/>
  <c r="H737" i="2"/>
  <c r="H738" i="2" s="1"/>
  <c r="J737" i="2"/>
  <c r="H722" i="2"/>
  <c r="H723" i="2" s="1"/>
  <c r="J722" i="2"/>
  <c r="J3908" i="1"/>
  <c r="I440" i="2"/>
  <c r="I608" i="2"/>
  <c r="H698" i="2"/>
  <c r="H699" i="2" s="1"/>
  <c r="J698" i="2"/>
  <c r="H683" i="2"/>
  <c r="H684" i="2" s="1"/>
  <c r="J683" i="2"/>
  <c r="H668" i="2"/>
  <c r="H669" i="2" s="1"/>
  <c r="I668" i="2"/>
  <c r="I566" i="2"/>
  <c r="I602" i="2"/>
  <c r="J666" i="2"/>
  <c r="J668" i="2" s="1"/>
  <c r="I620" i="2"/>
  <c r="J3524" i="1"/>
  <c r="J4436" i="1"/>
  <c r="K4438" i="1" s="1"/>
  <c r="J4440" i="1" s="1"/>
  <c r="J4512" i="1"/>
  <c r="K4252" i="1"/>
  <c r="J3452" i="1"/>
  <c r="J3752" i="1"/>
  <c r="J3600" i="1"/>
  <c r="K3796" i="1"/>
  <c r="J3258" i="1"/>
  <c r="K3260" i="1" s="1"/>
  <c r="J3262" i="1" s="1"/>
  <c r="I590" i="2"/>
  <c r="H464" i="2"/>
  <c r="H465" i="2" s="1"/>
  <c r="H626" i="2"/>
  <c r="H627" i="2" s="1"/>
  <c r="J626" i="2"/>
  <c r="H620" i="2"/>
  <c r="H621" i="2" s="1"/>
  <c r="J620" i="2"/>
  <c r="H614" i="2"/>
  <c r="H615" i="2" s="1"/>
  <c r="J614" i="2"/>
  <c r="H608" i="2"/>
  <c r="H609" i="2" s="1"/>
  <c r="H578" i="2"/>
  <c r="H579" i="2" s="1"/>
  <c r="J608" i="2"/>
  <c r="J578" i="2"/>
  <c r="H602" i="2"/>
  <c r="H603" i="2" s="1"/>
  <c r="J602" i="2"/>
  <c r="H596" i="2"/>
  <c r="H597" i="2" s="1"/>
  <c r="J596" i="2"/>
  <c r="I524" i="2"/>
  <c r="H590" i="2"/>
  <c r="H591" i="2" s="1"/>
  <c r="J590" i="2"/>
  <c r="J582" i="2"/>
  <c r="J584" i="2" s="1"/>
  <c r="H584" i="2"/>
  <c r="H585" i="2" s="1"/>
  <c r="J566" i="2"/>
  <c r="H572" i="2"/>
  <c r="H573" i="2" s="1"/>
  <c r="J572" i="2"/>
  <c r="H566" i="2"/>
  <c r="H567" i="2" s="1"/>
  <c r="I416" i="2"/>
  <c r="H545" i="2"/>
  <c r="H546" i="2" s="1"/>
  <c r="H551" i="2"/>
  <c r="H552" i="2" s="1"/>
  <c r="I539" i="2"/>
  <c r="J551" i="2"/>
  <c r="J545" i="2"/>
  <c r="H539" i="2"/>
  <c r="H540" i="2" s="1"/>
  <c r="J539" i="2"/>
  <c r="I518" i="2"/>
  <c r="H524" i="2"/>
  <c r="J524" i="2"/>
  <c r="J2840" i="1"/>
  <c r="K2842" i="1" s="1"/>
  <c r="J2844" i="1" s="1"/>
  <c r="J507" i="2"/>
  <c r="J509" i="2" s="1"/>
  <c r="H509" i="2"/>
  <c r="I470" i="2"/>
  <c r="H488" i="2"/>
  <c r="H489" i="2" s="1"/>
  <c r="J492" i="2"/>
  <c r="J494" i="2" s="1"/>
  <c r="H494" i="2"/>
  <c r="H495" i="2" s="1"/>
  <c r="H482" i="2"/>
  <c r="H483" i="2" s="1"/>
  <c r="J488" i="2"/>
  <c r="J482" i="2"/>
  <c r="J474" i="2"/>
  <c r="J476" i="2" s="1"/>
  <c r="H476" i="2"/>
  <c r="H477" i="2" s="1"/>
  <c r="H470" i="2"/>
  <c r="H471" i="2" s="1"/>
  <c r="J470" i="2"/>
  <c r="J464" i="2"/>
  <c r="H458" i="2"/>
  <c r="H459" i="2" s="1"/>
  <c r="J458" i="2"/>
  <c r="J450" i="2"/>
  <c r="J452" i="2" s="1"/>
  <c r="H452" i="2"/>
  <c r="H453" i="2" s="1"/>
  <c r="H431" i="2"/>
  <c r="H432" i="2" s="1"/>
  <c r="J444" i="2"/>
  <c r="J446" i="2" s="1"/>
  <c r="H446" i="2"/>
  <c r="J431" i="2"/>
  <c r="J248" i="2"/>
  <c r="I395" i="2"/>
  <c r="I389" i="2"/>
  <c r="H416" i="2"/>
  <c r="H417" i="2" s="1"/>
  <c r="J416" i="2"/>
  <c r="J408" i="2"/>
  <c r="J410" i="2" s="1"/>
  <c r="H410" i="2"/>
  <c r="H389" i="2"/>
  <c r="H390" i="2" s="1"/>
  <c r="J395" i="2"/>
  <c r="H395" i="2"/>
  <c r="H396" i="2" s="1"/>
  <c r="H383" i="2"/>
  <c r="H384" i="2" s="1"/>
  <c r="J389" i="2"/>
  <c r="I383" i="2"/>
  <c r="J383" i="2"/>
  <c r="J375" i="2"/>
  <c r="J377" i="2" s="1"/>
  <c r="H377" i="2"/>
  <c r="I362" i="2"/>
  <c r="I320" i="2"/>
  <c r="I200" i="2"/>
  <c r="J2954" i="1"/>
  <c r="K3340" i="1"/>
  <c r="J3182" i="1"/>
  <c r="J2916" i="1"/>
  <c r="K2918" i="1" s="1"/>
  <c r="K2922" i="1" s="1"/>
  <c r="J2726" i="1"/>
  <c r="J2612" i="1"/>
  <c r="J3372" i="1"/>
  <c r="K3374" i="1" s="1"/>
  <c r="K3378" i="1" s="1"/>
  <c r="J3144" i="1"/>
  <c r="J2802" i="1"/>
  <c r="J2384" i="1"/>
  <c r="H314" i="2"/>
  <c r="H315" i="2" s="1"/>
  <c r="H353" i="2"/>
  <c r="H354" i="2" s="1"/>
  <c r="J353" i="2"/>
  <c r="J347" i="2"/>
  <c r="J341" i="2"/>
  <c r="H347" i="2"/>
  <c r="H348" i="2" s="1"/>
  <c r="J308" i="2"/>
  <c r="J314" i="2"/>
  <c r="H326" i="2"/>
  <c r="H327" i="2" s="1"/>
  <c r="H308" i="2"/>
  <c r="H309" i="2" s="1"/>
  <c r="J320" i="2"/>
  <c r="J326" i="2"/>
  <c r="H320" i="2"/>
  <c r="H321" i="2" s="1"/>
  <c r="H176" i="2"/>
  <c r="I287" i="2"/>
  <c r="I266" i="2"/>
  <c r="H191" i="2"/>
  <c r="I212" i="2"/>
  <c r="H293" i="2"/>
  <c r="H294" i="2" s="1"/>
  <c r="J293" i="2"/>
  <c r="H287" i="2"/>
  <c r="H288" i="2" s="1"/>
  <c r="J287" i="2"/>
  <c r="I281" i="2"/>
  <c r="H281" i="2"/>
  <c r="J281" i="2"/>
  <c r="H260" i="2"/>
  <c r="H261" i="2" s="1"/>
  <c r="H248" i="2"/>
  <c r="H249" i="2" s="1"/>
  <c r="J254" i="2"/>
  <c r="H266" i="2"/>
  <c r="H267" i="2" s="1"/>
  <c r="J266" i="2"/>
  <c r="H242" i="2"/>
  <c r="H243" i="2" s="1"/>
  <c r="I248" i="2"/>
  <c r="H254" i="2"/>
  <c r="H255" i="2" s="1"/>
  <c r="J260" i="2"/>
  <c r="J242" i="2"/>
  <c r="H230" i="2"/>
  <c r="H231" i="2" s="1"/>
  <c r="I242" i="2"/>
  <c r="J230" i="2"/>
  <c r="J234" i="2"/>
  <c r="J236" i="2" s="1"/>
  <c r="H236" i="2"/>
  <c r="H237" i="2" s="1"/>
  <c r="J224" i="2"/>
  <c r="J212" i="2"/>
  <c r="H224" i="2"/>
  <c r="H225" i="2" s="1"/>
  <c r="J206" i="2"/>
  <c r="J216" i="2"/>
  <c r="J218" i="2" s="1"/>
  <c r="H218" i="2"/>
  <c r="H219" i="2" s="1"/>
  <c r="H212" i="2"/>
  <c r="H213" i="2" s="1"/>
  <c r="H206" i="2"/>
  <c r="J1628" i="1"/>
  <c r="H182" i="2"/>
  <c r="J180" i="2"/>
  <c r="J182" i="2" s="1"/>
  <c r="J189" i="2"/>
  <c r="J191" i="2" s="1"/>
  <c r="J174" i="2"/>
  <c r="J176" i="2" s="1"/>
  <c r="J156" i="2"/>
  <c r="J158" i="2" s="1"/>
  <c r="H158" i="2"/>
  <c r="H12" i="2"/>
  <c r="J12" i="2" s="1"/>
  <c r="J14" i="2" s="1"/>
  <c r="K1402" i="1"/>
  <c r="J1472" i="1"/>
  <c r="J1320" i="1"/>
  <c r="K1288" i="1"/>
  <c r="J2042" i="1"/>
  <c r="K1972" i="1"/>
  <c r="J2198" i="1"/>
  <c r="J2118" i="1"/>
  <c r="J1586" i="1"/>
  <c r="K1588" i="1" s="1"/>
  <c r="K1592" i="1" s="1"/>
  <c r="J1244" i="1"/>
  <c r="K1246" i="1" s="1"/>
  <c r="J1248" i="1" s="1"/>
  <c r="J1206" i="1"/>
  <c r="K1208" i="1" s="1"/>
  <c r="J1210" i="1" s="1"/>
  <c r="K1174" i="1"/>
  <c r="J1172" i="1"/>
  <c r="J888" i="2"/>
  <c r="J890" i="2" s="1"/>
  <c r="G14" i="2"/>
  <c r="J987" i="2"/>
  <c r="J989" i="2" s="1"/>
  <c r="I116" i="2"/>
  <c r="H116" i="2"/>
  <c r="J116" i="2"/>
  <c r="J101" i="2"/>
  <c r="I49" i="2"/>
  <c r="I50" i="2" s="1"/>
  <c r="J95" i="2"/>
  <c r="H101" i="2"/>
  <c r="H102" i="2" s="1"/>
  <c r="I95" i="2"/>
  <c r="H95" i="2"/>
  <c r="I80" i="2"/>
  <c r="I833" i="2"/>
  <c r="H502" i="2"/>
  <c r="J502" i="2" s="1"/>
  <c r="J503" i="2" s="1"/>
  <c r="I502" i="2"/>
  <c r="I503" i="2" s="1"/>
  <c r="J65" i="2"/>
  <c r="H71" i="2"/>
  <c r="H72" i="2" s="1"/>
  <c r="H65" i="2"/>
  <c r="H66" i="2" s="1"/>
  <c r="I71" i="2"/>
  <c r="J71" i="2"/>
  <c r="I20" i="2"/>
  <c r="G20" i="2"/>
  <c r="H18" i="2"/>
  <c r="J18" i="2" s="1"/>
  <c r="J20" i="2" s="1"/>
  <c r="H49" i="2"/>
  <c r="J49" i="2" s="1"/>
  <c r="J50" i="2" s="1"/>
  <c r="H31" i="2"/>
  <c r="J31" i="2" s="1"/>
  <c r="I31" i="2"/>
  <c r="E32" i="2"/>
  <c r="G32" i="2"/>
  <c r="H30" i="2"/>
  <c r="I30" i="2"/>
  <c r="J24" i="2"/>
  <c r="H25" i="2"/>
  <c r="J25" i="2" s="1"/>
  <c r="I25" i="2"/>
  <c r="E26" i="2"/>
  <c r="I24" i="2"/>
  <c r="G26" i="2"/>
  <c r="I842" i="2"/>
  <c r="H110" i="2"/>
  <c r="H1385" i="2"/>
  <c r="H275" i="2"/>
  <c r="I143" i="2"/>
  <c r="J1385" i="2"/>
  <c r="J275" i="2"/>
  <c r="J110" i="2"/>
  <c r="H560" i="2"/>
  <c r="J770" i="2"/>
  <c r="J560" i="2"/>
  <c r="H785" i="2"/>
  <c r="I677" i="2"/>
  <c r="I662" i="2"/>
  <c r="J785" i="2"/>
  <c r="I166" i="2"/>
  <c r="I167" i="2" s="1"/>
  <c r="G167" i="2"/>
  <c r="G170" i="2" s="1"/>
  <c r="H166" i="2"/>
  <c r="H134" i="2"/>
  <c r="I14" i="2"/>
  <c r="J335" i="2"/>
  <c r="H635" i="2"/>
  <c r="I425" i="2"/>
  <c r="H644" i="2"/>
  <c r="H647" i="2" s="1"/>
  <c r="H335" i="2"/>
  <c r="J635" i="2"/>
  <c r="I404" i="2"/>
  <c r="J644" i="2"/>
  <c r="J1087" i="2"/>
  <c r="J1088" i="2" s="1"/>
  <c r="H1088" i="2"/>
  <c r="J831" i="2"/>
  <c r="J833" i="2" s="1"/>
  <c r="H833" i="2"/>
  <c r="H836" i="2" s="1"/>
  <c r="J1482" i="2"/>
  <c r="J1484" i="2" s="1"/>
  <c r="H1484" i="2"/>
  <c r="H1187" i="2"/>
  <c r="J861" i="2"/>
  <c r="J863" i="2" s="1"/>
  <c r="H863" i="2"/>
  <c r="J1187" i="2"/>
  <c r="J840" i="2"/>
  <c r="J842" i="2" s="1"/>
  <c r="H842" i="2"/>
  <c r="H857" i="2" s="1"/>
  <c r="H1286" i="2"/>
  <c r="I1484" i="2"/>
  <c r="J1286" i="2"/>
  <c r="J715" i="2"/>
  <c r="J716" i="2" s="1"/>
  <c r="H716" i="2"/>
  <c r="J691" i="2"/>
  <c r="J692" i="2" s="1"/>
  <c r="H692" i="2"/>
  <c r="I806" i="2"/>
  <c r="H731" i="2"/>
  <c r="J804" i="2"/>
  <c r="J806" i="2" s="1"/>
  <c r="H806" i="2"/>
  <c r="I653" i="2"/>
  <c r="J731" i="2"/>
  <c r="H677" i="2"/>
  <c r="J675" i="2"/>
  <c r="J677" i="2" s="1"/>
  <c r="H770" i="2"/>
  <c r="H779" i="2" s="1"/>
  <c r="J706" i="2"/>
  <c r="J707" i="2" s="1"/>
  <c r="H707" i="2"/>
  <c r="H710" i="2" s="1"/>
  <c r="H662" i="2"/>
  <c r="J660" i="2"/>
  <c r="J662" i="2" s="1"/>
  <c r="H653" i="2"/>
  <c r="H656" i="2" s="1"/>
  <c r="J651" i="2"/>
  <c r="J653" i="2" s="1"/>
  <c r="H404" i="2"/>
  <c r="J402" i="2"/>
  <c r="J404" i="2" s="1"/>
  <c r="H371" i="2"/>
  <c r="J518" i="2"/>
  <c r="H518" i="2"/>
  <c r="H425" i="2"/>
  <c r="J423" i="2"/>
  <c r="J425" i="2" s="1"/>
  <c r="H533" i="2"/>
  <c r="H440" i="2"/>
  <c r="J438" i="2"/>
  <c r="J440" i="2" s="1"/>
  <c r="J371" i="2"/>
  <c r="J533" i="2"/>
  <c r="J199" i="2"/>
  <c r="J200" i="2" s="1"/>
  <c r="H200" i="2"/>
  <c r="J141" i="2"/>
  <c r="J143" i="2" s="1"/>
  <c r="H143" i="2"/>
  <c r="J150" i="2"/>
  <c r="J152" i="2" s="1"/>
  <c r="H152" i="2"/>
  <c r="H302" i="2"/>
  <c r="I152" i="2"/>
  <c r="J361" i="2"/>
  <c r="J362" i="2" s="1"/>
  <c r="H362" i="2"/>
  <c r="J302" i="2"/>
  <c r="J134" i="2"/>
  <c r="J79" i="2"/>
  <c r="J80" i="2" s="1"/>
  <c r="H80" i="2"/>
  <c r="H125" i="2"/>
  <c r="H89" i="2"/>
  <c r="J125" i="2"/>
  <c r="J89" i="2"/>
  <c r="H59" i="2"/>
  <c r="J59" i="2"/>
  <c r="J41" i="2"/>
  <c r="H41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K2728" i="1"/>
  <c r="K2732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701" i="2" l="1"/>
  <c r="H671" i="2"/>
  <c r="H827" i="2"/>
  <c r="H990" i="2"/>
  <c r="H800" i="2"/>
  <c r="H764" i="2"/>
  <c r="H725" i="2"/>
  <c r="H686" i="2"/>
  <c r="H636" i="2"/>
  <c r="J638" i="2" s="1"/>
  <c r="H638" i="2"/>
  <c r="H629" i="2"/>
  <c r="H554" i="2"/>
  <c r="H519" i="2"/>
  <c r="H527" i="2"/>
  <c r="K4176" i="1"/>
  <c r="H441" i="2"/>
  <c r="H497" i="2"/>
  <c r="H426" i="2"/>
  <c r="J434" i="2" s="1"/>
  <c r="H434" i="2"/>
  <c r="H405" i="2"/>
  <c r="H419" i="2"/>
  <c r="H329" i="2"/>
  <c r="H398" i="2"/>
  <c r="H372" i="2"/>
  <c r="H363" i="2"/>
  <c r="J365" i="2" s="1"/>
  <c r="H365" i="2"/>
  <c r="G1082" i="2"/>
  <c r="H336" i="2"/>
  <c r="J356" i="2" s="1"/>
  <c r="H356" i="2"/>
  <c r="H276" i="2"/>
  <c r="H296" i="2"/>
  <c r="H201" i="2"/>
  <c r="H269" i="2"/>
  <c r="H192" i="2"/>
  <c r="J194" i="2" s="1"/>
  <c r="H194" i="2"/>
  <c r="H177" i="2"/>
  <c r="H185" i="2"/>
  <c r="H153" i="2"/>
  <c r="H161" i="2"/>
  <c r="H144" i="2"/>
  <c r="J146" i="2" s="1"/>
  <c r="H146" i="2"/>
  <c r="H135" i="2"/>
  <c r="J137" i="2" s="1"/>
  <c r="H137" i="2"/>
  <c r="H126" i="2"/>
  <c r="J128" i="2" s="1"/>
  <c r="H128" i="2"/>
  <c r="H111" i="2"/>
  <c r="H119" i="2"/>
  <c r="H90" i="2"/>
  <c r="H104" i="2"/>
  <c r="H81" i="2"/>
  <c r="J83" i="2" s="1"/>
  <c r="H83" i="2"/>
  <c r="H60" i="2"/>
  <c r="J74" i="2" s="1"/>
  <c r="H74" i="2"/>
  <c r="H42" i="2"/>
  <c r="J44" i="2" s="1"/>
  <c r="H44" i="2"/>
  <c r="G35" i="2"/>
  <c r="H1485" i="2"/>
  <c r="J1577" i="2" s="1"/>
  <c r="H1577" i="2"/>
  <c r="H1386" i="2"/>
  <c r="J1478" i="2" s="1"/>
  <c r="H1478" i="2"/>
  <c r="H1287" i="2"/>
  <c r="J1379" i="2" s="1"/>
  <c r="H1379" i="2"/>
  <c r="H1188" i="2"/>
  <c r="J1280" i="2" s="1"/>
  <c r="H1280" i="2"/>
  <c r="K5278" i="1"/>
  <c r="H1089" i="2"/>
  <c r="J1181" i="2" s="1"/>
  <c r="H1181" i="2"/>
  <c r="J1082" i="2"/>
  <c r="H1082" i="2"/>
  <c r="J983" i="2"/>
  <c r="H983" i="2"/>
  <c r="H864" i="2"/>
  <c r="H843" i="2"/>
  <c r="J857" i="2" s="1"/>
  <c r="H834" i="2"/>
  <c r="J836" i="2" s="1"/>
  <c r="K4632" i="1"/>
  <c r="H807" i="2"/>
  <c r="J827" i="2" s="1"/>
  <c r="K5126" i="1"/>
  <c r="K4666" i="1"/>
  <c r="J4668" i="1" s="1"/>
  <c r="K4784" i="1"/>
  <c r="K5164" i="1"/>
  <c r="H786" i="2"/>
  <c r="J800" i="2" s="1"/>
  <c r="H771" i="2"/>
  <c r="J779" i="2" s="1"/>
  <c r="H732" i="2"/>
  <c r="J764" i="2" s="1"/>
  <c r="H717" i="2"/>
  <c r="J725" i="2" s="1"/>
  <c r="H708" i="2"/>
  <c r="J710" i="2" s="1"/>
  <c r="I32" i="2"/>
  <c r="H693" i="2"/>
  <c r="J701" i="2" s="1"/>
  <c r="H678" i="2"/>
  <c r="J686" i="2" s="1"/>
  <c r="H663" i="2"/>
  <c r="J671" i="2" s="1"/>
  <c r="J3528" i="1"/>
  <c r="H654" i="2"/>
  <c r="J656" i="2" s="1"/>
  <c r="K4366" i="1"/>
  <c r="K4518" i="1"/>
  <c r="K3602" i="1"/>
  <c r="K3606" i="1" s="1"/>
  <c r="K3754" i="1"/>
  <c r="K3758" i="1" s="1"/>
  <c r="H645" i="2"/>
  <c r="J647" i="2" s="1"/>
  <c r="J3110" i="1"/>
  <c r="H561" i="2"/>
  <c r="J629" i="2" s="1"/>
  <c r="H534" i="2"/>
  <c r="J554" i="2" s="1"/>
  <c r="H525" i="2"/>
  <c r="H510" i="2"/>
  <c r="H447" i="2"/>
  <c r="H411" i="2"/>
  <c r="H378" i="2"/>
  <c r="J2730" i="1"/>
  <c r="K2846" i="1"/>
  <c r="K2614" i="1"/>
  <c r="J2616" i="1" s="1"/>
  <c r="J2654" i="1"/>
  <c r="K2804" i="1"/>
  <c r="J2806" i="1" s="1"/>
  <c r="K2956" i="1"/>
  <c r="J2958" i="1" s="1"/>
  <c r="K2960" i="1"/>
  <c r="K3146" i="1"/>
  <c r="J3148" i="1" s="1"/>
  <c r="K3264" i="1"/>
  <c r="H303" i="2"/>
  <c r="J329" i="2" s="1"/>
  <c r="H282" i="2"/>
  <c r="H207" i="2"/>
  <c r="H183" i="2"/>
  <c r="H159" i="2"/>
  <c r="H14" i="2"/>
  <c r="K1326" i="1"/>
  <c r="J1590" i="1"/>
  <c r="K1858" i="1"/>
  <c r="J1476" i="1"/>
  <c r="K2044" i="1"/>
  <c r="J2046" i="1" s="1"/>
  <c r="K1250" i="1"/>
  <c r="H503" i="2"/>
  <c r="H117" i="2"/>
  <c r="H50" i="2"/>
  <c r="H96" i="2"/>
  <c r="H20" i="2"/>
  <c r="H21" i="2" s="1"/>
  <c r="H26" i="2"/>
  <c r="H27" i="2" s="1"/>
  <c r="J30" i="2"/>
  <c r="J32" i="2" s="1"/>
  <c r="H32" i="2"/>
  <c r="H33" i="2" s="1"/>
  <c r="I26" i="2"/>
  <c r="J26" i="2"/>
  <c r="J166" i="2"/>
  <c r="J167" i="2" s="1"/>
  <c r="H167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K4062" i="1"/>
  <c r="K3640" i="1"/>
  <c r="J3642" i="1" s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K1554" i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J527" i="2" l="1"/>
  <c r="K4290" i="1"/>
  <c r="K3644" i="1"/>
  <c r="H504" i="2"/>
  <c r="J512" i="2" s="1"/>
  <c r="H512" i="2"/>
  <c r="K3150" i="1"/>
  <c r="J497" i="2"/>
  <c r="J419" i="2"/>
  <c r="J398" i="2"/>
  <c r="J296" i="2"/>
  <c r="J269" i="2"/>
  <c r="K2618" i="1"/>
  <c r="K2504" i="1"/>
  <c r="J185" i="2"/>
  <c r="H168" i="2"/>
  <c r="J170" i="2" s="1"/>
  <c r="H170" i="2"/>
  <c r="J161" i="2"/>
  <c r="K2048" i="1"/>
  <c r="J119" i="2"/>
  <c r="J104" i="2"/>
  <c r="H51" i="2"/>
  <c r="J53" i="2" s="1"/>
  <c r="H53" i="2"/>
  <c r="H15" i="2"/>
  <c r="J35" i="2" s="1"/>
  <c r="H35" i="2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K278" i="1" s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0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E154" i="1" l="1"/>
  <c r="E192" i="1" s="1"/>
  <c r="E230" i="1"/>
  <c r="B37" i="2" s="1"/>
  <c r="K886" i="1"/>
  <c r="K890" i="1"/>
  <c r="K894" i="1"/>
  <c r="K898" i="1"/>
  <c r="K656" i="1"/>
  <c r="K660" i="1"/>
  <c r="K664" i="1"/>
  <c r="K668" i="1"/>
  <c r="J256" i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1056" i="1" s="1"/>
  <c r="K1060" i="1" s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46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42" i="1" s="1"/>
  <c r="J944" i="1" s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K258" i="1"/>
  <c r="K262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55" i="2" s="1"/>
  <c r="E382" i="1"/>
  <c r="E420" i="1" s="1"/>
  <c r="K904" i="1"/>
  <c r="K908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76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85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106" i="2" s="1"/>
  <c r="E724" i="1"/>
  <c r="E762" i="1" s="1"/>
  <c r="J108" i="1"/>
  <c r="E914" i="1" l="1"/>
  <c r="B121" i="2" s="1"/>
  <c r="E838" i="1"/>
  <c r="E876" i="1" s="1"/>
  <c r="E952" i="1" l="1"/>
  <c r="E990" i="1" s="1"/>
  <c r="E1028" i="1"/>
  <c r="B130" i="2" l="1"/>
  <c r="E1142" i="1"/>
  <c r="E1066" i="1"/>
  <c r="E1104" i="1" s="1"/>
  <c r="B139" i="2" l="1"/>
  <c r="E1256" i="1"/>
  <c r="E1180" i="1"/>
  <c r="E1218" i="1" s="1"/>
  <c r="G3" i="2"/>
  <c r="H3" i="2" s="1"/>
  <c r="G4" i="2"/>
  <c r="H4" i="2" s="1"/>
  <c r="E1370" i="1" l="1"/>
  <c r="B148" i="2"/>
  <c r="E1294" i="1"/>
  <c r="E1332" i="1" s="1"/>
  <c r="I3" i="2"/>
  <c r="J4" i="2"/>
  <c r="I4" i="2"/>
  <c r="J3" i="2"/>
  <c r="E5" i="2"/>
  <c r="G5" i="2"/>
  <c r="G8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163" i="2" l="1"/>
  <c r="E1484" i="1"/>
  <c r="E1408" i="1"/>
  <c r="E1446" i="1" s="1"/>
  <c r="I5" i="2"/>
  <c r="J28" i="1"/>
  <c r="K30" i="1" s="1"/>
  <c r="J5" i="2"/>
  <c r="H5" i="2"/>
  <c r="H8" i="2" s="1"/>
  <c r="B172" i="2" l="1"/>
  <c r="E1522" i="1"/>
  <c r="E1560" i="1" s="1"/>
  <c r="E1598" i="1"/>
  <c r="H6" i="2"/>
  <c r="J8" i="2" s="1"/>
  <c r="J32" i="1"/>
  <c r="K34" i="1"/>
  <c r="B187" i="2" l="1"/>
  <c r="E1636" i="1"/>
  <c r="E1674" i="1" s="1"/>
  <c r="E1712" i="1"/>
  <c r="B196" i="2" l="1"/>
  <c r="E1826" i="1"/>
  <c r="E1750" i="1"/>
  <c r="E1788" i="1" s="1"/>
  <c r="B271" i="2" l="1"/>
  <c r="E1940" i="1"/>
  <c r="E1864" i="1"/>
  <c r="E1902" i="1" s="1"/>
  <c r="B298" i="2" l="1"/>
  <c r="E2054" i="1"/>
  <c r="E1978" i="1"/>
  <c r="E2016" i="1" s="1"/>
  <c r="B331" i="2" l="1"/>
  <c r="E2168" i="1"/>
  <c r="E2092" i="1"/>
  <c r="E2130" i="1" s="1"/>
  <c r="E2206" i="1" l="1"/>
  <c r="E2244" i="1" s="1"/>
  <c r="B358" i="2"/>
  <c r="E2282" i="1"/>
  <c r="B367" i="2" l="1"/>
  <c r="E2396" i="1"/>
  <c r="E2320" i="1"/>
  <c r="E2358" i="1" s="1"/>
  <c r="E2434" i="1" l="1"/>
  <c r="E2472" i="1" s="1"/>
  <c r="B400" i="2"/>
  <c r="E2510" i="1"/>
  <c r="B421" i="2" l="1"/>
  <c r="E2548" i="1"/>
  <c r="E2586" i="1" s="1"/>
  <c r="E2624" i="1"/>
  <c r="B436" i="2" l="1"/>
  <c r="E2738" i="1"/>
  <c r="E2662" i="1"/>
  <c r="E2700" i="1" s="1"/>
  <c r="B499" i="2" l="1"/>
  <c r="E2776" i="1"/>
  <c r="E2814" i="1" s="1"/>
  <c r="E2852" i="1"/>
  <c r="B514" i="2" l="1"/>
  <c r="E2966" i="1"/>
  <c r="E2890" i="1"/>
  <c r="E2928" i="1" s="1"/>
  <c r="B529" i="2" l="1"/>
  <c r="E3080" i="1"/>
  <c r="E3004" i="1"/>
  <c r="E3042" i="1" s="1"/>
  <c r="B556" i="2" l="1"/>
  <c r="E3118" i="1"/>
  <c r="E3156" i="1" s="1"/>
  <c r="E3194" i="1"/>
  <c r="B631" i="2" l="1"/>
  <c r="E3308" i="1"/>
  <c r="E3232" i="1"/>
  <c r="E3270" i="1" s="1"/>
  <c r="E3346" i="1" l="1"/>
  <c r="E3384" i="1" s="1"/>
  <c r="B640" i="2"/>
  <c r="E3422" i="1"/>
  <c r="E3536" i="1" l="1"/>
  <c r="B649" i="2"/>
  <c r="E3460" i="1"/>
  <c r="E3498" i="1" s="1"/>
  <c r="E3650" i="1" l="1"/>
  <c r="B658" i="2"/>
  <c r="E3574" i="1"/>
  <c r="E3612" i="1" s="1"/>
  <c r="B673" i="2" l="1"/>
  <c r="E3764" i="1"/>
  <c r="E3688" i="1"/>
  <c r="E3726" i="1" s="1"/>
  <c r="E3802" i="1" l="1"/>
  <c r="E3840" i="1" s="1"/>
  <c r="B688" i="2"/>
  <c r="E3878" i="1"/>
  <c r="B703" i="2" l="1"/>
  <c r="E3992" i="1"/>
  <c r="E3916" i="1"/>
  <c r="E3954" i="1" s="1"/>
  <c r="B712" i="2" l="1"/>
  <c r="E4030" i="1"/>
  <c r="E4068" i="1" s="1"/>
  <c r="E4106" i="1"/>
  <c r="B727" i="2" l="1"/>
  <c r="E4220" i="1"/>
  <c r="E4144" i="1"/>
  <c r="E4182" i="1" s="1"/>
  <c r="B766" i="2" l="1"/>
  <c r="E4258" i="1"/>
  <c r="E4296" i="1" s="1"/>
  <c r="E4334" i="1"/>
  <c r="B781" i="2" l="1"/>
  <c r="E4448" i="1"/>
  <c r="E4372" i="1"/>
  <c r="E4410" i="1" s="1"/>
  <c r="E4486" i="1" l="1"/>
  <c r="E4524" i="1" s="1"/>
  <c r="B802" i="2"/>
  <c r="E4562" i="1"/>
  <c r="E4600" i="1" l="1"/>
  <c r="E4638" i="1" s="1"/>
  <c r="B829" i="2"/>
  <c r="E4676" i="1"/>
  <c r="B838" i="2" l="1"/>
  <c r="E4790" i="1"/>
  <c r="E4714" i="1"/>
  <c r="E4752" i="1" s="1"/>
  <c r="B859" i="2" l="1"/>
  <c r="E4828" i="1"/>
  <c r="E4866" i="1" s="1"/>
  <c r="E4904" i="1"/>
  <c r="B886" i="2" l="1"/>
  <c r="E4942" i="1"/>
  <c r="E4980" i="1" s="1"/>
  <c r="E5018" i="1"/>
  <c r="B985" i="2" l="1"/>
  <c r="E5132" i="1"/>
  <c r="E5056" i="1"/>
  <c r="E5094" i="1" s="1"/>
  <c r="B1084" i="2" l="1"/>
  <c r="E5170" i="1"/>
  <c r="E5208" i="1" s="1"/>
  <c r="E5246" i="1"/>
  <c r="B1183" i="2" l="1"/>
  <c r="E5360" i="1"/>
  <c r="E5284" i="1"/>
  <c r="E5322" i="1" s="1"/>
  <c r="B1282" i="2" l="1"/>
  <c r="E5398" i="1"/>
  <c r="E5436" i="1" s="1"/>
  <c r="E5474" i="1"/>
  <c r="B1381" i="2" l="1"/>
  <c r="E5588" i="1"/>
  <c r="E5512" i="1"/>
  <c r="E5550" i="1" s="1"/>
  <c r="E5626" i="1" l="1"/>
  <c r="E5664" i="1" s="1"/>
  <c r="B1480" i="2"/>
</calcChain>
</file>

<file path=xl/sharedStrings.xml><?xml version="1.0" encoding="utf-8"?>
<sst xmlns="http://schemas.openxmlformats.org/spreadsheetml/2006/main" count="5825" uniqueCount="213">
  <si>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</si>
  <si>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</si>
  <si>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</si>
  <si>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</si>
  <si>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</si>
  <si>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</si>
  <si>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</si>
  <si>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</si>
  <si>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</si>
  <si>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</si>
  <si>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</si>
  <si>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</si>
  <si>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</si>
  <si>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</si>
  <si>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</si>
  <si>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</si>
  <si>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</si>
  <si>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</si>
  <si>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</si>
  <si>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</si>
  <si>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</si>
  <si>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</si>
  <si>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</si>
  <si>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</si>
  <si>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</si>
  <si>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</si>
  <si>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</si>
  <si>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</si>
  <si>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pembuat nota :</t>
  </si>
  <si>
    <t>revisi :</t>
  </si>
  <si>
    <t>CV TRINITY CENTRAAL</t>
  </si>
  <si>
    <t/>
  </si>
  <si>
    <t>PURWOKERTO</t>
  </si>
  <si>
    <t>KO 4680</t>
  </si>
  <si>
    <t>PAK</t>
  </si>
  <si>
    <t>KARTU STOCK FOLIO (4 WARNA)</t>
  </si>
  <si>
    <t>NOVI / CONDRO</t>
  </si>
  <si>
    <t>CV PELITA JAYA</t>
  </si>
  <si>
    <t>(ANUGERAH SEJAHTERA)</t>
  </si>
  <si>
    <t>KO 4682</t>
  </si>
  <si>
    <t>LSN</t>
  </si>
  <si>
    <t>ISI CUTTER 18 MM KENKO L-150 (BESAR)</t>
  </si>
  <si>
    <t>ISI CUTTER 9 MM KENKO A-100 (KECIL)</t>
  </si>
  <si>
    <t>GEL PEN KENKO K-1</t>
  </si>
  <si>
    <t>BOX</t>
  </si>
  <si>
    <t>LEM STICK KENKO 8 GR (KECIL) isi 30 pc</t>
  </si>
  <si>
    <t>KO 4686</t>
  </si>
  <si>
    <t>PCS</t>
  </si>
  <si>
    <t>HIGHLIGHTER / STABILO KENKO HL-100 MIX (BR/ KN/ OR)</t>
  </si>
  <si>
    <t>LILY JULIAWATI</t>
  </si>
  <si>
    <t>(REJO AGUNG)</t>
  </si>
  <si>
    <t>JOMBANG</t>
  </si>
  <si>
    <t>G 4689</t>
  </si>
  <si>
    <t>LABEL HARGA JOYKO LB-2RL (1 LINE PUTIH)</t>
  </si>
  <si>
    <t>CV GANESHA</t>
  </si>
  <si>
    <t>WONOSOBO</t>
  </si>
  <si>
    <t>KO 4693</t>
  </si>
  <si>
    <t>GRS</t>
  </si>
  <si>
    <t>BINDER CLIP KENKO NO. 107</t>
  </si>
  <si>
    <t>BINDER CLIP KENKO NO. 111</t>
  </si>
  <si>
    <t>CORRECTION TAPE KENKO CT-902 (12M x 5MM)</t>
  </si>
  <si>
    <t>KO 4694</t>
  </si>
  <si>
    <t>KARTU STOCK KWARTO (HIJAU, MERAH, KUNING, BIRU)</t>
  </si>
  <si>
    <t>KO 4758</t>
  </si>
  <si>
    <t>GEL PEN KENKO HI-TECH-H 0.28 MM HITAM</t>
  </si>
  <si>
    <t>STIP / PENGHAPUS JOYKO 526-B40BL HITAM</t>
  </si>
  <si>
    <t>PENSIL WARNA JOYKO CP-12PB (PANJANG)</t>
  </si>
  <si>
    <t>STAPLER HEAVY DUTY JOYKO HD-12N/24</t>
  </si>
  <si>
    <t>CUTTER 18 MM KENKO L-500 (BESAR)</t>
  </si>
  <si>
    <t>G 4763</t>
  </si>
  <si>
    <t>PC</t>
  </si>
  <si>
    <t>PUNCH JOYKO 30XL</t>
  </si>
  <si>
    <t>LENA / YO</t>
  </si>
  <si>
    <t>KO 4764</t>
  </si>
  <si>
    <t>SET</t>
  </si>
  <si>
    <t>G 4755</t>
  </si>
  <si>
    <t>CV LANCAR JAYA SENTOSA</t>
  </si>
  <si>
    <t>MALANG</t>
  </si>
  <si>
    <t>KO 4527</t>
  </si>
  <si>
    <t>ISI STAPLER (STAPLES) GREATWALL GW-NO. 10 (KECIL)</t>
  </si>
  <si>
    <t>SANTOSO BUDIONO</t>
  </si>
  <si>
    <t>(  ARMADA  )</t>
  </si>
  <si>
    <t>KO 4757</t>
  </si>
  <si>
    <t>PAPER TRIGONAL CLIP JOYKO NO. 3</t>
  </si>
  <si>
    <t>BINDER CLIP KENKO NO. 260</t>
  </si>
  <si>
    <t>HARNOYO</t>
  </si>
  <si>
    <t>(BENDAN)</t>
  </si>
  <si>
    <t>PEKALONGAN</t>
  </si>
  <si>
    <t>KO 4815</t>
  </si>
  <si>
    <t>PAPER FASTENER (ACCO) KENKO PF-508 ISI 50 PC PUTIH</t>
  </si>
  <si>
    <t>CV FM 90</t>
  </si>
  <si>
    <t>KEBUMEN</t>
  </si>
  <si>
    <t>A 4817</t>
  </si>
  <si>
    <t>GEL PEN TRIFELLO HI-TECH TF-1191 WARNA</t>
  </si>
  <si>
    <t>GEL PEN TRIFELLO HI-TECH TF-1190 HITAM</t>
  </si>
  <si>
    <t>CV TIARA</t>
  </si>
  <si>
    <t>SOLO</t>
  </si>
  <si>
    <t>A 4818</t>
  </si>
  <si>
    <t xml:space="preserve">PENCIL CASE 21 x 6.5 KALENG TY-552 (MOBIL + ANAK) </t>
  </si>
  <si>
    <t>CV MORNING STAR NUSANTARA</t>
  </si>
  <si>
    <t>( MALANG )</t>
  </si>
  <si>
    <t>KO 4534</t>
  </si>
  <si>
    <t>HAND TALLY COUNTER KENKO HT-302</t>
  </si>
  <si>
    <t>JANGKA (COMPASS SET) KENKO C-168 / MS-75</t>
  </si>
  <si>
    <t>JANGKA (COMPASS SET) KENKO C-288 / MS-25</t>
  </si>
  <si>
    <t>JANGKA (COMPASS SET) KENKO C-528 / MS-55</t>
  </si>
  <si>
    <t>PENSIL WARNA KENKO CP-12HALF CLASSIC (PENDEK)</t>
  </si>
  <si>
    <t>GARISAN BESI (STAINLESS STEEL) KENKO 15 CM</t>
  </si>
  <si>
    <t>GARISAN BESI (STAINLESS STEEL) KENKO 20 CM</t>
  </si>
  <si>
    <t>GARISAN BESI (STAINLESS STEEL) KENKO 50 CM</t>
  </si>
  <si>
    <t>PUSH PIN KENKO PN-30</t>
  </si>
  <si>
    <t>STAMP PAD KENKO NO. 0</t>
  </si>
  <si>
    <t>STAMP PAD KENKO NO. 1</t>
  </si>
  <si>
    <t>DATE STAMP KENKO D-4 (Cap Tanggal 4 Mm)</t>
  </si>
  <si>
    <t>G 4814</t>
  </si>
  <si>
    <t>MESIN LABEL HARGA JOYKO MX-5500M (8 DIGITS, 1 LINE)</t>
  </si>
  <si>
    <t>STAMP PAD JOYKO NO. 0</t>
  </si>
  <si>
    <t>KO 4538</t>
  </si>
  <si>
    <t>CORRECTION TAPE JOYKO CT-522</t>
  </si>
  <si>
    <t>ISI PENSIL 2B 0.5 MM JOYKO PL-05</t>
  </si>
  <si>
    <t>ISI PENSIL 2B 2.0 MM JOYKO PL-10</t>
  </si>
  <si>
    <t>ISI PENSIL 2B 2.0 MM JOYKO PL-11</t>
  </si>
  <si>
    <t>CV UTAMA PUTRA</t>
  </si>
  <si>
    <t>TULUNG AGUNG</t>
  </si>
  <si>
    <t>G 4831</t>
  </si>
  <si>
    <t>GEL PEN DEBOZZ CLICK 0.28 DB-G028</t>
  </si>
  <si>
    <t>MECHANICAL PENCIL 2.0 MM TIZO TM-030-H</t>
  </si>
  <si>
    <t>GEL PEN TIZO 1.0 MM TG-340BI BIRU</t>
  </si>
  <si>
    <t>A 4833</t>
  </si>
  <si>
    <t>GEL PEN TRIFELLO HI-TECH TF-1190 BIRU</t>
  </si>
  <si>
    <t>G 4907</t>
  </si>
  <si>
    <t>CRAYON / OIL PASTEL JOYKO OP-12S PP CASE SEA WORLD</t>
  </si>
  <si>
    <t>CRAYON / OIL PASTEL JOYKO OP-18S PP CASE SEA WORLD</t>
  </si>
  <si>
    <t>CRAYON / OIL PASTEL JOYKO OP-24S PP CASE SEA WORLD</t>
  </si>
  <si>
    <t>CRAYON / OIL PASTEL JOYKO OP-36S PP CASE SEA WORLD</t>
  </si>
  <si>
    <t>CRAYON / OIL PASTEL JOYKO OP-48S PP CASE SEA WORLD</t>
  </si>
  <si>
    <t>CV DWI JAYA</t>
  </si>
  <si>
    <t>YOGYAKARTA</t>
  </si>
  <si>
    <t>KO 4902</t>
  </si>
  <si>
    <t>LEM STICK KENKO 15 GR (TANGGUNG) isi 20 pc</t>
  </si>
  <si>
    <t>G 4775</t>
  </si>
  <si>
    <t>GEL PEN KENKO HI-TECH-H 0.4 MM UNGU</t>
  </si>
  <si>
    <t>GEL PEN KENKO HI-TECH-H 0.4 MM PINK</t>
  </si>
  <si>
    <t>PENSIL WARNA JOYKO CP-24PB (PANJANG)</t>
  </si>
  <si>
    <t>PENSIL WARNA JOYKO CP-S12 MINI (PENDEK)</t>
  </si>
  <si>
    <t>CUTTER 9 MM JOYKO K-200 (KECIL)</t>
  </si>
  <si>
    <t>CORRECTION FLUID JOYKO JK-01</t>
  </si>
  <si>
    <t>GUNTING JOYKO SC-828</t>
  </si>
  <si>
    <t>GUNTING JOYKO SC-838</t>
  </si>
  <si>
    <t>GUNTING JOYKO SC-848</t>
  </si>
  <si>
    <t>G 4774</t>
  </si>
  <si>
    <t>G 4842</t>
  </si>
  <si>
    <t>CORRECTION FLUID JOYKO CF-S225</t>
  </si>
  <si>
    <t>GEL PEN TRIFELLO HI-TECH TF-1191 HITAM</t>
  </si>
  <si>
    <t>KO 4911</t>
  </si>
  <si>
    <t>STIP / PENGHAPUS KENKO ERW-40SQ PUTIH</t>
  </si>
  <si>
    <t>STIP / PENGHAPUS KENKO ERW-20SQ PUTIH</t>
  </si>
  <si>
    <t>CV MULIA JAYA</t>
  </si>
  <si>
    <t>( RAHAYU )</t>
  </si>
  <si>
    <t>( MRANGGEN )</t>
  </si>
  <si>
    <t>ORIGAMI FLUORESCENT ALFA 14X14</t>
  </si>
  <si>
    <t>ORIGAMI FLUORESCENT ALFA 16X16</t>
  </si>
  <si>
    <t>HIGHLIGHTER / STABILLO VANCO HL-521</t>
  </si>
  <si>
    <t>PEN 4W VC-6201 VANCO</t>
  </si>
  <si>
    <t>A 1495</t>
  </si>
  <si>
    <t>CV SINAR CAHAYA NIRMALA</t>
  </si>
  <si>
    <t>BREBES</t>
  </si>
  <si>
    <t>KO 4919</t>
  </si>
  <si>
    <t>PENSIL WARNA KENKO CP-12F CLASSIC (PANJANG)</t>
  </si>
  <si>
    <t>STIP / PENGHAPUS JOYKO ER-B20BL HITAM</t>
  </si>
  <si>
    <t>STIP / PENGHAPUS JOYKO 526-B20 PUTIH</t>
  </si>
  <si>
    <t>BALLPEN JOYKO BP-363 VOCUS TRANS PTL HITAM</t>
  </si>
  <si>
    <t>BALLPEN JOYKO BP-349-12 VOKUS TRANS HITAM</t>
  </si>
  <si>
    <t>GEL PEN JOYKO GP-243 WHIZ GEL HITAM</t>
  </si>
  <si>
    <t>BUKU KAS KWARTO</t>
  </si>
  <si>
    <t>STAPLER KENKO HD-10</t>
  </si>
  <si>
    <t>STAPLER KENKO HD-10D</t>
  </si>
  <si>
    <t>KO 4548</t>
  </si>
  <si>
    <t>KO 4928</t>
  </si>
  <si>
    <t>BINDER CLIP KENKO NO. 300</t>
  </si>
  <si>
    <t>G 4924</t>
  </si>
  <si>
    <t>KO 4935</t>
  </si>
  <si>
    <t>GUNTING KENKO SC-848N</t>
  </si>
  <si>
    <t>PAPER TRIGONAL CLIP KENKO NO. 1</t>
  </si>
  <si>
    <t>CRAYON / OIL PASTEL JOYKO OP-12CR ROUND (MINI)</t>
  </si>
  <si>
    <t>LEM STICK KENKO 25 GR (BESAR) isi 12 pc</t>
  </si>
  <si>
    <t>BINDER CLIP KENKO NO. 200</t>
  </si>
  <si>
    <t>KO 4937</t>
  </si>
  <si>
    <t>KO 4876</t>
  </si>
  <si>
    <t>KARTU STOCK KWARTO PUTIH</t>
  </si>
  <si>
    <t>KARTU STOCK KWARTO KUNING</t>
  </si>
  <si>
    <t>RISMA / CONDRO</t>
  </si>
  <si>
    <t>A 4949</t>
  </si>
  <si>
    <t>NOVI / YO</t>
  </si>
  <si>
    <t>PAPER JUMBO CLIP KENKO NO. 5</t>
  </si>
  <si>
    <t>KO 0505</t>
  </si>
  <si>
    <t>G 0506</t>
  </si>
  <si>
    <t>KO 4816</t>
  </si>
  <si>
    <t>BINDER CLIP KENKO NO. 155</t>
  </si>
  <si>
    <t>CUTTER 9 MM KENKO A-300 (KECIL)</t>
  </si>
  <si>
    <t>KO 0511</t>
  </si>
  <si>
    <t>GEL PEN KENKO KE-303 T-GEL TRIANGULAR</t>
  </si>
  <si>
    <t>KO 0528</t>
  </si>
  <si>
    <t>CORRECTION FLUID KENKO KE-01</t>
  </si>
  <si>
    <t>MECHANICAL PENCIL 0.5 MM KENKO MP-07</t>
  </si>
  <si>
    <t>CV  WISUDA</t>
  </si>
  <si>
    <t>KO 0529</t>
  </si>
  <si>
    <t>KO 0530</t>
  </si>
  <si>
    <t>TAPE CUTTER 2" JOYKO TD-2S BESI</t>
  </si>
  <si>
    <t>BINDER CLIP KENKO NO. 105</t>
  </si>
  <si>
    <t>G 0523</t>
  </si>
  <si>
    <t>GEL PEN SET JOYKO GPC-309S DIAMOND ART</t>
  </si>
  <si>
    <t>PUNCH JOYKO 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</si>
</sst>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788" zoomScaleNormal="100" workbookViewId="0">
      <selection activeCell="E4794" sqref="E4794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23110001</v>
      </c>
      <c r="G2" s="11" t="s">
        <v>2</v>
      </c>
      <c r="H2" s="301" t="s">
        <v>30</v>
      </c>
      <c r="I2" s="301"/>
      <c r="J2" s="301"/>
      <c r="K2" s="302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05" t="s">
        <v>3</v>
      </c>
      <c r="G3" s="17"/>
      <c r="H3" s="303"/>
      <c r="I3" s="303"/>
      <c r="J3" s="303"/>
      <c r="K3" s="304"/>
      <c r="L3" s="12"/>
    </row>
    <row r="4" spans="1:12" s="10" customFormat="1" ht="16.5" customHeight="1" x14ac:dyDescent="0.3">
      <c r="A4" s="5"/>
      <c r="B4" s="6" t="s">
        <v>4</v>
      </c>
      <c r="C4" s="7"/>
      <c r="D4" s="343">
        <v>45232</v>
      </c>
      <c r="E4" s="344"/>
      <c r="F4" s="305"/>
      <c r="G4" s="18"/>
      <c r="H4" s="345" t="s">
        <v>31</v>
      </c>
      <c r="I4" s="345"/>
      <c r="J4" s="345"/>
      <c r="K4" s="346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05"/>
      <c r="G5" s="18"/>
      <c r="H5" s="347" t="s">
        <v>32</v>
      </c>
      <c r="I5" s="347"/>
      <c r="J5" s="347"/>
      <c r="K5" s="348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33</v>
      </c>
      <c r="E6" s="9"/>
      <c r="F6" s="21"/>
      <c r="G6" s="22"/>
      <c r="H6" s="349"/>
      <c r="I6" s="349"/>
      <c r="J6" s="349"/>
      <c r="K6" s="350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20</v>
      </c>
      <c r="C10" s="46" t="s">
        <v>34</v>
      </c>
      <c r="D10" s="47" t="s">
        <v>31</v>
      </c>
      <c r="E10" s="110" t="s">
        <v>35</v>
      </c>
      <c r="F10" s="48"/>
      <c r="G10" s="49"/>
      <c r="H10" s="50">
        <v>37500</v>
      </c>
      <c r="I10" s="51"/>
      <c r="J10" s="51"/>
      <c r="K10" s="52">
        <f t="shared" ref="K10:K25" si="0">(B10*H10-((B10*H10)*I10))-((B10*H10-((B10*H10)*I10))*J10)</f>
        <v>750000</v>
      </c>
      <c r="L10" s="36"/>
    </row>
    <row r="11" spans="1:12" s="10" customFormat="1" ht="14.1" customHeight="1" x14ac:dyDescent="0.25">
      <c r="A11" s="45">
        <v>2</v>
      </c>
      <c r="B11" s="46"/>
      <c r="C11" s="46"/>
      <c r="D11" s="93"/>
      <c r="E11" s="110"/>
      <c r="F11" s="48"/>
      <c r="G11" s="49"/>
      <c r="H11" s="50"/>
      <c r="I11" s="51"/>
      <c r="J11" s="51"/>
      <c r="K11" s="52">
        <f t="shared" si="0"/>
        <v>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32"/>
      <c r="K27" s="306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27">
        <f>SUM(K10:K25)</f>
        <v>750000</v>
      </c>
      <c r="K28" s="328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29"/>
      <c r="K29" s="329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06"/>
      <c r="K31" s="306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30">
        <f>((J28/1.11)+(K30/1.11))*11%</f>
        <v>74324.32432432432</v>
      </c>
      <c r="K32" s="331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06"/>
      <c r="K33" s="306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750000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28</v>
      </c>
      <c r="J36" s="307" t="s">
        <v>36</v>
      </c>
      <c r="K36" s="308"/>
    </row>
    <row r="37" spans="1:12" s="10" customFormat="1" ht="13.5" customHeight="1" x14ac:dyDescent="0.25">
      <c r="A37" s="78"/>
      <c r="B37" s="268"/>
      <c r="D37" s="48"/>
      <c r="H37" s="269"/>
      <c r="I37" s="271" t="s">
        <v>29</v>
      </c>
      <c r="J37" s="307"/>
      <c r="K37" s="308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23110001</v>
      </c>
      <c r="F40" s="123"/>
      <c r="G40" s="124" t="s">
        <v>2</v>
      </c>
      <c r="H40" s="351" t="str">
        <f>H2</f>
        <v>CV TRINITY CENTRAAL</v>
      </c>
      <c r="I40" s="351"/>
      <c r="J40" s="351"/>
      <c r="K40" s="352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55" t="s">
        <v>3</v>
      </c>
      <c r="G41" s="130"/>
      <c r="H41" s="353"/>
      <c r="I41" s="353"/>
      <c r="J41" s="353"/>
      <c r="K41" s="354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56">
        <f>D4</f>
        <v>45232</v>
      </c>
      <c r="E42" s="357"/>
      <c r="F42" s="355"/>
      <c r="G42" s="131"/>
      <c r="H42" s="358" t="str">
        <f>H4</f>
        <v/>
      </c>
      <c r="I42" s="358"/>
      <c r="J42" s="358"/>
      <c r="K42" s="359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55"/>
      <c r="G43" s="131"/>
      <c r="H43" s="339" t="str">
        <f>H5</f>
        <v>PURWOKERTO</v>
      </c>
      <c r="I43" s="339"/>
      <c r="J43" s="339"/>
      <c r="K43" s="340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KO 4680</v>
      </c>
      <c r="E44" s="122"/>
      <c r="F44" s="133"/>
      <c r="G44" s="134"/>
      <c r="H44" s="341"/>
      <c r="I44" s="341"/>
      <c r="J44" s="341"/>
      <c r="K44" s="342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20</v>
      </c>
      <c r="C48" s="287" t="str">
        <f t="shared" si="1"/>
        <v>PAK</v>
      </c>
      <c r="D48" s="288" t="str">
        <f t="shared" si="1"/>
        <v/>
      </c>
      <c r="E48" s="289" t="str">
        <f t="shared" si="1"/>
        <v>KARTU STOCK FOLIO (4 WARNA)</v>
      </c>
      <c r="F48" s="158"/>
      <c r="G48" s="159"/>
      <c r="H48" s="160">
        <f t="shared" ref="H48:J63" si="2">H10</f>
        <v>37500</v>
      </c>
      <c r="I48" s="161">
        <f t="shared" si="2"/>
        <v>0</v>
      </c>
      <c r="J48" s="161">
        <f t="shared" si="2"/>
        <v>0</v>
      </c>
      <c r="K48" s="162">
        <f t="shared" ref="K48:K63" si="3">(B48*H48-((B48*H48)*I48))-((B48*H48-((B48*H48)*I48))*J48)</f>
        <v>750000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0</v>
      </c>
      <c r="C49" s="287">
        <f t="shared" si="1"/>
        <v>0</v>
      </c>
      <c r="D49" s="288">
        <f t="shared" si="1"/>
        <v>0</v>
      </c>
      <c r="E49" s="289">
        <f t="shared" si="1"/>
        <v>0</v>
      </c>
      <c r="F49" s="158"/>
      <c r="G49" s="159"/>
      <c r="H49" s="160">
        <f t="shared" si="2"/>
        <v>0</v>
      </c>
      <c r="I49" s="161">
        <f t="shared" si="2"/>
        <v>0</v>
      </c>
      <c r="J49" s="161">
        <f t="shared" si="2"/>
        <v>0</v>
      </c>
      <c r="K49" s="162">
        <f t="shared" si="3"/>
        <v>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64"/>
      <c r="K65" s="360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65">
        <f>SUM(K48:K63)</f>
        <v>750000</v>
      </c>
      <c r="K66" s="366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61"/>
      <c r="K67" s="361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60"/>
      <c r="K69" s="360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62">
        <f>((J66/1.11)+(K68/1.11))*11%</f>
        <v>74324.32432432432</v>
      </c>
      <c r="K70" s="363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60"/>
      <c r="K71" s="360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750000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28</v>
      </c>
      <c r="J74" s="333" t="str">
        <f>J36</f>
        <v>NOVI / CONDRO</v>
      </c>
      <c r="K74" s="334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29</v>
      </c>
      <c r="J75" s="333">
        <f>J37</f>
        <v>0</v>
      </c>
      <c r="K75" s="334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23110001</v>
      </c>
      <c r="F78" s="200"/>
      <c r="G78" s="201" t="s">
        <v>2</v>
      </c>
      <c r="H78" s="335" t="str">
        <f>H40</f>
        <v>CV TRINITY CENTRAAL</v>
      </c>
      <c r="I78" s="335"/>
      <c r="J78" s="335"/>
      <c r="K78" s="336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09" t="s">
        <v>3</v>
      </c>
      <c r="G79" s="207"/>
      <c r="H79" s="337"/>
      <c r="I79" s="337"/>
      <c r="J79" s="337"/>
      <c r="K79" s="338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0">
        <f>D42</f>
        <v>45232</v>
      </c>
      <c r="E80" s="311"/>
      <c r="F80" s="309"/>
      <c r="G80" s="208"/>
      <c r="H80" s="312" t="str">
        <f>H42</f>
        <v/>
      </c>
      <c r="I80" s="312"/>
      <c r="J80" s="312"/>
      <c r="K80" s="313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09"/>
      <c r="G81" s="208"/>
      <c r="H81" s="314" t="str">
        <f>H43</f>
        <v>PURWOKERTO</v>
      </c>
      <c r="I81" s="314"/>
      <c r="J81" s="314"/>
      <c r="K81" s="315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KO 4680</v>
      </c>
      <c r="E82" s="199"/>
      <c r="F82" s="210"/>
      <c r="G82" s="211"/>
      <c r="H82" s="316"/>
      <c r="I82" s="316"/>
      <c r="J82" s="316"/>
      <c r="K82" s="317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20</v>
      </c>
      <c r="C86" s="292" t="str">
        <f t="shared" si="4"/>
        <v>PAK</v>
      </c>
      <c r="D86" s="293" t="str">
        <f t="shared" si="4"/>
        <v/>
      </c>
      <c r="E86" s="294" t="str">
        <f t="shared" si="4"/>
        <v>KARTU STOCK FOLIO (4 WARNA)</v>
      </c>
      <c r="F86" s="235"/>
      <c r="G86" s="236"/>
      <c r="H86" s="237">
        <f t="shared" ref="H86:J101" si="5">H48</f>
        <v>37500</v>
      </c>
      <c r="I86" s="238">
        <f t="shared" si="5"/>
        <v>0</v>
      </c>
      <c r="J86" s="238">
        <f t="shared" si="5"/>
        <v>0</v>
      </c>
      <c r="K86" s="239">
        <f t="shared" ref="K86:K101" si="6">(B86*H86-((B86*H86)*I86))-((B86*H86-((B86*H86)*I86))*J86)</f>
        <v>750000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0</v>
      </c>
      <c r="C87" s="292">
        <f t="shared" si="4"/>
        <v>0</v>
      </c>
      <c r="D87" s="293">
        <f t="shared" si="4"/>
        <v>0</v>
      </c>
      <c r="E87" s="294">
        <f t="shared" si="4"/>
        <v>0</v>
      </c>
      <c r="F87" s="235"/>
      <c r="G87" s="236"/>
      <c r="H87" s="237">
        <f t="shared" si="5"/>
        <v>0</v>
      </c>
      <c r="I87" s="238">
        <f t="shared" si="5"/>
        <v>0</v>
      </c>
      <c r="J87" s="238">
        <f t="shared" si="5"/>
        <v>0</v>
      </c>
      <c r="K87" s="239">
        <f t="shared" si="6"/>
        <v>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18"/>
      <c r="K103" s="319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20">
        <f>SUM(K86:K101)</f>
        <v>750000</v>
      </c>
      <c r="K104" s="321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22"/>
      <c r="K105" s="322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19"/>
      <c r="K107" s="319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23">
        <f>((J104/1.11)+(K106/1.11))*11%</f>
        <v>74324.32432432432</v>
      </c>
      <c r="K108" s="324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19"/>
      <c r="K109" s="319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750000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28</v>
      </c>
      <c r="J112" s="325" t="str">
        <f>J74</f>
        <v>NOVI / CONDRO</v>
      </c>
      <c r="K112" s="326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29</v>
      </c>
      <c r="J113" s="325">
        <f>J75</f>
        <v>0</v>
      </c>
      <c r="K113" s="326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23110002</v>
      </c>
      <c r="G116" s="11" t="s">
        <v>2</v>
      </c>
      <c r="H116" s="301" t="s">
        <v>37</v>
      </c>
      <c r="I116" s="301"/>
      <c r="J116" s="301"/>
      <c r="K116" s="302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05" t="s">
        <v>3</v>
      </c>
      <c r="G117" s="17"/>
      <c r="H117" s="303"/>
      <c r="I117" s="303"/>
      <c r="J117" s="303"/>
      <c r="K117" s="304"/>
      <c r="L117" s="12"/>
    </row>
    <row r="118" spans="1:12" s="10" customFormat="1" ht="16.5" customHeight="1" x14ac:dyDescent="0.3">
      <c r="A118" s="5"/>
      <c r="B118" s="6" t="s">
        <v>4</v>
      </c>
      <c r="C118" s="7"/>
      <c r="D118" s="343">
        <v>45232</v>
      </c>
      <c r="E118" s="344"/>
      <c r="F118" s="305"/>
      <c r="G118" s="18"/>
      <c r="H118" s="345" t="s">
        <v>38</v>
      </c>
      <c r="I118" s="345"/>
      <c r="J118" s="345"/>
      <c r="K118" s="346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05"/>
      <c r="G119" s="18"/>
      <c r="H119" s="347" t="s">
        <v>32</v>
      </c>
      <c r="I119" s="347"/>
      <c r="J119" s="347"/>
      <c r="K119" s="348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39</v>
      </c>
      <c r="E120" s="9"/>
      <c r="F120" s="21"/>
      <c r="G120" s="22"/>
      <c r="H120" s="349"/>
      <c r="I120" s="349"/>
      <c r="J120" s="349"/>
      <c r="K120" s="350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300</v>
      </c>
      <c r="C124" s="46" t="s">
        <v>40</v>
      </c>
      <c r="D124" s="93">
        <v>5</v>
      </c>
      <c r="E124" s="110" t="s">
        <v>41</v>
      </c>
      <c r="F124" s="48"/>
      <c r="G124" s="49"/>
      <c r="H124" s="50">
        <v>64800</v>
      </c>
      <c r="I124" s="51">
        <v>0.13500000000000001</v>
      </c>
      <c r="J124" s="51"/>
      <c r="K124" s="52">
        <f t="shared" ref="K124:K139" si="7">(B124*H124-((B124*H124)*I124))-((B124*H124-((B124*H124)*I124))*J124)</f>
        <v>16815600</v>
      </c>
      <c r="L124" s="36"/>
    </row>
    <row r="125" spans="1:12" s="10" customFormat="1" ht="14.1" customHeight="1" x14ac:dyDescent="0.25">
      <c r="A125" s="45">
        <v>2</v>
      </c>
      <c r="B125" s="46">
        <v>240</v>
      </c>
      <c r="C125" s="46" t="s">
        <v>40</v>
      </c>
      <c r="D125" s="93">
        <v>2</v>
      </c>
      <c r="E125" s="110" t="s">
        <v>42</v>
      </c>
      <c r="F125" s="48"/>
      <c r="G125" s="49"/>
      <c r="H125" s="50">
        <v>32400</v>
      </c>
      <c r="I125" s="51">
        <v>0.13500000000000001</v>
      </c>
      <c r="J125" s="51"/>
      <c r="K125" s="52">
        <f t="shared" si="7"/>
        <v>6726240</v>
      </c>
      <c r="L125" s="36"/>
    </row>
    <row r="126" spans="1:12" s="10" customFormat="1" ht="14.1" customHeight="1" x14ac:dyDescent="0.25">
      <c r="A126" s="45">
        <v>3</v>
      </c>
      <c r="B126" s="46">
        <v>144</v>
      </c>
      <c r="C126" s="46" t="s">
        <v>40</v>
      </c>
      <c r="D126" s="93">
        <v>1</v>
      </c>
      <c r="E126" s="110" t="s">
        <v>43</v>
      </c>
      <c r="F126" s="48"/>
      <c r="G126" s="49"/>
      <c r="H126" s="50">
        <v>39600</v>
      </c>
      <c r="I126" s="51">
        <v>0.13500000000000001</v>
      </c>
      <c r="J126" s="51"/>
      <c r="K126" s="52">
        <f t="shared" si="7"/>
        <v>4932576</v>
      </c>
      <c r="L126" s="36"/>
    </row>
    <row r="127" spans="1:12" s="10" customFormat="1" ht="14.1" customHeight="1" x14ac:dyDescent="0.25">
      <c r="A127" s="45">
        <v>4</v>
      </c>
      <c r="B127" s="46">
        <v>72</v>
      </c>
      <c r="C127" s="46" t="s">
        <v>44</v>
      </c>
      <c r="D127" s="93">
        <v>2</v>
      </c>
      <c r="E127" s="110" t="s">
        <v>45</v>
      </c>
      <c r="F127" s="48"/>
      <c r="G127" s="49"/>
      <c r="H127" s="50">
        <v>66000</v>
      </c>
      <c r="I127" s="51">
        <v>0.13500000000000001</v>
      </c>
      <c r="J127" s="51"/>
      <c r="K127" s="52">
        <f t="shared" si="7"/>
        <v>4110480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32"/>
      <c r="K141" s="306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27">
        <f>SUM(K124:K139)</f>
        <v>32584896</v>
      </c>
      <c r="K142" s="328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29"/>
      <c r="K143" s="329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06"/>
      <c r="K145" s="306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30">
        <f>((J142/1.11)+(K144/1.11))*11%</f>
        <v>3229133.8378378376</v>
      </c>
      <c r="K146" s="331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06"/>
      <c r="K147" s="306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32584896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28</v>
      </c>
      <c r="J150" s="307" t="s">
        <v>36</v>
      </c>
      <c r="K150" s="308"/>
    </row>
    <row r="151" spans="1:12" s="10" customFormat="1" ht="13.5" customHeight="1" x14ac:dyDescent="0.25">
      <c r="A151" s="78"/>
      <c r="B151" s="268"/>
      <c r="D151" s="48"/>
      <c r="H151" s="269"/>
      <c r="I151" s="271" t="s">
        <v>29</v>
      </c>
      <c r="J151" s="307"/>
      <c r="K151" s="308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23110002</v>
      </c>
      <c r="F154" s="123"/>
      <c r="G154" s="124" t="s">
        <v>2</v>
      </c>
      <c r="H154" s="351" t="str">
        <f>H116</f>
        <v>CV PELITA JAYA</v>
      </c>
      <c r="I154" s="351"/>
      <c r="J154" s="351"/>
      <c r="K154" s="352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55" t="s">
        <v>3</v>
      </c>
      <c r="G155" s="130"/>
      <c r="H155" s="353"/>
      <c r="I155" s="353"/>
      <c r="J155" s="353"/>
      <c r="K155" s="354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56">
        <f>D118</f>
        <v>45232</v>
      </c>
      <c r="E156" s="357"/>
      <c r="F156" s="355"/>
      <c r="G156" s="131"/>
      <c r="H156" s="358" t="str">
        <f>H118</f>
        <v>(ANUGERAH SEJAHTERA)</v>
      </c>
      <c r="I156" s="358"/>
      <c r="J156" s="358"/>
      <c r="K156" s="359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55"/>
      <c r="G157" s="131"/>
      <c r="H157" s="339" t="str">
        <f>H119</f>
        <v>PURWOKERTO</v>
      </c>
      <c r="I157" s="339"/>
      <c r="J157" s="339"/>
      <c r="K157" s="340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4682</v>
      </c>
      <c r="E158" s="122"/>
      <c r="F158" s="133"/>
      <c r="G158" s="134"/>
      <c r="H158" s="341"/>
      <c r="I158" s="341"/>
      <c r="J158" s="341"/>
      <c r="K158" s="342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300</v>
      </c>
      <c r="C162" s="287" t="str">
        <f t="shared" si="8"/>
        <v>LSN</v>
      </c>
      <c r="D162" s="288">
        <f t="shared" si="8"/>
        <v>5</v>
      </c>
      <c r="E162" s="289" t="str">
        <f t="shared" si="8"/>
        <v>ISI CUTTER 18 MM KENKO L-150 (BESAR)</v>
      </c>
      <c r="F162" s="158"/>
      <c r="G162" s="159"/>
      <c r="H162" s="160">
        <f t="shared" ref="H162:J162" si="9">H124</f>
        <v>64800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16815600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240</v>
      </c>
      <c r="C163" s="287" t="str">
        <f t="shared" si="11"/>
        <v>LSN</v>
      </c>
      <c r="D163" s="288">
        <f t="shared" si="11"/>
        <v>2</v>
      </c>
      <c r="E163" s="289" t="str">
        <f t="shared" si="11"/>
        <v>ISI CUTTER 9 MM KENKO A-100 (KECIL)</v>
      </c>
      <c r="F163" s="158"/>
      <c r="G163" s="159"/>
      <c r="H163" s="160">
        <f t="shared" ref="H163:J163" si="12">H125</f>
        <v>32400</v>
      </c>
      <c r="I163" s="161">
        <f t="shared" si="12"/>
        <v>0.13500000000000001</v>
      </c>
      <c r="J163" s="161">
        <f t="shared" si="12"/>
        <v>0</v>
      </c>
      <c r="K163" s="162">
        <f t="shared" si="10"/>
        <v>6726240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144</v>
      </c>
      <c r="C164" s="287" t="str">
        <f t="shared" si="13"/>
        <v>LSN</v>
      </c>
      <c r="D164" s="288">
        <f t="shared" si="13"/>
        <v>1</v>
      </c>
      <c r="E164" s="289" t="str">
        <f t="shared" si="13"/>
        <v>GEL PEN KENKO K-1</v>
      </c>
      <c r="F164" s="158"/>
      <c r="G164" s="159"/>
      <c r="H164" s="160">
        <f t="shared" ref="H164:J164" si="14">H126</f>
        <v>39600</v>
      </c>
      <c r="I164" s="161">
        <f t="shared" si="14"/>
        <v>0.13500000000000001</v>
      </c>
      <c r="J164" s="161">
        <f t="shared" si="14"/>
        <v>0</v>
      </c>
      <c r="K164" s="162">
        <f t="shared" si="10"/>
        <v>4932576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72</v>
      </c>
      <c r="C165" s="287" t="str">
        <f t="shared" si="15"/>
        <v>BOX</v>
      </c>
      <c r="D165" s="288">
        <f t="shared" si="15"/>
        <v>2</v>
      </c>
      <c r="E165" s="289" t="str">
        <f t="shared" si="15"/>
        <v>LEM STICK KENKO 8 GR (KECIL) isi 30 pc</v>
      </c>
      <c r="F165" s="158"/>
      <c r="G165" s="159"/>
      <c r="H165" s="160">
        <f t="shared" ref="H165:J165" si="16">H127</f>
        <v>66000</v>
      </c>
      <c r="I165" s="161">
        <f t="shared" si="16"/>
        <v>0.13500000000000001</v>
      </c>
      <c r="J165" s="161">
        <f t="shared" si="16"/>
        <v>0</v>
      </c>
      <c r="K165" s="162">
        <f t="shared" si="10"/>
        <v>4110480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64"/>
      <c r="K179" s="360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65">
        <f>SUM(K162:K177)</f>
        <v>32584896</v>
      </c>
      <c r="K180" s="366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61"/>
      <c r="K181" s="361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60"/>
      <c r="K183" s="360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62">
        <f>((J180/1.11)+(K182/1.11))*11%</f>
        <v>3229133.8378378376</v>
      </c>
      <c r="K184" s="363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60"/>
      <c r="K185" s="360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32584896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28</v>
      </c>
      <c r="J188" s="333" t="str">
        <f>J150</f>
        <v>NOVI / CONDRO</v>
      </c>
      <c r="K188" s="334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29</v>
      </c>
      <c r="J189" s="333">
        <f>J151</f>
        <v>0</v>
      </c>
      <c r="K189" s="334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23110002</v>
      </c>
      <c r="F192" s="200"/>
      <c r="G192" s="201" t="s">
        <v>2</v>
      </c>
      <c r="H192" s="335" t="str">
        <f>H154</f>
        <v>CV PELITA JAYA</v>
      </c>
      <c r="I192" s="335"/>
      <c r="J192" s="335"/>
      <c r="K192" s="336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09" t="s">
        <v>3</v>
      </c>
      <c r="G193" s="207"/>
      <c r="H193" s="337"/>
      <c r="I193" s="337"/>
      <c r="J193" s="337"/>
      <c r="K193" s="338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0">
        <f>D156</f>
        <v>45232</v>
      </c>
      <c r="E194" s="311"/>
      <c r="F194" s="309"/>
      <c r="G194" s="208"/>
      <c r="H194" s="312" t="str">
        <f>H156</f>
        <v>(ANUGERAH SEJAHTERA)</v>
      </c>
      <c r="I194" s="312"/>
      <c r="J194" s="312"/>
      <c r="K194" s="313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09"/>
      <c r="G195" s="208"/>
      <c r="H195" s="314" t="str">
        <f>H157</f>
        <v>PURWOKERTO</v>
      </c>
      <c r="I195" s="314"/>
      <c r="J195" s="314"/>
      <c r="K195" s="315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4682</v>
      </c>
      <c r="E196" s="199"/>
      <c r="F196" s="210"/>
      <c r="G196" s="211"/>
      <c r="H196" s="316"/>
      <c r="I196" s="316"/>
      <c r="J196" s="316"/>
      <c r="K196" s="317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300</v>
      </c>
      <c r="C200" s="292" t="str">
        <f t="shared" si="41"/>
        <v>LSN</v>
      </c>
      <c r="D200" s="293">
        <f t="shared" si="41"/>
        <v>5</v>
      </c>
      <c r="E200" s="294" t="str">
        <f t="shared" si="41"/>
        <v>ISI CUTTER 18 MM KENKO L-150 (BESAR)</v>
      </c>
      <c r="F200" s="235"/>
      <c r="G200" s="236"/>
      <c r="H200" s="237">
        <f t="shared" ref="H200:J200" si="42">H162</f>
        <v>64800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16815600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240</v>
      </c>
      <c r="C201" s="292" t="str">
        <f t="shared" si="44"/>
        <v>LSN</v>
      </c>
      <c r="D201" s="293">
        <f t="shared" si="44"/>
        <v>2</v>
      </c>
      <c r="E201" s="294" t="str">
        <f t="shared" si="44"/>
        <v>ISI CUTTER 9 MM KENKO A-100 (KECIL)</v>
      </c>
      <c r="F201" s="235"/>
      <c r="G201" s="236"/>
      <c r="H201" s="237">
        <f t="shared" ref="H201:J201" si="45">H163</f>
        <v>32400</v>
      </c>
      <c r="I201" s="238">
        <f t="shared" si="45"/>
        <v>0.13500000000000001</v>
      </c>
      <c r="J201" s="238">
        <f t="shared" si="45"/>
        <v>0</v>
      </c>
      <c r="K201" s="239">
        <f t="shared" si="43"/>
        <v>6726240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144</v>
      </c>
      <c r="C202" s="292" t="str">
        <f t="shared" si="46"/>
        <v>LSN</v>
      </c>
      <c r="D202" s="293">
        <f t="shared" si="46"/>
        <v>1</v>
      </c>
      <c r="E202" s="294" t="str">
        <f t="shared" si="46"/>
        <v>GEL PEN KENKO K-1</v>
      </c>
      <c r="F202" s="235"/>
      <c r="G202" s="236"/>
      <c r="H202" s="237">
        <f t="shared" ref="H202:J202" si="47">H164</f>
        <v>39600</v>
      </c>
      <c r="I202" s="238">
        <f t="shared" si="47"/>
        <v>0.13500000000000001</v>
      </c>
      <c r="J202" s="238">
        <f t="shared" si="47"/>
        <v>0</v>
      </c>
      <c r="K202" s="239">
        <f t="shared" si="43"/>
        <v>4932576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72</v>
      </c>
      <c r="C203" s="292" t="str">
        <f t="shared" si="48"/>
        <v>BOX</v>
      </c>
      <c r="D203" s="293">
        <f t="shared" si="48"/>
        <v>2</v>
      </c>
      <c r="E203" s="294" t="str">
        <f t="shared" si="48"/>
        <v>LEM STICK KENKO 8 GR (KECIL) isi 30 pc</v>
      </c>
      <c r="F203" s="235"/>
      <c r="G203" s="236"/>
      <c r="H203" s="237">
        <f t="shared" ref="H203:J203" si="49">H165</f>
        <v>66000</v>
      </c>
      <c r="I203" s="238">
        <f t="shared" si="49"/>
        <v>0.13500000000000001</v>
      </c>
      <c r="J203" s="238">
        <f t="shared" si="49"/>
        <v>0</v>
      </c>
      <c r="K203" s="239">
        <f t="shared" si="43"/>
        <v>4110480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18"/>
      <c r="K217" s="319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20">
        <f>SUM(K200:K215)</f>
        <v>32584896</v>
      </c>
      <c r="K218" s="321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22"/>
      <c r="K219" s="322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19"/>
      <c r="K221" s="319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23">
        <f>((J218/1.11)+(K220/1.11))*11%</f>
        <v>3229133.8378378376</v>
      </c>
      <c r="K222" s="324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19"/>
      <c r="K223" s="319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32584896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28</v>
      </c>
      <c r="J226" s="325" t="str">
        <f>J188</f>
        <v>NOVI / CONDRO</v>
      </c>
      <c r="K226" s="326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29</v>
      </c>
      <c r="J227" s="325">
        <f>J189</f>
        <v>0</v>
      </c>
      <c r="K227" s="326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23110003</v>
      </c>
      <c r="G230" s="11" t="s">
        <v>2</v>
      </c>
      <c r="H230" s="301" t="s">
        <v>37</v>
      </c>
      <c r="I230" s="301"/>
      <c r="J230" s="301"/>
      <c r="K230" s="302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05" t="s">
        <v>3</v>
      </c>
      <c r="G231" s="17"/>
      <c r="H231" s="303"/>
      <c r="I231" s="303"/>
      <c r="J231" s="303"/>
      <c r="K231" s="304"/>
      <c r="L231" s="12"/>
    </row>
    <row r="232" spans="1:12" s="10" customFormat="1" ht="16.5" customHeight="1" x14ac:dyDescent="0.3">
      <c r="A232" s="5"/>
      <c r="B232" s="6" t="s">
        <v>4</v>
      </c>
      <c r="C232" s="7"/>
      <c r="D232" s="343">
        <v>45232</v>
      </c>
      <c r="E232" s="344"/>
      <c r="F232" s="305"/>
      <c r="G232" s="18"/>
      <c r="H232" s="345" t="s">
        <v>38</v>
      </c>
      <c r="I232" s="345"/>
      <c r="J232" s="345"/>
      <c r="K232" s="346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05"/>
      <c r="G233" s="18"/>
      <c r="H233" s="347" t="s">
        <v>32</v>
      </c>
      <c r="I233" s="347"/>
      <c r="J233" s="347"/>
      <c r="K233" s="348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46</v>
      </c>
      <c r="E234" s="9"/>
      <c r="F234" s="21"/>
      <c r="G234" s="22"/>
      <c r="H234" s="349"/>
      <c r="I234" s="349"/>
      <c r="J234" s="349"/>
      <c r="K234" s="350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480</v>
      </c>
      <c r="C238" s="46" t="s">
        <v>47</v>
      </c>
      <c r="D238" s="93">
        <v>1</v>
      </c>
      <c r="E238" s="110" t="s">
        <v>48</v>
      </c>
      <c r="F238" s="48"/>
      <c r="G238" s="49"/>
      <c r="H238" s="50">
        <v>3050</v>
      </c>
      <c r="I238" s="51">
        <v>0.13500000000000001</v>
      </c>
      <c r="J238" s="51"/>
      <c r="K238" s="52">
        <f t="shared" ref="K238:K253" si="74">(B238*H238-((B238*H238)*I238))-((B238*H238-((B238*H238)*I238))*J238)</f>
        <v>1266360</v>
      </c>
      <c r="L238" s="36"/>
    </row>
    <row r="239" spans="1:12" s="10" customFormat="1" ht="14.1" customHeight="1" x14ac:dyDescent="0.25">
      <c r="A239" s="45">
        <v>2</v>
      </c>
      <c r="B239" s="46"/>
      <c r="C239" s="46"/>
      <c r="D239" s="93"/>
      <c r="E239" s="110"/>
      <c r="F239" s="48"/>
      <c r="G239" s="49"/>
      <c r="H239" s="50"/>
      <c r="I239" s="51"/>
      <c r="J239" s="51"/>
      <c r="K239" s="52">
        <f t="shared" si="74"/>
        <v>0</v>
      </c>
      <c r="L239" s="36"/>
    </row>
    <row r="240" spans="1:12" s="10" customFormat="1" ht="14.1" customHeight="1" x14ac:dyDescent="0.25">
      <c r="A240" s="45">
        <v>3</v>
      </c>
      <c r="B240" s="46"/>
      <c r="C240" s="46"/>
      <c r="D240" s="93"/>
      <c r="E240" s="110"/>
      <c r="F240" s="48"/>
      <c r="G240" s="49"/>
      <c r="H240" s="50"/>
      <c r="I240" s="51"/>
      <c r="J240" s="51"/>
      <c r="K240" s="52">
        <f t="shared" si="74"/>
        <v>0</v>
      </c>
      <c r="L240" s="36"/>
    </row>
    <row r="241" spans="1:12" s="10" customFormat="1" ht="14.1" customHeight="1" x14ac:dyDescent="0.25">
      <c r="A241" s="45">
        <v>4</v>
      </c>
      <c r="B241" s="46"/>
      <c r="C241" s="46"/>
      <c r="D241" s="93"/>
      <c r="E241" s="110"/>
      <c r="F241" s="48"/>
      <c r="G241" s="49"/>
      <c r="H241" s="50"/>
      <c r="I241" s="51"/>
      <c r="J241" s="51"/>
      <c r="K241" s="52">
        <f t="shared" si="74"/>
        <v>0</v>
      </c>
      <c r="L241" s="36"/>
    </row>
    <row r="242" spans="1:12" s="10" customFormat="1" ht="14.1" customHeight="1" x14ac:dyDescent="0.25">
      <c r="A242" s="45">
        <v>5</v>
      </c>
      <c r="B242" s="46"/>
      <c r="C242" s="46"/>
      <c r="D242" s="93"/>
      <c r="E242" s="110"/>
      <c r="F242" s="48"/>
      <c r="G242" s="49"/>
      <c r="H242" s="50"/>
      <c r="I242" s="51"/>
      <c r="J242" s="51"/>
      <c r="K242" s="52">
        <f t="shared" si="74"/>
        <v>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32"/>
      <c r="K255" s="306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27">
        <f>SUM(K238:K253)</f>
        <v>1266360</v>
      </c>
      <c r="K256" s="328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29"/>
      <c r="K257" s="329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06"/>
      <c r="K259" s="306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30">
        <f>((J256/1.11)+(K258/1.11))*11%</f>
        <v>125495.13513513513</v>
      </c>
      <c r="K260" s="331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06"/>
      <c r="K261" s="306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1266360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28</v>
      </c>
      <c r="J264" s="307" t="s">
        <v>36</v>
      </c>
      <c r="K264" s="308"/>
    </row>
    <row r="265" spans="1:12" s="10" customFormat="1" ht="13.5" customHeight="1" x14ac:dyDescent="0.25">
      <c r="A265" s="78"/>
      <c r="B265" s="268"/>
      <c r="D265" s="48"/>
      <c r="H265" s="269"/>
      <c r="I265" s="271" t="s">
        <v>29</v>
      </c>
      <c r="J265" s="307"/>
      <c r="K265" s="308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23110003</v>
      </c>
      <c r="F268" s="123"/>
      <c r="G268" s="124" t="s">
        <v>2</v>
      </c>
      <c r="H268" s="351" t="str">
        <f>H230</f>
        <v>CV PELITA JAYA</v>
      </c>
      <c r="I268" s="351"/>
      <c r="J268" s="351"/>
      <c r="K268" s="352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55" t="s">
        <v>3</v>
      </c>
      <c r="G269" s="130"/>
      <c r="H269" s="353"/>
      <c r="I269" s="353"/>
      <c r="J269" s="353"/>
      <c r="K269" s="354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56">
        <f>D232</f>
        <v>45232</v>
      </c>
      <c r="E270" s="357"/>
      <c r="F270" s="355"/>
      <c r="G270" s="131"/>
      <c r="H270" s="358" t="str">
        <f>H232</f>
        <v>(ANUGERAH SEJAHTERA)</v>
      </c>
      <c r="I270" s="358"/>
      <c r="J270" s="358"/>
      <c r="K270" s="359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55"/>
      <c r="G271" s="131"/>
      <c r="H271" s="339" t="str">
        <f>H233</f>
        <v>PURWOKERTO</v>
      </c>
      <c r="I271" s="339"/>
      <c r="J271" s="339"/>
      <c r="K271" s="340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4686</v>
      </c>
      <c r="E272" s="122"/>
      <c r="F272" s="133"/>
      <c r="G272" s="134"/>
      <c r="H272" s="341"/>
      <c r="I272" s="341"/>
      <c r="J272" s="341"/>
      <c r="K272" s="342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480</v>
      </c>
      <c r="C276" s="287" t="str">
        <f t="shared" si="75"/>
        <v>PCS</v>
      </c>
      <c r="D276" s="288">
        <f t="shared" si="75"/>
        <v>1</v>
      </c>
      <c r="E276" s="289" t="str">
        <f t="shared" si="75"/>
        <v>HIGHLIGHTER / STABILO KENKO HL-100 MIX (BR/ KN/ OR)</v>
      </c>
      <c r="F276" s="158"/>
      <c r="G276" s="159"/>
      <c r="H276" s="160">
        <f t="shared" ref="H276:J276" si="76">H238</f>
        <v>3050</v>
      </c>
      <c r="I276" s="161">
        <f t="shared" si="76"/>
        <v>0.13500000000000001</v>
      </c>
      <c r="J276" s="161">
        <f t="shared" si="76"/>
        <v>0</v>
      </c>
      <c r="K276" s="162">
        <f t="shared" ref="K276:K291" si="77">(B276*H276-((B276*H276)*I276))-((B276*H276-((B276*H276)*I276))*J276)</f>
        <v>1266360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0</v>
      </c>
      <c r="C277" s="287">
        <f t="shared" si="78"/>
        <v>0</v>
      </c>
      <c r="D277" s="288">
        <f t="shared" si="78"/>
        <v>0</v>
      </c>
      <c r="E277" s="289">
        <f t="shared" si="78"/>
        <v>0</v>
      </c>
      <c r="F277" s="158"/>
      <c r="G277" s="159"/>
      <c r="H277" s="160">
        <f t="shared" ref="H277:J277" si="79">H239</f>
        <v>0</v>
      </c>
      <c r="I277" s="161">
        <f t="shared" si="79"/>
        <v>0</v>
      </c>
      <c r="J277" s="161">
        <f t="shared" si="79"/>
        <v>0</v>
      </c>
      <c r="K277" s="162">
        <f t="shared" si="77"/>
        <v>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0</v>
      </c>
      <c r="C278" s="287">
        <f t="shared" si="80"/>
        <v>0</v>
      </c>
      <c r="D278" s="288">
        <f t="shared" si="80"/>
        <v>0</v>
      </c>
      <c r="E278" s="289">
        <f t="shared" si="80"/>
        <v>0</v>
      </c>
      <c r="F278" s="158"/>
      <c r="G278" s="159"/>
      <c r="H278" s="160">
        <f t="shared" ref="H278:J278" si="81">H240</f>
        <v>0</v>
      </c>
      <c r="I278" s="161">
        <f t="shared" si="81"/>
        <v>0</v>
      </c>
      <c r="J278" s="161">
        <f t="shared" si="81"/>
        <v>0</v>
      </c>
      <c r="K278" s="162">
        <f t="shared" si="77"/>
        <v>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0</v>
      </c>
      <c r="C279" s="287">
        <f t="shared" si="82"/>
        <v>0</v>
      </c>
      <c r="D279" s="288">
        <f t="shared" si="82"/>
        <v>0</v>
      </c>
      <c r="E279" s="289">
        <f t="shared" si="82"/>
        <v>0</v>
      </c>
      <c r="F279" s="158"/>
      <c r="G279" s="159"/>
      <c r="H279" s="160">
        <f t="shared" ref="H279:J279" si="83">H241</f>
        <v>0</v>
      </c>
      <c r="I279" s="161">
        <f t="shared" si="83"/>
        <v>0</v>
      </c>
      <c r="J279" s="161">
        <f t="shared" si="83"/>
        <v>0</v>
      </c>
      <c r="K279" s="162">
        <f t="shared" si="77"/>
        <v>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0</v>
      </c>
      <c r="C280" s="287">
        <f t="shared" si="84"/>
        <v>0</v>
      </c>
      <c r="D280" s="288">
        <f t="shared" si="84"/>
        <v>0</v>
      </c>
      <c r="E280" s="289">
        <f t="shared" si="84"/>
        <v>0</v>
      </c>
      <c r="F280" s="158"/>
      <c r="G280" s="159"/>
      <c r="H280" s="160">
        <f t="shared" ref="H280:J280" si="85">H242</f>
        <v>0</v>
      </c>
      <c r="I280" s="161">
        <f t="shared" si="85"/>
        <v>0</v>
      </c>
      <c r="J280" s="161">
        <f t="shared" si="85"/>
        <v>0</v>
      </c>
      <c r="K280" s="162">
        <f t="shared" si="77"/>
        <v>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64"/>
      <c r="K293" s="360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65">
        <f>SUM(K276:K291)</f>
        <v>1266360</v>
      </c>
      <c r="K294" s="366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61"/>
      <c r="K295" s="361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60"/>
      <c r="K297" s="360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62">
        <f>((J294/1.11)+(K296/1.11))*11%</f>
        <v>125495.13513513513</v>
      </c>
      <c r="K298" s="363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60"/>
      <c r="K299" s="360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1266360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28</v>
      </c>
      <c r="J302" s="333" t="str">
        <f>J264</f>
        <v>NOVI / CONDRO</v>
      </c>
      <c r="K302" s="334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29</v>
      </c>
      <c r="J303" s="333">
        <f>J265</f>
        <v>0</v>
      </c>
      <c r="K303" s="334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23110003</v>
      </c>
      <c r="F306" s="200"/>
      <c r="G306" s="201" t="s">
        <v>2</v>
      </c>
      <c r="H306" s="335" t="str">
        <f>H268</f>
        <v>CV PELITA JAYA</v>
      </c>
      <c r="I306" s="335"/>
      <c r="J306" s="335"/>
      <c r="K306" s="336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09" t="s">
        <v>3</v>
      </c>
      <c r="G307" s="207"/>
      <c r="H307" s="337"/>
      <c r="I307" s="337"/>
      <c r="J307" s="337"/>
      <c r="K307" s="338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0">
        <f>D270</f>
        <v>45232</v>
      </c>
      <c r="E308" s="311"/>
      <c r="F308" s="309"/>
      <c r="G308" s="208"/>
      <c r="H308" s="312" t="str">
        <f>H270</f>
        <v>(ANUGERAH SEJAHTERA)</v>
      </c>
      <c r="I308" s="312"/>
      <c r="J308" s="312"/>
      <c r="K308" s="313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09"/>
      <c r="G309" s="208"/>
      <c r="H309" s="314" t="str">
        <f>H271</f>
        <v>PURWOKERTO</v>
      </c>
      <c r="I309" s="314"/>
      <c r="J309" s="314"/>
      <c r="K309" s="315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4686</v>
      </c>
      <c r="E310" s="199"/>
      <c r="F310" s="210"/>
      <c r="G310" s="211"/>
      <c r="H310" s="316"/>
      <c r="I310" s="316"/>
      <c r="J310" s="316"/>
      <c r="K310" s="317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480</v>
      </c>
      <c r="C314" s="292" t="str">
        <f t="shared" si="108"/>
        <v>PCS</v>
      </c>
      <c r="D314" s="293">
        <f t="shared" si="108"/>
        <v>1</v>
      </c>
      <c r="E314" s="294" t="str">
        <f t="shared" si="108"/>
        <v>HIGHLIGHTER / STABILO KENKO HL-100 MIX (BR/ KN/ OR)</v>
      </c>
      <c r="F314" s="235"/>
      <c r="G314" s="236"/>
      <c r="H314" s="237">
        <f t="shared" ref="H314:J314" si="109">H276</f>
        <v>3050</v>
      </c>
      <c r="I314" s="238">
        <f t="shared" si="109"/>
        <v>0.13500000000000001</v>
      </c>
      <c r="J314" s="238">
        <f t="shared" si="109"/>
        <v>0</v>
      </c>
      <c r="K314" s="239">
        <f t="shared" ref="K314:K329" si="110">(B314*H314-((B314*H314)*I314))-((B314*H314-((B314*H314)*I314))*J314)</f>
        <v>1266360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0</v>
      </c>
      <c r="C315" s="292">
        <f t="shared" si="111"/>
        <v>0</v>
      </c>
      <c r="D315" s="293">
        <f t="shared" si="111"/>
        <v>0</v>
      </c>
      <c r="E315" s="294">
        <f t="shared" si="111"/>
        <v>0</v>
      </c>
      <c r="F315" s="235"/>
      <c r="G315" s="236"/>
      <c r="H315" s="237">
        <f t="shared" ref="H315:J315" si="112">H277</f>
        <v>0</v>
      </c>
      <c r="I315" s="238">
        <f t="shared" si="112"/>
        <v>0</v>
      </c>
      <c r="J315" s="238">
        <f t="shared" si="112"/>
        <v>0</v>
      </c>
      <c r="K315" s="239">
        <f t="shared" si="110"/>
        <v>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0</v>
      </c>
      <c r="C316" s="292">
        <f t="shared" si="113"/>
        <v>0</v>
      </c>
      <c r="D316" s="293">
        <f t="shared" si="113"/>
        <v>0</v>
      </c>
      <c r="E316" s="294">
        <f t="shared" si="113"/>
        <v>0</v>
      </c>
      <c r="F316" s="235"/>
      <c r="G316" s="236"/>
      <c r="H316" s="237">
        <f t="shared" ref="H316:J316" si="114">H278</f>
        <v>0</v>
      </c>
      <c r="I316" s="238">
        <f t="shared" si="114"/>
        <v>0</v>
      </c>
      <c r="J316" s="238">
        <f t="shared" si="114"/>
        <v>0</v>
      </c>
      <c r="K316" s="239">
        <f t="shared" si="110"/>
        <v>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0</v>
      </c>
      <c r="C317" s="292">
        <f t="shared" si="115"/>
        <v>0</v>
      </c>
      <c r="D317" s="293">
        <f t="shared" si="115"/>
        <v>0</v>
      </c>
      <c r="E317" s="294">
        <f t="shared" si="115"/>
        <v>0</v>
      </c>
      <c r="F317" s="235"/>
      <c r="G317" s="236"/>
      <c r="H317" s="237">
        <f t="shared" ref="H317:J317" si="116">H279</f>
        <v>0</v>
      </c>
      <c r="I317" s="238">
        <f t="shared" si="116"/>
        <v>0</v>
      </c>
      <c r="J317" s="238">
        <f t="shared" si="116"/>
        <v>0</v>
      </c>
      <c r="K317" s="239">
        <f t="shared" si="110"/>
        <v>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0</v>
      </c>
      <c r="C318" s="292">
        <f t="shared" si="117"/>
        <v>0</v>
      </c>
      <c r="D318" s="293">
        <f t="shared" si="117"/>
        <v>0</v>
      </c>
      <c r="E318" s="294">
        <f t="shared" si="117"/>
        <v>0</v>
      </c>
      <c r="F318" s="235"/>
      <c r="G318" s="236"/>
      <c r="H318" s="237">
        <f t="shared" ref="H318:J318" si="118">H280</f>
        <v>0</v>
      </c>
      <c r="I318" s="238">
        <f t="shared" si="118"/>
        <v>0</v>
      </c>
      <c r="J318" s="238">
        <f t="shared" si="118"/>
        <v>0</v>
      </c>
      <c r="K318" s="239">
        <f t="shared" si="110"/>
        <v>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18"/>
      <c r="K331" s="319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20">
        <f>SUM(K314:K329)</f>
        <v>1266360</v>
      </c>
      <c r="K332" s="321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22"/>
      <c r="K333" s="322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19"/>
      <c r="K335" s="319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23">
        <f>((J332/1.11)+(K334/1.11))*11%</f>
        <v>125495.13513513513</v>
      </c>
      <c r="K336" s="324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19"/>
      <c r="K337" s="319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1266360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28</v>
      </c>
      <c r="J340" s="325" t="str">
        <f>J302</f>
        <v>NOVI / CONDRO</v>
      </c>
      <c r="K340" s="326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29</v>
      </c>
      <c r="J341" s="325">
        <f>J303</f>
        <v>0</v>
      </c>
      <c r="K341" s="326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23110004</v>
      </c>
      <c r="G344" s="11" t="s">
        <v>2</v>
      </c>
      <c r="H344" s="301" t="s">
        <v>49</v>
      </c>
      <c r="I344" s="301"/>
      <c r="J344" s="301"/>
      <c r="K344" s="302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05" t="s">
        <v>3</v>
      </c>
      <c r="G345" s="17"/>
      <c r="H345" s="303"/>
      <c r="I345" s="303"/>
      <c r="J345" s="303"/>
      <c r="K345" s="304"/>
      <c r="L345" s="12"/>
    </row>
    <row r="346" spans="1:12" s="10" customFormat="1" ht="16.5" customHeight="1" x14ac:dyDescent="0.3">
      <c r="A346" s="5"/>
      <c r="B346" s="6" t="s">
        <v>4</v>
      </c>
      <c r="C346" s="7"/>
      <c r="D346" s="343">
        <v>45234</v>
      </c>
      <c r="E346" s="344"/>
      <c r="F346" s="305"/>
      <c r="G346" s="18"/>
      <c r="H346" s="345" t="s">
        <v>50</v>
      </c>
      <c r="I346" s="345"/>
      <c r="J346" s="345"/>
      <c r="K346" s="346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05"/>
      <c r="G347" s="18"/>
      <c r="H347" s="347" t="s">
        <v>51</v>
      </c>
      <c r="I347" s="347"/>
      <c r="J347" s="347"/>
      <c r="K347" s="348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52</v>
      </c>
      <c r="E348" s="9"/>
      <c r="F348" s="21"/>
      <c r="G348" s="22"/>
      <c r="H348" s="349"/>
      <c r="I348" s="349"/>
      <c r="J348" s="349"/>
      <c r="K348" s="350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1000</v>
      </c>
      <c r="C352" s="46" t="s">
        <v>47</v>
      </c>
      <c r="D352" s="93">
        <v>1</v>
      </c>
      <c r="E352" s="110" t="s">
        <v>53</v>
      </c>
      <c r="F352" s="48"/>
      <c r="G352" s="49"/>
      <c r="H352" s="50">
        <v>2050</v>
      </c>
      <c r="I352" s="51">
        <v>0.125</v>
      </c>
      <c r="J352" s="51"/>
      <c r="K352" s="52">
        <f t="shared" ref="K352:K367" si="141">(B352*H352-((B352*H352)*I352))-((B352*H352-((B352*H352)*I352))*J352)</f>
        <v>1793750</v>
      </c>
      <c r="L352" s="36"/>
    </row>
    <row r="353" spans="1:12" s="10" customFormat="1" ht="14.1" customHeight="1" x14ac:dyDescent="0.25">
      <c r="A353" s="45">
        <v>2</v>
      </c>
      <c r="B353" s="46"/>
      <c r="C353" s="46"/>
      <c r="D353" s="93"/>
      <c r="E353" s="110"/>
      <c r="F353" s="48"/>
      <c r="G353" s="49"/>
      <c r="H353" s="50"/>
      <c r="I353" s="51"/>
      <c r="J353" s="51"/>
      <c r="K353" s="52">
        <f t="shared" si="141"/>
        <v>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32"/>
      <c r="K369" s="306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27">
        <f>SUM(K352:K367)</f>
        <v>1793750</v>
      </c>
      <c r="K370" s="328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29"/>
      <c r="K371" s="329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06"/>
      <c r="K373" s="306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30">
        <f>((J370/1.11)+(K372/1.11))*11%</f>
        <v>177759.00900900899</v>
      </c>
      <c r="K374" s="331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06"/>
      <c r="K375" s="306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1793750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28</v>
      </c>
      <c r="J378" s="307" t="s">
        <v>36</v>
      </c>
      <c r="K378" s="308"/>
    </row>
    <row r="379" spans="1:12" s="10" customFormat="1" ht="13.5" customHeight="1" x14ac:dyDescent="0.25">
      <c r="A379" s="78"/>
      <c r="B379" s="268"/>
      <c r="D379" s="48"/>
      <c r="H379" s="269"/>
      <c r="I379" s="271" t="s">
        <v>29</v>
      </c>
      <c r="J379" s="307"/>
      <c r="K379" s="308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23110004</v>
      </c>
      <c r="F382" s="123"/>
      <c r="G382" s="124" t="s">
        <v>2</v>
      </c>
      <c r="H382" s="351" t="str">
        <f>H344</f>
        <v>LILY JULIAWATI</v>
      </c>
      <c r="I382" s="351"/>
      <c r="J382" s="351"/>
      <c r="K382" s="352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55" t="s">
        <v>3</v>
      </c>
      <c r="G383" s="130"/>
      <c r="H383" s="353"/>
      <c r="I383" s="353"/>
      <c r="J383" s="353"/>
      <c r="K383" s="354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56">
        <f>D346</f>
        <v>45234</v>
      </c>
      <c r="E384" s="357"/>
      <c r="F384" s="355"/>
      <c r="G384" s="131"/>
      <c r="H384" s="358" t="str">
        <f>H346</f>
        <v>(REJO AGUNG)</v>
      </c>
      <c r="I384" s="358"/>
      <c r="J384" s="358"/>
      <c r="K384" s="359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55"/>
      <c r="G385" s="131"/>
      <c r="H385" s="339" t="str">
        <f>H347</f>
        <v>JOMBANG</v>
      </c>
      <c r="I385" s="339"/>
      <c r="J385" s="339"/>
      <c r="K385" s="340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4689</v>
      </c>
      <c r="E386" s="122"/>
      <c r="F386" s="133"/>
      <c r="G386" s="134"/>
      <c r="H386" s="341"/>
      <c r="I386" s="341"/>
      <c r="J386" s="341"/>
      <c r="K386" s="342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1000</v>
      </c>
      <c r="C390" s="287" t="str">
        <f t="shared" si="142"/>
        <v>PCS</v>
      </c>
      <c r="D390" s="288">
        <f t="shared" si="142"/>
        <v>1</v>
      </c>
      <c r="E390" s="289" t="str">
        <f t="shared" si="142"/>
        <v>LABEL HARGA JOYKO LB-2RL (1 LINE PUTIH)</v>
      </c>
      <c r="F390" s="158"/>
      <c r="G390" s="159"/>
      <c r="H390" s="160">
        <f t="shared" ref="H390:J390" si="143">H352</f>
        <v>2050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1793750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0</v>
      </c>
      <c r="C391" s="287">
        <f t="shared" si="145"/>
        <v>0</v>
      </c>
      <c r="D391" s="288">
        <f t="shared" si="145"/>
        <v>0</v>
      </c>
      <c r="E391" s="289">
        <f t="shared" si="145"/>
        <v>0</v>
      </c>
      <c r="F391" s="158"/>
      <c r="G391" s="159"/>
      <c r="H391" s="160">
        <f t="shared" ref="H391:J391" si="146">H353</f>
        <v>0</v>
      </c>
      <c r="I391" s="161">
        <f t="shared" si="146"/>
        <v>0</v>
      </c>
      <c r="J391" s="161">
        <f t="shared" si="146"/>
        <v>0</v>
      </c>
      <c r="K391" s="162">
        <f t="shared" si="144"/>
        <v>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64"/>
      <c r="K407" s="360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65">
        <f>SUM(K390:K405)</f>
        <v>1793750</v>
      </c>
      <c r="K408" s="366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61"/>
      <c r="K409" s="361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60"/>
      <c r="K411" s="360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62">
        <f>((J408/1.11)+(K410/1.11))*11%</f>
        <v>177759.00900900899</v>
      </c>
      <c r="K412" s="363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60"/>
      <c r="K413" s="360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1793750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28</v>
      </c>
      <c r="J416" s="333" t="str">
        <f>J378</f>
        <v>NOVI / CONDRO</v>
      </c>
      <c r="K416" s="334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29</v>
      </c>
      <c r="J417" s="333">
        <f>J379</f>
        <v>0</v>
      </c>
      <c r="K417" s="334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23110004</v>
      </c>
      <c r="F420" s="200"/>
      <c r="G420" s="201" t="s">
        <v>2</v>
      </c>
      <c r="H420" s="335" t="str">
        <f>H382</f>
        <v>LILY JULIAWATI</v>
      </c>
      <c r="I420" s="335"/>
      <c r="J420" s="335"/>
      <c r="K420" s="336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09" t="s">
        <v>3</v>
      </c>
      <c r="G421" s="207"/>
      <c r="H421" s="337"/>
      <c r="I421" s="337"/>
      <c r="J421" s="337"/>
      <c r="K421" s="338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0">
        <f>D384</f>
        <v>45234</v>
      </c>
      <c r="E422" s="311"/>
      <c r="F422" s="309"/>
      <c r="G422" s="208"/>
      <c r="H422" s="312" t="str">
        <f>H384</f>
        <v>(REJO AGUNG)</v>
      </c>
      <c r="I422" s="312"/>
      <c r="J422" s="312"/>
      <c r="K422" s="313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09"/>
      <c r="G423" s="208"/>
      <c r="H423" s="314" t="str">
        <f>H385</f>
        <v>JOMBANG</v>
      </c>
      <c r="I423" s="314"/>
      <c r="J423" s="314"/>
      <c r="K423" s="315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4689</v>
      </c>
      <c r="E424" s="199"/>
      <c r="F424" s="210"/>
      <c r="G424" s="211"/>
      <c r="H424" s="316"/>
      <c r="I424" s="316"/>
      <c r="J424" s="316"/>
      <c r="K424" s="317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1000</v>
      </c>
      <c r="C428" s="292" t="str">
        <f t="shared" si="175"/>
        <v>PCS</v>
      </c>
      <c r="D428" s="293">
        <f t="shared" si="175"/>
        <v>1</v>
      </c>
      <c r="E428" s="294" t="str">
        <f t="shared" si="175"/>
        <v>LABEL HARGA JOYKO LB-2RL (1 LINE PUTIH)</v>
      </c>
      <c r="F428" s="235"/>
      <c r="G428" s="236"/>
      <c r="H428" s="237">
        <f t="shared" ref="H428:J428" si="176">H390</f>
        <v>2050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1793750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0</v>
      </c>
      <c r="C429" s="292">
        <f t="shared" si="178"/>
        <v>0</v>
      </c>
      <c r="D429" s="293">
        <f t="shared" si="178"/>
        <v>0</v>
      </c>
      <c r="E429" s="294">
        <f t="shared" si="178"/>
        <v>0</v>
      </c>
      <c r="F429" s="235"/>
      <c r="G429" s="236"/>
      <c r="H429" s="237">
        <f t="shared" ref="H429:J429" si="179">H391</f>
        <v>0</v>
      </c>
      <c r="I429" s="238">
        <f t="shared" si="179"/>
        <v>0</v>
      </c>
      <c r="J429" s="238">
        <f t="shared" si="179"/>
        <v>0</v>
      </c>
      <c r="K429" s="239">
        <f t="shared" si="177"/>
        <v>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18"/>
      <c r="K445" s="319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20">
        <f>SUM(K428:K443)</f>
        <v>1793750</v>
      </c>
      <c r="K446" s="321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22"/>
      <c r="K447" s="322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19"/>
      <c r="K449" s="319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23">
        <f>((J446/1.11)+(K448/1.11))*11%</f>
        <v>177759.00900900899</v>
      </c>
      <c r="K450" s="324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19"/>
      <c r="K451" s="319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1793750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28</v>
      </c>
      <c r="J454" s="325" t="str">
        <f>J416</f>
        <v>NOVI / CONDRO</v>
      </c>
      <c r="K454" s="326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29</v>
      </c>
      <c r="J455" s="325">
        <f>J417</f>
        <v>0</v>
      </c>
      <c r="K455" s="326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23110005</v>
      </c>
      <c r="G458" s="11" t="s">
        <v>2</v>
      </c>
      <c r="H458" s="301" t="s">
        <v>54</v>
      </c>
      <c r="I458" s="301"/>
      <c r="J458" s="301"/>
      <c r="K458" s="302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05" t="s">
        <v>3</v>
      </c>
      <c r="G459" s="17"/>
      <c r="H459" s="303"/>
      <c r="I459" s="303"/>
      <c r="J459" s="303"/>
      <c r="K459" s="304"/>
      <c r="L459" s="12"/>
    </row>
    <row r="460" spans="1:12" s="10" customFormat="1" ht="16.5" customHeight="1" x14ac:dyDescent="0.3">
      <c r="A460" s="5"/>
      <c r="B460" s="6" t="s">
        <v>4</v>
      </c>
      <c r="C460" s="7"/>
      <c r="D460" s="343">
        <v>45236</v>
      </c>
      <c r="E460" s="344"/>
      <c r="F460" s="305"/>
      <c r="G460" s="18"/>
      <c r="H460" s="345" t="s">
        <v>31</v>
      </c>
      <c r="I460" s="345"/>
      <c r="J460" s="345"/>
      <c r="K460" s="346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05"/>
      <c r="G461" s="18"/>
      <c r="H461" s="347" t="s">
        <v>55</v>
      </c>
      <c r="I461" s="347"/>
      <c r="J461" s="347"/>
      <c r="K461" s="348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56</v>
      </c>
      <c r="E462" s="9"/>
      <c r="F462" s="21"/>
      <c r="G462" s="22"/>
      <c r="H462" s="349"/>
      <c r="I462" s="349"/>
      <c r="J462" s="349"/>
      <c r="K462" s="350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20</v>
      </c>
      <c r="C466" s="46" t="s">
        <v>57</v>
      </c>
      <c r="D466" s="93" t="s">
        <v>31</v>
      </c>
      <c r="E466" s="110" t="s">
        <v>58</v>
      </c>
      <c r="F466" s="48"/>
      <c r="G466" s="49"/>
      <c r="H466" s="50">
        <v>31800</v>
      </c>
      <c r="I466" s="51">
        <v>0.1</v>
      </c>
      <c r="J466" s="51"/>
      <c r="K466" s="52">
        <f t="shared" ref="K466:K481" si="208">(B466*H466-((B466*H466)*I466))-((B466*H466-((B466*H466)*I466))*J466)</f>
        <v>572400</v>
      </c>
      <c r="L466" s="36"/>
    </row>
    <row r="467" spans="1:12" s="10" customFormat="1" ht="14.1" customHeight="1" x14ac:dyDescent="0.25">
      <c r="A467" s="45">
        <v>2</v>
      </c>
      <c r="B467" s="46">
        <v>1</v>
      </c>
      <c r="C467" s="46" t="s">
        <v>57</v>
      </c>
      <c r="D467" s="93" t="s">
        <v>31</v>
      </c>
      <c r="E467" s="110" t="s">
        <v>59</v>
      </c>
      <c r="F467" s="48"/>
      <c r="G467" s="49"/>
      <c r="H467" s="50">
        <v>49200</v>
      </c>
      <c r="I467" s="51">
        <v>0.1</v>
      </c>
      <c r="J467" s="51"/>
      <c r="K467" s="52">
        <f t="shared" si="208"/>
        <v>44280</v>
      </c>
      <c r="L467" s="36"/>
    </row>
    <row r="468" spans="1:12" s="10" customFormat="1" ht="14.1" customHeight="1" x14ac:dyDescent="0.25">
      <c r="A468" s="45">
        <v>3</v>
      </c>
      <c r="B468" s="46">
        <v>5</v>
      </c>
      <c r="C468" s="46" t="s">
        <v>40</v>
      </c>
      <c r="D468" s="93" t="s">
        <v>31</v>
      </c>
      <c r="E468" s="110" t="s">
        <v>60</v>
      </c>
      <c r="F468" s="48"/>
      <c r="G468" s="49"/>
      <c r="H468" s="50">
        <v>60000</v>
      </c>
      <c r="I468" s="51">
        <v>0.1</v>
      </c>
      <c r="J468" s="51"/>
      <c r="K468" s="52">
        <f t="shared" si="208"/>
        <v>270000</v>
      </c>
      <c r="L468" s="36"/>
    </row>
    <row r="469" spans="1:12" s="10" customFormat="1" ht="14.1" customHeight="1" x14ac:dyDescent="0.25">
      <c r="A469" s="45">
        <v>4</v>
      </c>
      <c r="B469" s="46"/>
      <c r="C469" s="46"/>
      <c r="D469" s="93"/>
      <c r="E469" s="110"/>
      <c r="F469" s="48"/>
      <c r="G469" s="49"/>
      <c r="H469" s="50"/>
      <c r="I469" s="51"/>
      <c r="J469" s="51"/>
      <c r="K469" s="52">
        <f t="shared" si="208"/>
        <v>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32"/>
      <c r="K483" s="306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27">
        <f>SUM(K466:K481)</f>
        <v>886680</v>
      </c>
      <c r="K484" s="328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29"/>
      <c r="K485" s="329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06"/>
      <c r="K487" s="306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30">
        <f>((J484/1.11)+(K486/1.11))*11%</f>
        <v>87869.189189189186</v>
      </c>
      <c r="K488" s="331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06"/>
      <c r="K489" s="306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886680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28</v>
      </c>
      <c r="J492" s="307" t="s">
        <v>36</v>
      </c>
      <c r="K492" s="308"/>
    </row>
    <row r="493" spans="1:12" s="10" customFormat="1" ht="13.5" customHeight="1" x14ac:dyDescent="0.25">
      <c r="A493" s="78"/>
      <c r="B493" s="268"/>
      <c r="D493" s="48"/>
      <c r="H493" s="269"/>
      <c r="I493" s="271" t="s">
        <v>29</v>
      </c>
      <c r="J493" s="307"/>
      <c r="K493" s="308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23110005</v>
      </c>
      <c r="F496" s="123"/>
      <c r="G496" s="124" t="s">
        <v>2</v>
      </c>
      <c r="H496" s="351" t="str">
        <f>H458</f>
        <v>CV GANESHA</v>
      </c>
      <c r="I496" s="351"/>
      <c r="J496" s="351"/>
      <c r="K496" s="352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55" t="s">
        <v>3</v>
      </c>
      <c r="G497" s="130"/>
      <c r="H497" s="353"/>
      <c r="I497" s="353"/>
      <c r="J497" s="353"/>
      <c r="K497" s="354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56">
        <f>D460</f>
        <v>45236</v>
      </c>
      <c r="E498" s="357"/>
      <c r="F498" s="355"/>
      <c r="G498" s="131"/>
      <c r="H498" s="358" t="str">
        <f>H460</f>
        <v/>
      </c>
      <c r="I498" s="358"/>
      <c r="J498" s="358"/>
      <c r="K498" s="359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55"/>
      <c r="G499" s="131"/>
      <c r="H499" s="339" t="str">
        <f>H461</f>
        <v>WONOSOBO</v>
      </c>
      <c r="I499" s="339"/>
      <c r="J499" s="339"/>
      <c r="K499" s="340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4693</v>
      </c>
      <c r="E500" s="122"/>
      <c r="F500" s="133"/>
      <c r="G500" s="134"/>
      <c r="H500" s="341"/>
      <c r="I500" s="341"/>
      <c r="J500" s="341"/>
      <c r="K500" s="342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20</v>
      </c>
      <c r="C504" s="287" t="str">
        <f t="shared" si="209"/>
        <v>GRS</v>
      </c>
      <c r="D504" s="288" t="str">
        <f t="shared" si="209"/>
        <v/>
      </c>
      <c r="E504" s="289" t="str">
        <f t="shared" si="209"/>
        <v>BINDER CLIP KENKO NO. 107</v>
      </c>
      <c r="F504" s="158"/>
      <c r="G504" s="159"/>
      <c r="H504" s="160">
        <f t="shared" ref="H504:J504" si="210">H466</f>
        <v>31800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572400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1</v>
      </c>
      <c r="C505" s="287" t="str">
        <f t="shared" si="212"/>
        <v>GRS</v>
      </c>
      <c r="D505" s="288" t="str">
        <f t="shared" si="212"/>
        <v/>
      </c>
      <c r="E505" s="289" t="str">
        <f t="shared" si="212"/>
        <v>BINDER CLIP KENKO NO. 111</v>
      </c>
      <c r="F505" s="158"/>
      <c r="G505" s="159"/>
      <c r="H505" s="160">
        <f t="shared" ref="H505:J505" si="213">H467</f>
        <v>49200</v>
      </c>
      <c r="I505" s="161">
        <f t="shared" si="213"/>
        <v>0.1</v>
      </c>
      <c r="J505" s="161">
        <f t="shared" si="213"/>
        <v>0</v>
      </c>
      <c r="K505" s="162">
        <f t="shared" si="211"/>
        <v>44280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5</v>
      </c>
      <c r="C506" s="287" t="str">
        <f t="shared" si="214"/>
        <v>LSN</v>
      </c>
      <c r="D506" s="288" t="str">
        <f t="shared" si="214"/>
        <v/>
      </c>
      <c r="E506" s="289" t="str">
        <f t="shared" si="214"/>
        <v>CORRECTION TAPE KENKO CT-902 (12M x 5MM)</v>
      </c>
      <c r="F506" s="158"/>
      <c r="G506" s="159"/>
      <c r="H506" s="160">
        <f t="shared" ref="H506:J506" si="215">H468</f>
        <v>60000</v>
      </c>
      <c r="I506" s="161">
        <f t="shared" si="215"/>
        <v>0.1</v>
      </c>
      <c r="J506" s="161">
        <f t="shared" si="215"/>
        <v>0</v>
      </c>
      <c r="K506" s="162">
        <f t="shared" si="211"/>
        <v>270000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0</v>
      </c>
      <c r="C507" s="287">
        <f t="shared" si="216"/>
        <v>0</v>
      </c>
      <c r="D507" s="288">
        <f t="shared" si="216"/>
        <v>0</v>
      </c>
      <c r="E507" s="289">
        <f t="shared" si="216"/>
        <v>0</v>
      </c>
      <c r="F507" s="158"/>
      <c r="G507" s="159"/>
      <c r="H507" s="160">
        <f t="shared" ref="H507:J507" si="217">H469</f>
        <v>0</v>
      </c>
      <c r="I507" s="161">
        <f t="shared" si="217"/>
        <v>0</v>
      </c>
      <c r="J507" s="161">
        <f t="shared" si="217"/>
        <v>0</v>
      </c>
      <c r="K507" s="162">
        <f t="shared" si="211"/>
        <v>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64"/>
      <c r="K521" s="360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65">
        <f>SUM(K504:K519)</f>
        <v>886680</v>
      </c>
      <c r="K522" s="366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61"/>
      <c r="K523" s="361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60"/>
      <c r="K525" s="360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62">
        <f>((J522/1.11)+(K524/1.11))*11%</f>
        <v>87869.189189189186</v>
      </c>
      <c r="K526" s="363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60"/>
      <c r="K527" s="360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886680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28</v>
      </c>
      <c r="J530" s="333" t="str">
        <f>J492</f>
        <v>NOVI / CONDRO</v>
      </c>
      <c r="K530" s="334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29</v>
      </c>
      <c r="J531" s="333">
        <f>J493</f>
        <v>0</v>
      </c>
      <c r="K531" s="334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23110005</v>
      </c>
      <c r="F534" s="200"/>
      <c r="G534" s="201" t="s">
        <v>2</v>
      </c>
      <c r="H534" s="335" t="str">
        <f>H496</f>
        <v>CV GANESHA</v>
      </c>
      <c r="I534" s="335"/>
      <c r="J534" s="335"/>
      <c r="K534" s="336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09" t="s">
        <v>3</v>
      </c>
      <c r="G535" s="207"/>
      <c r="H535" s="337"/>
      <c r="I535" s="337"/>
      <c r="J535" s="337"/>
      <c r="K535" s="338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0">
        <f>D498</f>
        <v>45236</v>
      </c>
      <c r="E536" s="311"/>
      <c r="F536" s="309"/>
      <c r="G536" s="208"/>
      <c r="H536" s="312" t="str">
        <f>H498</f>
        <v/>
      </c>
      <c r="I536" s="312"/>
      <c r="J536" s="312"/>
      <c r="K536" s="313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09"/>
      <c r="G537" s="208"/>
      <c r="H537" s="314" t="str">
        <f>H499</f>
        <v>WONOSOBO</v>
      </c>
      <c r="I537" s="314"/>
      <c r="J537" s="314"/>
      <c r="K537" s="315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4693</v>
      </c>
      <c r="E538" s="199"/>
      <c r="F538" s="210"/>
      <c r="G538" s="211"/>
      <c r="H538" s="316"/>
      <c r="I538" s="316"/>
      <c r="J538" s="316"/>
      <c r="K538" s="317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20</v>
      </c>
      <c r="C542" s="292" t="str">
        <f t="shared" si="242"/>
        <v>GRS</v>
      </c>
      <c r="D542" s="293" t="str">
        <f t="shared" si="242"/>
        <v/>
      </c>
      <c r="E542" s="294" t="str">
        <f t="shared" si="242"/>
        <v>BINDER CLIP KENKO NO. 107</v>
      </c>
      <c r="F542" s="235"/>
      <c r="G542" s="236"/>
      <c r="H542" s="237">
        <f t="shared" ref="H542:J542" si="243">H504</f>
        <v>31800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572400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1</v>
      </c>
      <c r="C543" s="292" t="str">
        <f t="shared" si="245"/>
        <v>GRS</v>
      </c>
      <c r="D543" s="293" t="str">
        <f t="shared" si="245"/>
        <v/>
      </c>
      <c r="E543" s="294" t="str">
        <f t="shared" si="245"/>
        <v>BINDER CLIP KENKO NO. 111</v>
      </c>
      <c r="F543" s="235"/>
      <c r="G543" s="236"/>
      <c r="H543" s="237">
        <f t="shared" ref="H543:J543" si="246">H505</f>
        <v>49200</v>
      </c>
      <c r="I543" s="238">
        <f t="shared" si="246"/>
        <v>0.1</v>
      </c>
      <c r="J543" s="238">
        <f t="shared" si="246"/>
        <v>0</v>
      </c>
      <c r="K543" s="239">
        <f t="shared" si="244"/>
        <v>44280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5</v>
      </c>
      <c r="C544" s="292" t="str">
        <f t="shared" si="247"/>
        <v>LSN</v>
      </c>
      <c r="D544" s="293" t="str">
        <f t="shared" si="247"/>
        <v/>
      </c>
      <c r="E544" s="294" t="str">
        <f t="shared" si="247"/>
        <v>CORRECTION TAPE KENKO CT-902 (12M x 5MM)</v>
      </c>
      <c r="F544" s="235"/>
      <c r="G544" s="236"/>
      <c r="H544" s="237">
        <f t="shared" ref="H544:J544" si="248">H506</f>
        <v>60000</v>
      </c>
      <c r="I544" s="238">
        <f t="shared" si="248"/>
        <v>0.1</v>
      </c>
      <c r="J544" s="238">
        <f t="shared" si="248"/>
        <v>0</v>
      </c>
      <c r="K544" s="239">
        <f t="shared" si="244"/>
        <v>270000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0</v>
      </c>
      <c r="C545" s="292">
        <f t="shared" si="249"/>
        <v>0</v>
      </c>
      <c r="D545" s="293">
        <f t="shared" si="249"/>
        <v>0</v>
      </c>
      <c r="E545" s="294">
        <f t="shared" si="249"/>
        <v>0</v>
      </c>
      <c r="F545" s="235"/>
      <c r="G545" s="236"/>
      <c r="H545" s="237">
        <f t="shared" ref="H545:J545" si="250">H507</f>
        <v>0</v>
      </c>
      <c r="I545" s="238">
        <f t="shared" si="250"/>
        <v>0</v>
      </c>
      <c r="J545" s="238">
        <f t="shared" si="250"/>
        <v>0</v>
      </c>
      <c r="K545" s="239">
        <f t="shared" si="244"/>
        <v>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18"/>
      <c r="K559" s="319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20">
        <f>SUM(K542:K557)</f>
        <v>886680</v>
      </c>
      <c r="K560" s="321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22"/>
      <c r="K561" s="322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19"/>
      <c r="K563" s="319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23">
        <f>((J560/1.11)+(K562/1.11))*11%</f>
        <v>87869.189189189186</v>
      </c>
      <c r="K564" s="324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19"/>
      <c r="K565" s="319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886680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28</v>
      </c>
      <c r="J568" s="325" t="str">
        <f>J530</f>
        <v>NOVI / CONDRO</v>
      </c>
      <c r="K568" s="326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29</v>
      </c>
      <c r="J569" s="325">
        <f>J531</f>
        <v>0</v>
      </c>
      <c r="K569" s="326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23110006</v>
      </c>
      <c r="G572" s="11" t="s">
        <v>2</v>
      </c>
      <c r="H572" s="301" t="s">
        <v>30</v>
      </c>
      <c r="I572" s="301"/>
      <c r="J572" s="301"/>
      <c r="K572" s="302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05" t="s">
        <v>3</v>
      </c>
      <c r="G573" s="17"/>
      <c r="H573" s="303"/>
      <c r="I573" s="303"/>
      <c r="J573" s="303"/>
      <c r="K573" s="304"/>
      <c r="L573" s="12"/>
    </row>
    <row r="574" spans="1:12" s="10" customFormat="1" ht="16.5" customHeight="1" x14ac:dyDescent="0.3">
      <c r="A574" s="5"/>
      <c r="B574" s="6" t="s">
        <v>4</v>
      </c>
      <c r="C574" s="7"/>
      <c r="D574" s="343">
        <v>45236</v>
      </c>
      <c r="E574" s="344"/>
      <c r="F574" s="305"/>
      <c r="G574" s="18"/>
      <c r="H574" s="345" t="s">
        <v>31</v>
      </c>
      <c r="I574" s="345"/>
      <c r="J574" s="345"/>
      <c r="K574" s="346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05"/>
      <c r="G575" s="18"/>
      <c r="H575" s="347" t="s">
        <v>32</v>
      </c>
      <c r="I575" s="347"/>
      <c r="J575" s="347"/>
      <c r="K575" s="348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61</v>
      </c>
      <c r="E576" s="9"/>
      <c r="F576" s="21"/>
      <c r="G576" s="22"/>
      <c r="H576" s="349"/>
      <c r="I576" s="349"/>
      <c r="J576" s="349"/>
      <c r="K576" s="350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40</v>
      </c>
      <c r="C580" s="46" t="s">
        <v>34</v>
      </c>
      <c r="D580" s="93" t="s">
        <v>31</v>
      </c>
      <c r="E580" s="110" t="s">
        <v>62</v>
      </c>
      <c r="F580" s="48"/>
      <c r="G580" s="49"/>
      <c r="H580" s="50">
        <v>19000</v>
      </c>
      <c r="I580" s="51"/>
      <c r="J580" s="51"/>
      <c r="K580" s="52">
        <f t="shared" ref="K580:K595" si="275">(B580*H580-((B580*H580)*I580))-((B580*H580-((B580*H580)*I580))*J580)</f>
        <v>760000</v>
      </c>
      <c r="L580" s="36"/>
    </row>
    <row r="581" spans="1:12" s="10" customFormat="1" ht="14.1" customHeight="1" x14ac:dyDescent="0.25">
      <c r="A581" s="45">
        <v>2</v>
      </c>
      <c r="B581" s="46"/>
      <c r="C581" s="46"/>
      <c r="D581" s="93"/>
      <c r="E581" s="110"/>
      <c r="F581" s="48"/>
      <c r="G581" s="49"/>
      <c r="H581" s="50"/>
      <c r="I581" s="51"/>
      <c r="J581" s="51"/>
      <c r="K581" s="52">
        <f t="shared" si="275"/>
        <v>0</v>
      </c>
      <c r="L581" s="36"/>
    </row>
    <row r="582" spans="1:12" s="10" customFormat="1" ht="14.1" customHeight="1" x14ac:dyDescent="0.25">
      <c r="A582" s="45">
        <v>3</v>
      </c>
      <c r="B582" s="46"/>
      <c r="C582" s="46"/>
      <c r="D582" s="93"/>
      <c r="E582" s="110"/>
      <c r="F582" s="48"/>
      <c r="G582" s="49"/>
      <c r="H582" s="50"/>
      <c r="I582" s="51"/>
      <c r="J582" s="51"/>
      <c r="K582" s="52">
        <f t="shared" si="275"/>
        <v>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32"/>
      <c r="K597" s="306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27">
        <f>SUM(K580:K595)</f>
        <v>760000</v>
      </c>
      <c r="K598" s="328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29"/>
      <c r="K599" s="329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06"/>
      <c r="K601" s="306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30">
        <f>((J598/1.11)+(K600/1.11))*11%</f>
        <v>75315.315315315311</v>
      </c>
      <c r="K602" s="331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06"/>
      <c r="K603" s="306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760000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28</v>
      </c>
      <c r="J606" s="307" t="s">
        <v>36</v>
      </c>
      <c r="K606" s="308"/>
    </row>
    <row r="607" spans="1:12" s="10" customFormat="1" ht="13.5" customHeight="1" x14ac:dyDescent="0.25">
      <c r="A607" s="78"/>
      <c r="B607" s="268"/>
      <c r="D607" s="48"/>
      <c r="H607" s="269"/>
      <c r="I607" s="271" t="s">
        <v>29</v>
      </c>
      <c r="J607" s="307"/>
      <c r="K607" s="308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23110006</v>
      </c>
      <c r="F610" s="123"/>
      <c r="G610" s="124" t="s">
        <v>2</v>
      </c>
      <c r="H610" s="351" t="str">
        <f>H572</f>
        <v>CV TRINITY CENTRAAL</v>
      </c>
      <c r="I610" s="351"/>
      <c r="J610" s="351"/>
      <c r="K610" s="352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55" t="s">
        <v>3</v>
      </c>
      <c r="G611" s="130"/>
      <c r="H611" s="353"/>
      <c r="I611" s="353"/>
      <c r="J611" s="353"/>
      <c r="K611" s="354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56">
        <f>D574</f>
        <v>45236</v>
      </c>
      <c r="E612" s="357"/>
      <c r="F612" s="355"/>
      <c r="G612" s="131"/>
      <c r="H612" s="358" t="str">
        <f>H574</f>
        <v/>
      </c>
      <c r="I612" s="358"/>
      <c r="J612" s="358"/>
      <c r="K612" s="359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55"/>
      <c r="G613" s="131"/>
      <c r="H613" s="339" t="str">
        <f>H575</f>
        <v>PURWOKERTO</v>
      </c>
      <c r="I613" s="339"/>
      <c r="J613" s="339"/>
      <c r="K613" s="340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4694</v>
      </c>
      <c r="E614" s="122"/>
      <c r="F614" s="133"/>
      <c r="G614" s="134"/>
      <c r="H614" s="341"/>
      <c r="I614" s="341"/>
      <c r="J614" s="341"/>
      <c r="K614" s="342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40</v>
      </c>
      <c r="C618" s="287" t="str">
        <f t="shared" si="276"/>
        <v>PAK</v>
      </c>
      <c r="D618" s="288" t="str">
        <f t="shared" si="276"/>
        <v/>
      </c>
      <c r="E618" s="289" t="str">
        <f t="shared" si="276"/>
        <v>KARTU STOCK KWARTO (HIJAU, MERAH, KUNING, BIRU)</v>
      </c>
      <c r="F618" s="158"/>
      <c r="G618" s="159"/>
      <c r="H618" s="160">
        <f t="shared" ref="H618:J618" si="277">H580</f>
        <v>19000</v>
      </c>
      <c r="I618" s="161">
        <f t="shared" si="277"/>
        <v>0</v>
      </c>
      <c r="J618" s="161">
        <f t="shared" si="277"/>
        <v>0</v>
      </c>
      <c r="K618" s="162">
        <f t="shared" ref="K618:K633" si="278">(B618*H618-((B618*H618)*I618))-((B618*H618-((B618*H618)*I618))*J618)</f>
        <v>760000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0</v>
      </c>
      <c r="C619" s="287">
        <f t="shared" si="279"/>
        <v>0</v>
      </c>
      <c r="D619" s="288">
        <f t="shared" si="279"/>
        <v>0</v>
      </c>
      <c r="E619" s="289">
        <f t="shared" si="279"/>
        <v>0</v>
      </c>
      <c r="F619" s="158"/>
      <c r="G619" s="159"/>
      <c r="H619" s="160">
        <f t="shared" ref="H619:J619" si="280">H581</f>
        <v>0</v>
      </c>
      <c r="I619" s="161">
        <f t="shared" si="280"/>
        <v>0</v>
      </c>
      <c r="J619" s="161">
        <f t="shared" si="280"/>
        <v>0</v>
      </c>
      <c r="K619" s="162">
        <f t="shared" si="278"/>
        <v>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0</v>
      </c>
      <c r="C620" s="287">
        <f t="shared" si="281"/>
        <v>0</v>
      </c>
      <c r="D620" s="288">
        <f t="shared" si="281"/>
        <v>0</v>
      </c>
      <c r="E620" s="289">
        <f t="shared" si="281"/>
        <v>0</v>
      </c>
      <c r="F620" s="158"/>
      <c r="G620" s="159"/>
      <c r="H620" s="160">
        <f t="shared" ref="H620:J620" si="282">H582</f>
        <v>0</v>
      </c>
      <c r="I620" s="161">
        <f t="shared" si="282"/>
        <v>0</v>
      </c>
      <c r="J620" s="161">
        <f t="shared" si="282"/>
        <v>0</v>
      </c>
      <c r="K620" s="162">
        <f t="shared" si="278"/>
        <v>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64"/>
      <c r="K635" s="360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65">
        <f>SUM(K618:K633)</f>
        <v>760000</v>
      </c>
      <c r="K636" s="366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61"/>
      <c r="K637" s="361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60"/>
      <c r="K639" s="360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62">
        <f>((J636/1.11)+(K638/1.11))*11%</f>
        <v>75315.315315315311</v>
      </c>
      <c r="K640" s="363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60"/>
      <c r="K641" s="360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760000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28</v>
      </c>
      <c r="J644" s="333" t="str">
        <f>J606</f>
        <v>NOVI / CONDRO</v>
      </c>
      <c r="K644" s="334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29</v>
      </c>
      <c r="J645" s="333">
        <f>J607</f>
        <v>0</v>
      </c>
      <c r="K645" s="334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23110006</v>
      </c>
      <c r="F648" s="200"/>
      <c r="G648" s="201" t="s">
        <v>2</v>
      </c>
      <c r="H648" s="335" t="str">
        <f>H610</f>
        <v>CV TRINITY CENTRAAL</v>
      </c>
      <c r="I648" s="335"/>
      <c r="J648" s="335"/>
      <c r="K648" s="336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09" t="s">
        <v>3</v>
      </c>
      <c r="G649" s="207"/>
      <c r="H649" s="337"/>
      <c r="I649" s="337"/>
      <c r="J649" s="337"/>
      <c r="K649" s="338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0">
        <f>D612</f>
        <v>45236</v>
      </c>
      <c r="E650" s="311"/>
      <c r="F650" s="309"/>
      <c r="G650" s="208"/>
      <c r="H650" s="312" t="str">
        <f>H612</f>
        <v/>
      </c>
      <c r="I650" s="312"/>
      <c r="J650" s="312"/>
      <c r="K650" s="313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09"/>
      <c r="G651" s="208"/>
      <c r="H651" s="314" t="str">
        <f>H613</f>
        <v>PURWOKERTO</v>
      </c>
      <c r="I651" s="314"/>
      <c r="J651" s="314"/>
      <c r="K651" s="315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4694</v>
      </c>
      <c r="E652" s="199"/>
      <c r="F652" s="210"/>
      <c r="G652" s="211"/>
      <c r="H652" s="316"/>
      <c r="I652" s="316"/>
      <c r="J652" s="316"/>
      <c r="K652" s="317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40</v>
      </c>
      <c r="C656" s="292" t="str">
        <f t="shared" si="309"/>
        <v>PAK</v>
      </c>
      <c r="D656" s="293" t="str">
        <f t="shared" si="309"/>
        <v/>
      </c>
      <c r="E656" s="294" t="str">
        <f t="shared" si="309"/>
        <v>KARTU STOCK KWARTO (HIJAU, MERAH, KUNING, BIRU)</v>
      </c>
      <c r="F656" s="235"/>
      <c r="G656" s="236"/>
      <c r="H656" s="237">
        <f t="shared" ref="H656:J656" si="310">H618</f>
        <v>19000</v>
      </c>
      <c r="I656" s="238">
        <f t="shared" si="310"/>
        <v>0</v>
      </c>
      <c r="J656" s="238">
        <f t="shared" si="310"/>
        <v>0</v>
      </c>
      <c r="K656" s="239">
        <f t="shared" ref="K656:K671" si="311">(B656*H656-((B656*H656)*I656))-((B656*H656-((B656*H656)*I656))*J656)</f>
        <v>760000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0</v>
      </c>
      <c r="C657" s="292">
        <f t="shared" si="312"/>
        <v>0</v>
      </c>
      <c r="D657" s="293">
        <f t="shared" si="312"/>
        <v>0</v>
      </c>
      <c r="E657" s="294">
        <f t="shared" si="312"/>
        <v>0</v>
      </c>
      <c r="F657" s="235"/>
      <c r="G657" s="236"/>
      <c r="H657" s="237">
        <f t="shared" ref="H657:J657" si="313">H619</f>
        <v>0</v>
      </c>
      <c r="I657" s="238">
        <f t="shared" si="313"/>
        <v>0</v>
      </c>
      <c r="J657" s="238">
        <f t="shared" si="313"/>
        <v>0</v>
      </c>
      <c r="K657" s="239">
        <f t="shared" si="311"/>
        <v>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0</v>
      </c>
      <c r="C658" s="292">
        <f t="shared" si="314"/>
        <v>0</v>
      </c>
      <c r="D658" s="293">
        <f t="shared" si="314"/>
        <v>0</v>
      </c>
      <c r="E658" s="294">
        <f t="shared" si="314"/>
        <v>0</v>
      </c>
      <c r="F658" s="235"/>
      <c r="G658" s="236"/>
      <c r="H658" s="237">
        <f t="shared" ref="H658:J658" si="315">H620</f>
        <v>0</v>
      </c>
      <c r="I658" s="238">
        <f t="shared" si="315"/>
        <v>0</v>
      </c>
      <c r="J658" s="238">
        <f t="shared" si="315"/>
        <v>0</v>
      </c>
      <c r="K658" s="239">
        <f t="shared" si="311"/>
        <v>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18"/>
      <c r="K673" s="319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20">
        <f>SUM(K656:K671)</f>
        <v>760000</v>
      </c>
      <c r="K674" s="321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22"/>
      <c r="K675" s="322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19"/>
      <c r="K677" s="319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23">
        <f>((J674/1.11)+(K676/1.11))*11%</f>
        <v>75315.315315315311</v>
      </c>
      <c r="K678" s="324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19"/>
      <c r="K679" s="319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760000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28</v>
      </c>
      <c r="J682" s="325" t="str">
        <f>J644</f>
        <v>NOVI / CONDRO</v>
      </c>
      <c r="K682" s="326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29</v>
      </c>
      <c r="J683" s="325">
        <f>J645</f>
        <v>0</v>
      </c>
      <c r="K683" s="326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23110007</v>
      </c>
      <c r="G686" s="11" t="s">
        <v>2</v>
      </c>
      <c r="H686" s="301" t="s">
        <v>37</v>
      </c>
      <c r="I686" s="301"/>
      <c r="J686" s="301"/>
      <c r="K686" s="302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05" t="s">
        <v>3</v>
      </c>
      <c r="G687" s="17"/>
      <c r="H687" s="303"/>
      <c r="I687" s="303"/>
      <c r="J687" s="303"/>
      <c r="K687" s="304"/>
      <c r="L687" s="12"/>
    </row>
    <row r="688" spans="1:12" s="10" customFormat="1" ht="16.5" customHeight="1" x14ac:dyDescent="0.3">
      <c r="A688" s="5"/>
      <c r="B688" s="6" t="s">
        <v>4</v>
      </c>
      <c r="C688" s="7"/>
      <c r="D688" s="343">
        <v>45236</v>
      </c>
      <c r="E688" s="344"/>
      <c r="F688" s="305"/>
      <c r="G688" s="18"/>
      <c r="H688" s="345" t="s">
        <v>38</v>
      </c>
      <c r="I688" s="345"/>
      <c r="J688" s="345"/>
      <c r="K688" s="346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05"/>
      <c r="G689" s="18"/>
      <c r="H689" s="347" t="s">
        <v>32</v>
      </c>
      <c r="I689" s="347"/>
      <c r="J689" s="347"/>
      <c r="K689" s="348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63</v>
      </c>
      <c r="E690" s="9"/>
      <c r="F690" s="21"/>
      <c r="G690" s="22"/>
      <c r="H690" s="349"/>
      <c r="I690" s="349"/>
      <c r="J690" s="349"/>
      <c r="K690" s="350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432</v>
      </c>
      <c r="C694" s="46" t="s">
        <v>40</v>
      </c>
      <c r="D694" s="93">
        <v>3</v>
      </c>
      <c r="E694" s="110" t="s">
        <v>64</v>
      </c>
      <c r="F694" s="48"/>
      <c r="G694" s="49"/>
      <c r="H694" s="50">
        <v>39000</v>
      </c>
      <c r="I694" s="51">
        <v>0.13500000000000001</v>
      </c>
      <c r="J694" s="51"/>
      <c r="K694" s="52">
        <f t="shared" ref="K694:K709" si="342">(B694*H694-((B694*H694)*I694))-((B694*H694-((B694*H694)*I694))*J694)</f>
        <v>14573520</v>
      </c>
      <c r="L694" s="36"/>
    </row>
    <row r="695" spans="1:12" s="10" customFormat="1" ht="14.1" customHeight="1" x14ac:dyDescent="0.25">
      <c r="A695" s="45">
        <v>2</v>
      </c>
      <c r="B695" s="46">
        <v>50</v>
      </c>
      <c r="C695" s="46" t="s">
        <v>44</v>
      </c>
      <c r="D695" s="93">
        <v>1</v>
      </c>
      <c r="E695" s="110" t="s">
        <v>65</v>
      </c>
      <c r="F695" s="48"/>
      <c r="G695" s="49"/>
      <c r="H695" s="50">
        <v>28300</v>
      </c>
      <c r="I695" s="51">
        <v>0.13500000000000001</v>
      </c>
      <c r="J695" s="51"/>
      <c r="K695" s="52">
        <f t="shared" si="342"/>
        <v>1223975</v>
      </c>
      <c r="L695" s="36"/>
    </row>
    <row r="696" spans="1:12" s="10" customFormat="1" ht="14.1" customHeight="1" x14ac:dyDescent="0.25">
      <c r="A696" s="45">
        <v>3</v>
      </c>
      <c r="B696" s="46">
        <v>144</v>
      </c>
      <c r="C696" s="46" t="s">
        <v>40</v>
      </c>
      <c r="D696" s="93">
        <v>1</v>
      </c>
      <c r="E696" s="110" t="s">
        <v>66</v>
      </c>
      <c r="F696" s="48"/>
      <c r="G696" s="49"/>
      <c r="H696" s="50">
        <v>10600</v>
      </c>
      <c r="I696" s="51">
        <v>0.13500000000000001</v>
      </c>
      <c r="J696" s="51"/>
      <c r="K696" s="52">
        <f t="shared" si="342"/>
        <v>1320336</v>
      </c>
      <c r="L696" s="36"/>
    </row>
    <row r="697" spans="1:12" s="10" customFormat="1" ht="14.1" customHeight="1" x14ac:dyDescent="0.25">
      <c r="A697" s="45">
        <v>4</v>
      </c>
      <c r="B697" s="46"/>
      <c r="C697" s="46"/>
      <c r="D697" s="93"/>
      <c r="E697" s="110"/>
      <c r="F697" s="48"/>
      <c r="G697" s="49"/>
      <c r="H697" s="50"/>
      <c r="I697" s="51"/>
      <c r="J697" s="51"/>
      <c r="K697" s="52">
        <f t="shared" si="342"/>
        <v>0</v>
      </c>
      <c r="L697" s="36"/>
    </row>
    <row r="698" spans="1:12" s="10" customFormat="1" ht="14.1" customHeight="1" x14ac:dyDescent="0.25">
      <c r="A698" s="45">
        <v>5</v>
      </c>
      <c r="B698" s="46"/>
      <c r="C698" s="46"/>
      <c r="D698" s="93"/>
      <c r="E698" s="110"/>
      <c r="F698" s="48"/>
      <c r="G698" s="49"/>
      <c r="H698" s="50"/>
      <c r="I698" s="51"/>
      <c r="J698" s="51"/>
      <c r="K698" s="52">
        <f t="shared" si="342"/>
        <v>0</v>
      </c>
      <c r="L698" s="36"/>
    </row>
    <row r="699" spans="1:12" s="10" customFormat="1" ht="14.1" customHeight="1" x14ac:dyDescent="0.25">
      <c r="A699" s="45">
        <v>6</v>
      </c>
      <c r="B699" s="46"/>
      <c r="C699" s="46"/>
      <c r="D699" s="93"/>
      <c r="E699" s="110"/>
      <c r="F699" s="48"/>
      <c r="G699" s="49"/>
      <c r="H699" s="50"/>
      <c r="I699" s="51"/>
      <c r="J699" s="51"/>
      <c r="K699" s="52">
        <f t="shared" si="342"/>
        <v>0</v>
      </c>
      <c r="L699" s="36"/>
    </row>
    <row r="700" spans="1:12" s="10" customFormat="1" ht="14.1" customHeight="1" x14ac:dyDescent="0.25">
      <c r="A700" s="45">
        <v>7</v>
      </c>
      <c r="B700" s="46"/>
      <c r="C700" s="46"/>
      <c r="D700" s="93"/>
      <c r="E700" s="110"/>
      <c r="F700" s="48"/>
      <c r="G700" s="49"/>
      <c r="H700" s="50"/>
      <c r="I700" s="51"/>
      <c r="J700" s="51"/>
      <c r="K700" s="52">
        <f t="shared" si="342"/>
        <v>0</v>
      </c>
      <c r="L700" s="36"/>
    </row>
    <row r="701" spans="1:12" s="10" customFormat="1" ht="14.1" customHeight="1" x14ac:dyDescent="0.25">
      <c r="A701" s="45">
        <v>8</v>
      </c>
      <c r="B701" s="46"/>
      <c r="C701" s="46"/>
      <c r="D701" s="93"/>
      <c r="E701" s="111"/>
      <c r="F701" s="48"/>
      <c r="G701" s="49"/>
      <c r="H701" s="50"/>
      <c r="I701" s="51"/>
      <c r="J701" s="51"/>
      <c r="K701" s="52">
        <f t="shared" si="342"/>
        <v>0</v>
      </c>
      <c r="L701" s="36"/>
    </row>
    <row r="702" spans="1:12" s="10" customFormat="1" ht="14.1" customHeight="1" x14ac:dyDescent="0.25">
      <c r="A702" s="45">
        <v>9</v>
      </c>
      <c r="B702" s="46"/>
      <c r="C702" s="46"/>
      <c r="D702" s="93"/>
      <c r="E702" s="110"/>
      <c r="F702" s="48"/>
      <c r="G702" s="49"/>
      <c r="H702" s="50"/>
      <c r="I702" s="51"/>
      <c r="J702" s="51"/>
      <c r="K702" s="52">
        <f t="shared" si="342"/>
        <v>0</v>
      </c>
      <c r="L702" s="36"/>
    </row>
    <row r="703" spans="1:12" s="10" customFormat="1" ht="14.1" customHeight="1" x14ac:dyDescent="0.25">
      <c r="A703" s="45">
        <v>10</v>
      </c>
      <c r="B703" s="46"/>
      <c r="C703" s="46"/>
      <c r="D703" s="93"/>
      <c r="E703" s="110"/>
      <c r="F703" s="48"/>
      <c r="G703" s="49"/>
      <c r="H703" s="50"/>
      <c r="I703" s="51"/>
      <c r="J703" s="51"/>
      <c r="K703" s="52">
        <f t="shared" si="342"/>
        <v>0</v>
      </c>
      <c r="L703" s="36"/>
    </row>
    <row r="704" spans="1:12" s="10" customFormat="1" ht="14.1" customHeight="1" x14ac:dyDescent="0.25">
      <c r="A704" s="45">
        <v>11</v>
      </c>
      <c r="B704" s="46"/>
      <c r="C704" s="46"/>
      <c r="D704" s="93"/>
      <c r="E704" s="110"/>
      <c r="F704" s="48"/>
      <c r="G704" s="49"/>
      <c r="H704" s="50"/>
      <c r="I704" s="51"/>
      <c r="J704" s="51"/>
      <c r="K704" s="52">
        <f t="shared" si="342"/>
        <v>0</v>
      </c>
      <c r="L704" s="36"/>
    </row>
    <row r="705" spans="1:12" s="10" customFormat="1" ht="14.1" customHeight="1" x14ac:dyDescent="0.25">
      <c r="A705" s="45">
        <v>12</v>
      </c>
      <c r="B705" s="46"/>
      <c r="C705" s="46"/>
      <c r="D705" s="93"/>
      <c r="E705" s="110"/>
      <c r="F705" s="48"/>
      <c r="G705" s="49"/>
      <c r="H705" s="50"/>
      <c r="I705" s="51"/>
      <c r="J705" s="51"/>
      <c r="K705" s="52">
        <f t="shared" si="342"/>
        <v>0</v>
      </c>
      <c r="L705" s="36"/>
    </row>
    <row r="706" spans="1:12" s="10" customFormat="1" ht="14.1" customHeight="1" x14ac:dyDescent="0.25">
      <c r="A706" s="45">
        <v>13</v>
      </c>
      <c r="B706" s="46"/>
      <c r="C706" s="46"/>
      <c r="D706" s="93"/>
      <c r="E706" s="110"/>
      <c r="F706" s="48"/>
      <c r="G706" s="49"/>
      <c r="H706" s="50"/>
      <c r="I706" s="51"/>
      <c r="J706" s="51"/>
      <c r="K706" s="52">
        <f t="shared" si="342"/>
        <v>0</v>
      </c>
      <c r="L706" s="36"/>
    </row>
    <row r="707" spans="1:12" s="10" customFormat="1" ht="14.1" customHeight="1" x14ac:dyDescent="0.25">
      <c r="A707" s="45">
        <v>14</v>
      </c>
      <c r="B707" s="46"/>
      <c r="C707" s="46"/>
      <c r="D707" s="93"/>
      <c r="E707" s="110"/>
      <c r="F707" s="48"/>
      <c r="G707" s="49"/>
      <c r="H707" s="50"/>
      <c r="I707" s="51"/>
      <c r="J707" s="51"/>
      <c r="K707" s="52">
        <f t="shared" si="342"/>
        <v>0</v>
      </c>
      <c r="L707" s="36"/>
    </row>
    <row r="708" spans="1:12" s="10" customFormat="1" ht="14.1" customHeight="1" x14ac:dyDescent="0.25">
      <c r="A708" s="45">
        <v>15</v>
      </c>
      <c r="B708" s="46"/>
      <c r="C708" s="46"/>
      <c r="D708" s="93"/>
      <c r="E708" s="110"/>
      <c r="F708" s="48"/>
      <c r="G708" s="49"/>
      <c r="H708" s="50"/>
      <c r="I708" s="51"/>
      <c r="J708" s="51"/>
      <c r="K708" s="52">
        <f t="shared" si="342"/>
        <v>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32"/>
      <c r="K711" s="306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27">
        <f>SUM(K694:K709)</f>
        <v>17117831</v>
      </c>
      <c r="K712" s="328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29"/>
      <c r="K713" s="329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06"/>
      <c r="K715" s="306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30">
        <f>((J712/1.11)+(K714/1.11))*11%</f>
        <v>1696361.6306306303</v>
      </c>
      <c r="K716" s="331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06"/>
      <c r="K717" s="306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17117831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28</v>
      </c>
      <c r="J720" s="307" t="s">
        <v>36</v>
      </c>
      <c r="K720" s="308"/>
    </row>
    <row r="721" spans="1:12" s="10" customFormat="1" ht="13.5" customHeight="1" x14ac:dyDescent="0.25">
      <c r="A721" s="78"/>
      <c r="B721" s="268"/>
      <c r="D721" s="48"/>
      <c r="H721" s="269"/>
      <c r="I721" s="271" t="s">
        <v>29</v>
      </c>
      <c r="J721" s="307"/>
      <c r="K721" s="308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23110007</v>
      </c>
      <c r="F724" s="123"/>
      <c r="G724" s="124" t="s">
        <v>2</v>
      </c>
      <c r="H724" s="351" t="str">
        <f>H686</f>
        <v>CV PELITA JAYA</v>
      </c>
      <c r="I724" s="351"/>
      <c r="J724" s="351"/>
      <c r="K724" s="352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55" t="s">
        <v>3</v>
      </c>
      <c r="G725" s="130"/>
      <c r="H725" s="353"/>
      <c r="I725" s="353"/>
      <c r="J725" s="353"/>
      <c r="K725" s="354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56">
        <f>D688</f>
        <v>45236</v>
      </c>
      <c r="E726" s="357"/>
      <c r="F726" s="355"/>
      <c r="G726" s="131"/>
      <c r="H726" s="358" t="str">
        <f>H688</f>
        <v>(ANUGERAH SEJAHTERA)</v>
      </c>
      <c r="I726" s="358"/>
      <c r="J726" s="358"/>
      <c r="K726" s="359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55"/>
      <c r="G727" s="131"/>
      <c r="H727" s="339" t="str">
        <f>H689</f>
        <v>PURWOKERTO</v>
      </c>
      <c r="I727" s="339"/>
      <c r="J727" s="339"/>
      <c r="K727" s="340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4758</v>
      </c>
      <c r="E728" s="122"/>
      <c r="F728" s="133"/>
      <c r="G728" s="134"/>
      <c r="H728" s="341"/>
      <c r="I728" s="341"/>
      <c r="J728" s="341"/>
      <c r="K728" s="342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432</v>
      </c>
      <c r="C732" s="287" t="str">
        <f t="shared" si="343"/>
        <v>LSN</v>
      </c>
      <c r="D732" s="288">
        <f t="shared" si="343"/>
        <v>3</v>
      </c>
      <c r="E732" s="289" t="str">
        <f t="shared" si="343"/>
        <v>GEL PEN KENKO HI-TECH-H 0.28 MM HITAM</v>
      </c>
      <c r="F732" s="158"/>
      <c r="G732" s="159"/>
      <c r="H732" s="160">
        <f t="shared" ref="H732:J732" si="344">H694</f>
        <v>39000</v>
      </c>
      <c r="I732" s="161">
        <f t="shared" si="344"/>
        <v>0.13500000000000001</v>
      </c>
      <c r="J732" s="161">
        <f t="shared" si="344"/>
        <v>0</v>
      </c>
      <c r="K732" s="162">
        <f t="shared" ref="K732:K747" si="345">(B732*H732-((B732*H732)*I732))-((B732*H732-((B732*H732)*I732))*J732)</f>
        <v>14573520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50</v>
      </c>
      <c r="C733" s="287" t="str">
        <f t="shared" si="346"/>
        <v>BOX</v>
      </c>
      <c r="D733" s="288">
        <f t="shared" si="346"/>
        <v>1</v>
      </c>
      <c r="E733" s="289" t="str">
        <f t="shared" si="346"/>
        <v>STIP / PENGHAPUS JOYKO 526-B40BL HITAM</v>
      </c>
      <c r="F733" s="158"/>
      <c r="G733" s="159"/>
      <c r="H733" s="160">
        <f t="shared" ref="H733:J733" si="347">H695</f>
        <v>28300</v>
      </c>
      <c r="I733" s="161">
        <f t="shared" si="347"/>
        <v>0.13500000000000001</v>
      </c>
      <c r="J733" s="161">
        <f t="shared" si="347"/>
        <v>0</v>
      </c>
      <c r="K733" s="162">
        <f t="shared" si="345"/>
        <v>1223975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144</v>
      </c>
      <c r="C734" s="287" t="str">
        <f t="shared" si="348"/>
        <v>LSN</v>
      </c>
      <c r="D734" s="288">
        <f t="shared" si="348"/>
        <v>1</v>
      </c>
      <c r="E734" s="289" t="str">
        <f t="shared" si="348"/>
        <v>PENSIL WARNA JOYKO CP-12PB (PANJANG)</v>
      </c>
      <c r="F734" s="158"/>
      <c r="G734" s="159"/>
      <c r="H734" s="160">
        <f t="shared" ref="H734:J734" si="349">H696</f>
        <v>10600</v>
      </c>
      <c r="I734" s="161">
        <f t="shared" si="349"/>
        <v>0.13500000000000001</v>
      </c>
      <c r="J734" s="161">
        <f t="shared" si="349"/>
        <v>0</v>
      </c>
      <c r="K734" s="162">
        <f t="shared" si="345"/>
        <v>1320336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0</v>
      </c>
      <c r="C735" s="287">
        <f t="shared" si="350"/>
        <v>0</v>
      </c>
      <c r="D735" s="288">
        <f t="shared" si="350"/>
        <v>0</v>
      </c>
      <c r="E735" s="289">
        <f t="shared" si="350"/>
        <v>0</v>
      </c>
      <c r="F735" s="158"/>
      <c r="G735" s="159"/>
      <c r="H735" s="160">
        <f t="shared" ref="H735:J735" si="351">H697</f>
        <v>0</v>
      </c>
      <c r="I735" s="161">
        <f t="shared" si="351"/>
        <v>0</v>
      </c>
      <c r="J735" s="161">
        <f t="shared" si="351"/>
        <v>0</v>
      </c>
      <c r="K735" s="162">
        <f t="shared" si="345"/>
        <v>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0</v>
      </c>
      <c r="C736" s="287">
        <f t="shared" si="352"/>
        <v>0</v>
      </c>
      <c r="D736" s="288">
        <f t="shared" si="352"/>
        <v>0</v>
      </c>
      <c r="E736" s="289">
        <f t="shared" si="352"/>
        <v>0</v>
      </c>
      <c r="F736" s="158"/>
      <c r="G736" s="159"/>
      <c r="H736" s="160">
        <f t="shared" ref="H736:J736" si="353">H698</f>
        <v>0</v>
      </c>
      <c r="I736" s="161">
        <f t="shared" si="353"/>
        <v>0</v>
      </c>
      <c r="J736" s="161">
        <f t="shared" si="353"/>
        <v>0</v>
      </c>
      <c r="K736" s="162">
        <f t="shared" si="345"/>
        <v>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0</v>
      </c>
      <c r="C737" s="287">
        <f t="shared" si="354"/>
        <v>0</v>
      </c>
      <c r="D737" s="288">
        <f t="shared" si="354"/>
        <v>0</v>
      </c>
      <c r="E737" s="289">
        <f t="shared" si="354"/>
        <v>0</v>
      </c>
      <c r="F737" s="158"/>
      <c r="G737" s="159"/>
      <c r="H737" s="160">
        <f t="shared" ref="H737:J737" si="355">H699</f>
        <v>0</v>
      </c>
      <c r="I737" s="161">
        <f t="shared" si="355"/>
        <v>0</v>
      </c>
      <c r="J737" s="161">
        <f t="shared" si="355"/>
        <v>0</v>
      </c>
      <c r="K737" s="162">
        <f t="shared" si="345"/>
        <v>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0</v>
      </c>
      <c r="C738" s="287">
        <f t="shared" si="356"/>
        <v>0</v>
      </c>
      <c r="D738" s="288">
        <f t="shared" si="356"/>
        <v>0</v>
      </c>
      <c r="E738" s="289">
        <f t="shared" si="356"/>
        <v>0</v>
      </c>
      <c r="F738" s="158"/>
      <c r="G738" s="159"/>
      <c r="H738" s="160">
        <f t="shared" ref="H738:J738" si="357">H700</f>
        <v>0</v>
      </c>
      <c r="I738" s="161">
        <f t="shared" si="357"/>
        <v>0</v>
      </c>
      <c r="J738" s="161">
        <f t="shared" si="357"/>
        <v>0</v>
      </c>
      <c r="K738" s="162">
        <f t="shared" si="345"/>
        <v>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0</v>
      </c>
      <c r="C739" s="287">
        <f t="shared" si="358"/>
        <v>0</v>
      </c>
      <c r="D739" s="288">
        <f t="shared" si="358"/>
        <v>0</v>
      </c>
      <c r="E739" s="290">
        <f t="shared" si="358"/>
        <v>0</v>
      </c>
      <c r="F739" s="158"/>
      <c r="G739" s="159"/>
      <c r="H739" s="160">
        <f t="shared" ref="H739:J739" si="359">H701</f>
        <v>0</v>
      </c>
      <c r="I739" s="161">
        <f t="shared" si="359"/>
        <v>0</v>
      </c>
      <c r="J739" s="161">
        <f t="shared" si="359"/>
        <v>0</v>
      </c>
      <c r="K739" s="162">
        <f t="shared" si="345"/>
        <v>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0</v>
      </c>
      <c r="C740" s="287">
        <f t="shared" si="360"/>
        <v>0</v>
      </c>
      <c r="D740" s="288">
        <f t="shared" si="360"/>
        <v>0</v>
      </c>
      <c r="E740" s="289">
        <f t="shared" si="360"/>
        <v>0</v>
      </c>
      <c r="F740" s="158"/>
      <c r="G740" s="159"/>
      <c r="H740" s="160">
        <f t="shared" ref="H740:J740" si="361">H702</f>
        <v>0</v>
      </c>
      <c r="I740" s="161">
        <f t="shared" si="361"/>
        <v>0</v>
      </c>
      <c r="J740" s="161">
        <f t="shared" si="361"/>
        <v>0</v>
      </c>
      <c r="K740" s="162">
        <f t="shared" si="345"/>
        <v>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0</v>
      </c>
      <c r="C741" s="287">
        <f t="shared" si="362"/>
        <v>0</v>
      </c>
      <c r="D741" s="288">
        <f t="shared" si="362"/>
        <v>0</v>
      </c>
      <c r="E741" s="289">
        <f t="shared" si="362"/>
        <v>0</v>
      </c>
      <c r="F741" s="158"/>
      <c r="G741" s="159"/>
      <c r="H741" s="160">
        <f t="shared" ref="H741:J741" si="363">H703</f>
        <v>0</v>
      </c>
      <c r="I741" s="161">
        <f t="shared" si="363"/>
        <v>0</v>
      </c>
      <c r="J741" s="161">
        <f t="shared" si="363"/>
        <v>0</v>
      </c>
      <c r="K741" s="162">
        <f t="shared" si="345"/>
        <v>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0</v>
      </c>
      <c r="C742" s="287">
        <f t="shared" si="364"/>
        <v>0</v>
      </c>
      <c r="D742" s="288">
        <f t="shared" si="364"/>
        <v>0</v>
      </c>
      <c r="E742" s="289">
        <f t="shared" si="364"/>
        <v>0</v>
      </c>
      <c r="F742" s="158"/>
      <c r="G742" s="159"/>
      <c r="H742" s="160">
        <f t="shared" ref="H742:J742" si="365">H704</f>
        <v>0</v>
      </c>
      <c r="I742" s="161">
        <f t="shared" si="365"/>
        <v>0</v>
      </c>
      <c r="J742" s="161">
        <f t="shared" si="365"/>
        <v>0</v>
      </c>
      <c r="K742" s="162">
        <f t="shared" si="345"/>
        <v>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0</v>
      </c>
      <c r="C743" s="287">
        <f t="shared" si="366"/>
        <v>0</v>
      </c>
      <c r="D743" s="288">
        <f t="shared" si="366"/>
        <v>0</v>
      </c>
      <c r="E743" s="289">
        <f t="shared" si="366"/>
        <v>0</v>
      </c>
      <c r="F743" s="158"/>
      <c r="G743" s="159"/>
      <c r="H743" s="160">
        <f t="shared" ref="H743:J743" si="367">H705</f>
        <v>0</v>
      </c>
      <c r="I743" s="161">
        <f t="shared" si="367"/>
        <v>0</v>
      </c>
      <c r="J743" s="161">
        <f t="shared" si="367"/>
        <v>0</v>
      </c>
      <c r="K743" s="162">
        <f t="shared" si="345"/>
        <v>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0</v>
      </c>
      <c r="C744" s="287">
        <f t="shared" si="368"/>
        <v>0</v>
      </c>
      <c r="D744" s="288">
        <f t="shared" si="368"/>
        <v>0</v>
      </c>
      <c r="E744" s="289">
        <f t="shared" si="368"/>
        <v>0</v>
      </c>
      <c r="F744" s="158"/>
      <c r="G744" s="159"/>
      <c r="H744" s="160">
        <f t="shared" ref="H744:J744" si="369">H706</f>
        <v>0</v>
      </c>
      <c r="I744" s="161">
        <f t="shared" si="369"/>
        <v>0</v>
      </c>
      <c r="J744" s="161">
        <f t="shared" si="369"/>
        <v>0</v>
      </c>
      <c r="K744" s="162">
        <f t="shared" si="345"/>
        <v>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0</v>
      </c>
      <c r="C745" s="287">
        <f t="shared" si="370"/>
        <v>0</v>
      </c>
      <c r="D745" s="288">
        <f t="shared" si="370"/>
        <v>0</v>
      </c>
      <c r="E745" s="289">
        <f t="shared" si="370"/>
        <v>0</v>
      </c>
      <c r="F745" s="158"/>
      <c r="G745" s="159"/>
      <c r="H745" s="160">
        <f t="shared" ref="H745:J745" si="371">H707</f>
        <v>0</v>
      </c>
      <c r="I745" s="161">
        <f t="shared" si="371"/>
        <v>0</v>
      </c>
      <c r="J745" s="161">
        <f t="shared" si="371"/>
        <v>0</v>
      </c>
      <c r="K745" s="162">
        <f t="shared" si="345"/>
        <v>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0</v>
      </c>
      <c r="C746" s="287">
        <f t="shared" si="372"/>
        <v>0</v>
      </c>
      <c r="D746" s="288">
        <f t="shared" si="372"/>
        <v>0</v>
      </c>
      <c r="E746" s="289">
        <f t="shared" si="372"/>
        <v>0</v>
      </c>
      <c r="F746" s="158"/>
      <c r="G746" s="159"/>
      <c r="H746" s="160">
        <f t="shared" ref="H746:J746" si="373">H708</f>
        <v>0</v>
      </c>
      <c r="I746" s="161">
        <f t="shared" si="373"/>
        <v>0</v>
      </c>
      <c r="J746" s="161">
        <f t="shared" si="373"/>
        <v>0</v>
      </c>
      <c r="K746" s="162">
        <f t="shared" si="345"/>
        <v>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64"/>
      <c r="K749" s="360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65">
        <f>SUM(K732:K747)</f>
        <v>17117831</v>
      </c>
      <c r="K750" s="366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61"/>
      <c r="K751" s="361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60"/>
      <c r="K753" s="360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62">
        <f>((J750/1.11)+(K752/1.11))*11%</f>
        <v>1696361.6306306303</v>
      </c>
      <c r="K754" s="363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60"/>
      <c r="K755" s="360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17117831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28</v>
      </c>
      <c r="J758" s="333" t="str">
        <f>J720</f>
        <v>NOVI / CONDRO</v>
      </c>
      <c r="K758" s="334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29</v>
      </c>
      <c r="J759" s="333">
        <f>J721</f>
        <v>0</v>
      </c>
      <c r="K759" s="334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23110007</v>
      </c>
      <c r="F762" s="200"/>
      <c r="G762" s="201" t="s">
        <v>2</v>
      </c>
      <c r="H762" s="335" t="str">
        <f>H724</f>
        <v>CV PELITA JAYA</v>
      </c>
      <c r="I762" s="335"/>
      <c r="J762" s="335"/>
      <c r="K762" s="336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09" t="s">
        <v>3</v>
      </c>
      <c r="G763" s="207"/>
      <c r="H763" s="337"/>
      <c r="I763" s="337"/>
      <c r="J763" s="337"/>
      <c r="K763" s="338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0">
        <f>D726</f>
        <v>45236</v>
      </c>
      <c r="E764" s="311"/>
      <c r="F764" s="309"/>
      <c r="G764" s="208"/>
      <c r="H764" s="312" t="str">
        <f>H726</f>
        <v>(ANUGERAH SEJAHTERA)</v>
      </c>
      <c r="I764" s="312"/>
      <c r="J764" s="312"/>
      <c r="K764" s="313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09"/>
      <c r="G765" s="208"/>
      <c r="H765" s="314" t="str">
        <f>H727</f>
        <v>PURWOKERTO</v>
      </c>
      <c r="I765" s="314"/>
      <c r="J765" s="314"/>
      <c r="K765" s="315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4758</v>
      </c>
      <c r="E766" s="199"/>
      <c r="F766" s="210"/>
      <c r="G766" s="211"/>
      <c r="H766" s="316"/>
      <c r="I766" s="316"/>
      <c r="J766" s="316"/>
      <c r="K766" s="317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432</v>
      </c>
      <c r="C770" s="292" t="str">
        <f t="shared" si="376"/>
        <v>LSN</v>
      </c>
      <c r="D770" s="293">
        <f t="shared" si="376"/>
        <v>3</v>
      </c>
      <c r="E770" s="294" t="str">
        <f t="shared" si="376"/>
        <v>GEL PEN KENKO HI-TECH-H 0.28 MM HITAM</v>
      </c>
      <c r="F770" s="235"/>
      <c r="G770" s="236"/>
      <c r="H770" s="237">
        <f t="shared" ref="H770:J770" si="377">H732</f>
        <v>39000</v>
      </c>
      <c r="I770" s="238">
        <f t="shared" si="377"/>
        <v>0.13500000000000001</v>
      </c>
      <c r="J770" s="238">
        <f t="shared" si="377"/>
        <v>0</v>
      </c>
      <c r="K770" s="239">
        <f t="shared" ref="K770:K785" si="378">(B770*H770-((B770*H770)*I770))-((B770*H770-((B770*H770)*I770))*J770)</f>
        <v>14573520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50</v>
      </c>
      <c r="C771" s="292" t="str">
        <f t="shared" si="379"/>
        <v>BOX</v>
      </c>
      <c r="D771" s="293">
        <f t="shared" si="379"/>
        <v>1</v>
      </c>
      <c r="E771" s="294" t="str">
        <f t="shared" si="379"/>
        <v>STIP / PENGHAPUS JOYKO 526-B40BL HITAM</v>
      </c>
      <c r="F771" s="235"/>
      <c r="G771" s="236"/>
      <c r="H771" s="237">
        <f t="shared" ref="H771:J771" si="380">H733</f>
        <v>28300</v>
      </c>
      <c r="I771" s="238">
        <f t="shared" si="380"/>
        <v>0.13500000000000001</v>
      </c>
      <c r="J771" s="238">
        <f t="shared" si="380"/>
        <v>0</v>
      </c>
      <c r="K771" s="239">
        <f t="shared" si="378"/>
        <v>1223975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144</v>
      </c>
      <c r="C772" s="292" t="str">
        <f t="shared" si="381"/>
        <v>LSN</v>
      </c>
      <c r="D772" s="293">
        <f t="shared" si="381"/>
        <v>1</v>
      </c>
      <c r="E772" s="294" t="str">
        <f t="shared" si="381"/>
        <v>PENSIL WARNA JOYKO CP-12PB (PANJANG)</v>
      </c>
      <c r="F772" s="235"/>
      <c r="G772" s="236"/>
      <c r="H772" s="237">
        <f t="shared" ref="H772:J772" si="382">H734</f>
        <v>10600</v>
      </c>
      <c r="I772" s="238">
        <f t="shared" si="382"/>
        <v>0.13500000000000001</v>
      </c>
      <c r="J772" s="238">
        <f t="shared" si="382"/>
        <v>0</v>
      </c>
      <c r="K772" s="239">
        <f t="shared" si="378"/>
        <v>1320336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0</v>
      </c>
      <c r="C773" s="292">
        <f t="shared" si="383"/>
        <v>0</v>
      </c>
      <c r="D773" s="293">
        <f t="shared" si="383"/>
        <v>0</v>
      </c>
      <c r="E773" s="294">
        <f t="shared" si="383"/>
        <v>0</v>
      </c>
      <c r="F773" s="235"/>
      <c r="G773" s="236"/>
      <c r="H773" s="237">
        <f t="shared" ref="H773:J773" si="384">H735</f>
        <v>0</v>
      </c>
      <c r="I773" s="238">
        <f t="shared" si="384"/>
        <v>0</v>
      </c>
      <c r="J773" s="238">
        <f t="shared" si="384"/>
        <v>0</v>
      </c>
      <c r="K773" s="239">
        <f t="shared" si="378"/>
        <v>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0</v>
      </c>
      <c r="C774" s="292">
        <f t="shared" si="385"/>
        <v>0</v>
      </c>
      <c r="D774" s="293">
        <f t="shared" si="385"/>
        <v>0</v>
      </c>
      <c r="E774" s="294">
        <f t="shared" si="385"/>
        <v>0</v>
      </c>
      <c r="F774" s="235"/>
      <c r="G774" s="236"/>
      <c r="H774" s="237">
        <f t="shared" ref="H774:J774" si="386">H736</f>
        <v>0</v>
      </c>
      <c r="I774" s="238">
        <f t="shared" si="386"/>
        <v>0</v>
      </c>
      <c r="J774" s="238">
        <f t="shared" si="386"/>
        <v>0</v>
      </c>
      <c r="K774" s="239">
        <f t="shared" si="378"/>
        <v>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0</v>
      </c>
      <c r="C775" s="292">
        <f t="shared" si="387"/>
        <v>0</v>
      </c>
      <c r="D775" s="293">
        <f t="shared" si="387"/>
        <v>0</v>
      </c>
      <c r="E775" s="294">
        <f t="shared" si="387"/>
        <v>0</v>
      </c>
      <c r="F775" s="235"/>
      <c r="G775" s="236"/>
      <c r="H775" s="237">
        <f t="shared" ref="H775:J775" si="388">H737</f>
        <v>0</v>
      </c>
      <c r="I775" s="238">
        <f t="shared" si="388"/>
        <v>0</v>
      </c>
      <c r="J775" s="238">
        <f t="shared" si="388"/>
        <v>0</v>
      </c>
      <c r="K775" s="239">
        <f t="shared" si="378"/>
        <v>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0</v>
      </c>
      <c r="C776" s="292">
        <f t="shared" si="389"/>
        <v>0</v>
      </c>
      <c r="D776" s="293">
        <f t="shared" si="389"/>
        <v>0</v>
      </c>
      <c r="E776" s="294">
        <f t="shared" si="389"/>
        <v>0</v>
      </c>
      <c r="F776" s="235"/>
      <c r="G776" s="236"/>
      <c r="H776" s="237">
        <f t="shared" ref="H776:J776" si="390">H738</f>
        <v>0</v>
      </c>
      <c r="I776" s="238">
        <f t="shared" si="390"/>
        <v>0</v>
      </c>
      <c r="J776" s="238">
        <f t="shared" si="390"/>
        <v>0</v>
      </c>
      <c r="K776" s="239">
        <f t="shared" si="378"/>
        <v>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0</v>
      </c>
      <c r="C777" s="292">
        <f t="shared" si="391"/>
        <v>0</v>
      </c>
      <c r="D777" s="293">
        <f t="shared" si="391"/>
        <v>0</v>
      </c>
      <c r="E777" s="295">
        <f t="shared" si="391"/>
        <v>0</v>
      </c>
      <c r="F777" s="235"/>
      <c r="G777" s="236"/>
      <c r="H777" s="237">
        <f t="shared" ref="H777:J777" si="392">H739</f>
        <v>0</v>
      </c>
      <c r="I777" s="238">
        <f t="shared" si="392"/>
        <v>0</v>
      </c>
      <c r="J777" s="238">
        <f t="shared" si="392"/>
        <v>0</v>
      </c>
      <c r="K777" s="239">
        <f t="shared" si="378"/>
        <v>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0</v>
      </c>
      <c r="C778" s="292">
        <f t="shared" si="393"/>
        <v>0</v>
      </c>
      <c r="D778" s="293">
        <f t="shared" si="393"/>
        <v>0</v>
      </c>
      <c r="E778" s="294">
        <f t="shared" si="393"/>
        <v>0</v>
      </c>
      <c r="F778" s="235"/>
      <c r="G778" s="236"/>
      <c r="H778" s="237">
        <f t="shared" ref="H778:J778" si="394">H740</f>
        <v>0</v>
      </c>
      <c r="I778" s="238">
        <f t="shared" si="394"/>
        <v>0</v>
      </c>
      <c r="J778" s="238">
        <f t="shared" si="394"/>
        <v>0</v>
      </c>
      <c r="K778" s="239">
        <f t="shared" si="378"/>
        <v>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0</v>
      </c>
      <c r="C779" s="292">
        <f t="shared" si="395"/>
        <v>0</v>
      </c>
      <c r="D779" s="293">
        <f t="shared" si="395"/>
        <v>0</v>
      </c>
      <c r="E779" s="294">
        <f t="shared" si="395"/>
        <v>0</v>
      </c>
      <c r="F779" s="235"/>
      <c r="G779" s="236"/>
      <c r="H779" s="237">
        <f t="shared" ref="H779:J779" si="396">H741</f>
        <v>0</v>
      </c>
      <c r="I779" s="238">
        <f t="shared" si="396"/>
        <v>0</v>
      </c>
      <c r="J779" s="238">
        <f t="shared" si="396"/>
        <v>0</v>
      </c>
      <c r="K779" s="239">
        <f t="shared" si="378"/>
        <v>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0</v>
      </c>
      <c r="C780" s="292">
        <f t="shared" si="397"/>
        <v>0</v>
      </c>
      <c r="D780" s="293">
        <f t="shared" si="397"/>
        <v>0</v>
      </c>
      <c r="E780" s="294">
        <f t="shared" si="397"/>
        <v>0</v>
      </c>
      <c r="F780" s="235"/>
      <c r="G780" s="236"/>
      <c r="H780" s="237">
        <f t="shared" ref="H780:J780" si="398">H742</f>
        <v>0</v>
      </c>
      <c r="I780" s="238">
        <f t="shared" si="398"/>
        <v>0</v>
      </c>
      <c r="J780" s="238">
        <f t="shared" si="398"/>
        <v>0</v>
      </c>
      <c r="K780" s="239">
        <f t="shared" si="378"/>
        <v>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0</v>
      </c>
      <c r="C781" s="292">
        <f t="shared" si="399"/>
        <v>0</v>
      </c>
      <c r="D781" s="293">
        <f t="shared" si="399"/>
        <v>0</v>
      </c>
      <c r="E781" s="294">
        <f t="shared" si="399"/>
        <v>0</v>
      </c>
      <c r="F781" s="235"/>
      <c r="G781" s="236"/>
      <c r="H781" s="237">
        <f t="shared" ref="H781:J781" si="400">H743</f>
        <v>0</v>
      </c>
      <c r="I781" s="238">
        <f t="shared" si="400"/>
        <v>0</v>
      </c>
      <c r="J781" s="238">
        <f t="shared" si="400"/>
        <v>0</v>
      </c>
      <c r="K781" s="239">
        <f t="shared" si="378"/>
        <v>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0</v>
      </c>
      <c r="C782" s="292">
        <f t="shared" si="401"/>
        <v>0</v>
      </c>
      <c r="D782" s="293">
        <f t="shared" si="401"/>
        <v>0</v>
      </c>
      <c r="E782" s="294">
        <f t="shared" si="401"/>
        <v>0</v>
      </c>
      <c r="F782" s="235"/>
      <c r="G782" s="236"/>
      <c r="H782" s="237">
        <f t="shared" ref="H782:J782" si="402">H744</f>
        <v>0</v>
      </c>
      <c r="I782" s="238">
        <f t="shared" si="402"/>
        <v>0</v>
      </c>
      <c r="J782" s="238">
        <f t="shared" si="402"/>
        <v>0</v>
      </c>
      <c r="K782" s="239">
        <f t="shared" si="378"/>
        <v>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0</v>
      </c>
      <c r="C783" s="292">
        <f t="shared" si="403"/>
        <v>0</v>
      </c>
      <c r="D783" s="293">
        <f t="shared" si="403"/>
        <v>0</v>
      </c>
      <c r="E783" s="294">
        <f t="shared" si="403"/>
        <v>0</v>
      </c>
      <c r="F783" s="235"/>
      <c r="G783" s="236"/>
      <c r="H783" s="237">
        <f t="shared" ref="H783:J783" si="404">H745</f>
        <v>0</v>
      </c>
      <c r="I783" s="238">
        <f t="shared" si="404"/>
        <v>0</v>
      </c>
      <c r="J783" s="238">
        <f t="shared" si="404"/>
        <v>0</v>
      </c>
      <c r="K783" s="239">
        <f t="shared" si="378"/>
        <v>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0</v>
      </c>
      <c r="C784" s="292">
        <f t="shared" si="405"/>
        <v>0</v>
      </c>
      <c r="D784" s="293">
        <f t="shared" si="405"/>
        <v>0</v>
      </c>
      <c r="E784" s="294">
        <f t="shared" si="405"/>
        <v>0</v>
      </c>
      <c r="F784" s="235"/>
      <c r="G784" s="236"/>
      <c r="H784" s="237">
        <f t="shared" ref="H784:J784" si="406">H746</f>
        <v>0</v>
      </c>
      <c r="I784" s="238">
        <f t="shared" si="406"/>
        <v>0</v>
      </c>
      <c r="J784" s="238">
        <f t="shared" si="406"/>
        <v>0</v>
      </c>
      <c r="K784" s="239">
        <f t="shared" si="378"/>
        <v>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18"/>
      <c r="K787" s="319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20">
        <f>SUM(K770:K785)</f>
        <v>17117831</v>
      </c>
      <c r="K788" s="321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22"/>
      <c r="K789" s="322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19"/>
      <c r="K791" s="319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23">
        <f>((J788/1.11)+(K790/1.11))*11%</f>
        <v>1696361.6306306303</v>
      </c>
      <c r="K792" s="324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19"/>
      <c r="K793" s="319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17117831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28</v>
      </c>
      <c r="J796" s="325" t="str">
        <f>J758</f>
        <v>NOVI / CONDRO</v>
      </c>
      <c r="K796" s="326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29</v>
      </c>
      <c r="J797" s="325">
        <f>J759</f>
        <v>0</v>
      </c>
      <c r="K797" s="326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23110008</v>
      </c>
      <c r="G800" s="11" t="s">
        <v>2</v>
      </c>
      <c r="H800" s="301" t="s">
        <v>49</v>
      </c>
      <c r="I800" s="301"/>
      <c r="J800" s="301"/>
      <c r="K800" s="302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05" t="s">
        <v>3</v>
      </c>
      <c r="G801" s="17"/>
      <c r="H801" s="303"/>
      <c r="I801" s="303"/>
      <c r="J801" s="303"/>
      <c r="K801" s="304"/>
      <c r="L801" s="12"/>
    </row>
    <row r="802" spans="1:12" s="10" customFormat="1" ht="16.5" customHeight="1" x14ac:dyDescent="0.3">
      <c r="A802" s="5"/>
      <c r="B802" s="6" t="s">
        <v>4</v>
      </c>
      <c r="C802" s="7"/>
      <c r="D802" s="343">
        <v>45236</v>
      </c>
      <c r="E802" s="344"/>
      <c r="F802" s="305"/>
      <c r="G802" s="18"/>
      <c r="H802" s="345" t="s">
        <v>50</v>
      </c>
      <c r="I802" s="345"/>
      <c r="J802" s="345"/>
      <c r="K802" s="346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05"/>
      <c r="G803" s="18"/>
      <c r="H803" s="347" t="s">
        <v>51</v>
      </c>
      <c r="I803" s="347"/>
      <c r="J803" s="347"/>
      <c r="K803" s="348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75</v>
      </c>
      <c r="E804" s="9"/>
      <c r="F804" s="21"/>
      <c r="G804" s="22"/>
      <c r="H804" s="349"/>
      <c r="I804" s="349"/>
      <c r="J804" s="349"/>
      <c r="K804" s="350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6</v>
      </c>
      <c r="C808" s="46" t="s">
        <v>47</v>
      </c>
      <c r="D808" s="93">
        <v>1</v>
      </c>
      <c r="E808" s="110" t="s">
        <v>67</v>
      </c>
      <c r="F808" s="48"/>
      <c r="G808" s="49"/>
      <c r="H808" s="50">
        <v>187000</v>
      </c>
      <c r="I808" s="51">
        <v>0.125</v>
      </c>
      <c r="J808" s="51"/>
      <c r="K808" s="52">
        <f t="shared" ref="K808:K823" si="409">(B808*H808-((B808*H808)*I808))-((B808*H808-((B808*H808)*I808))*J808)</f>
        <v>981750</v>
      </c>
      <c r="L808" s="36"/>
    </row>
    <row r="809" spans="1:12" s="10" customFormat="1" ht="14.1" customHeight="1" x14ac:dyDescent="0.25">
      <c r="A809" s="45">
        <v>2</v>
      </c>
      <c r="B809" s="46">
        <v>20</v>
      </c>
      <c r="C809" s="46" t="s">
        <v>40</v>
      </c>
      <c r="D809" s="93">
        <v>1</v>
      </c>
      <c r="E809" s="110" t="s">
        <v>68</v>
      </c>
      <c r="F809" s="48"/>
      <c r="G809" s="49"/>
      <c r="H809" s="50">
        <v>147600</v>
      </c>
      <c r="I809" s="51">
        <v>0.125</v>
      </c>
      <c r="J809" s="51"/>
      <c r="K809" s="52">
        <f t="shared" si="409"/>
        <v>2583000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32"/>
      <c r="K825" s="306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27">
        <f>SUM(K808:K823)</f>
        <v>3564750</v>
      </c>
      <c r="K826" s="328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29"/>
      <c r="K827" s="329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06"/>
      <c r="K829" s="306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30">
        <f>((J826/1.11)+(K828/1.11))*11%</f>
        <v>353263.51351351349</v>
      </c>
      <c r="K830" s="331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06"/>
      <c r="K831" s="306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3564750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28</v>
      </c>
      <c r="J834" s="307" t="s">
        <v>36</v>
      </c>
      <c r="K834" s="308"/>
    </row>
    <row r="835" spans="1:12" s="10" customFormat="1" ht="13.5" customHeight="1" x14ac:dyDescent="0.25">
      <c r="A835" s="78"/>
      <c r="B835" s="268"/>
      <c r="D835" s="48"/>
      <c r="H835" s="269"/>
      <c r="I835" s="271" t="s">
        <v>29</v>
      </c>
      <c r="J835" s="307"/>
      <c r="K835" s="308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23110008</v>
      </c>
      <c r="F838" s="123"/>
      <c r="G838" s="124" t="s">
        <v>2</v>
      </c>
      <c r="H838" s="351" t="str">
        <f>H800</f>
        <v>LILY JULIAWATI</v>
      </c>
      <c r="I838" s="351"/>
      <c r="J838" s="351"/>
      <c r="K838" s="352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55" t="s">
        <v>3</v>
      </c>
      <c r="G839" s="130"/>
      <c r="H839" s="353"/>
      <c r="I839" s="353"/>
      <c r="J839" s="353"/>
      <c r="K839" s="354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56">
        <f>D802</f>
        <v>45236</v>
      </c>
      <c r="E840" s="357"/>
      <c r="F840" s="355"/>
      <c r="G840" s="131"/>
      <c r="H840" s="358" t="str">
        <f>H802</f>
        <v>(REJO AGUNG)</v>
      </c>
      <c r="I840" s="358"/>
      <c r="J840" s="358"/>
      <c r="K840" s="359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55"/>
      <c r="G841" s="131"/>
      <c r="H841" s="339" t="str">
        <f>H803</f>
        <v>JOMBANG</v>
      </c>
      <c r="I841" s="339"/>
      <c r="J841" s="339"/>
      <c r="K841" s="340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G 4755</v>
      </c>
      <c r="E842" s="122"/>
      <c r="F842" s="133"/>
      <c r="G842" s="134"/>
      <c r="H842" s="341"/>
      <c r="I842" s="341"/>
      <c r="J842" s="341"/>
      <c r="K842" s="342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6</v>
      </c>
      <c r="C846" s="287" t="str">
        <f t="shared" si="410"/>
        <v>PCS</v>
      </c>
      <c r="D846" s="288">
        <f t="shared" si="410"/>
        <v>1</v>
      </c>
      <c r="E846" s="289" t="str">
        <f t="shared" si="410"/>
        <v>STAPLER HEAVY DUTY JOYKO HD-12N/24</v>
      </c>
      <c r="F846" s="158"/>
      <c r="G846" s="159"/>
      <c r="H846" s="160">
        <f t="shared" ref="H846:J846" si="411">H808</f>
        <v>187000</v>
      </c>
      <c r="I846" s="161">
        <f t="shared" si="411"/>
        <v>0.125</v>
      </c>
      <c r="J846" s="161">
        <f t="shared" si="411"/>
        <v>0</v>
      </c>
      <c r="K846" s="162">
        <f t="shared" ref="K846:K861" si="412">(B846*H846-((B846*H846)*I846))-((B846*H846-((B846*H846)*I846))*J846)</f>
        <v>981750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20</v>
      </c>
      <c r="C847" s="287" t="str">
        <f t="shared" si="413"/>
        <v>LSN</v>
      </c>
      <c r="D847" s="288">
        <f t="shared" si="413"/>
        <v>1</v>
      </c>
      <c r="E847" s="289" t="str">
        <f t="shared" si="413"/>
        <v>CUTTER 18 MM KENKO L-500 (BESAR)</v>
      </c>
      <c r="F847" s="158"/>
      <c r="G847" s="159"/>
      <c r="H847" s="160">
        <f t="shared" ref="H847:J847" si="414">H809</f>
        <v>147600</v>
      </c>
      <c r="I847" s="161">
        <f t="shared" si="414"/>
        <v>0.125</v>
      </c>
      <c r="J847" s="161">
        <f t="shared" si="414"/>
        <v>0</v>
      </c>
      <c r="K847" s="162">
        <f t="shared" si="412"/>
        <v>2583000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64"/>
      <c r="K863" s="360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65">
        <f>SUM(K846:K861)</f>
        <v>3564750</v>
      </c>
      <c r="K864" s="366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61"/>
      <c r="K865" s="361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60"/>
      <c r="K867" s="360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62">
        <f>((J864/1.11)+(K866/1.11))*11%</f>
        <v>353263.51351351349</v>
      </c>
      <c r="K868" s="363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60"/>
      <c r="K869" s="360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3564750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28</v>
      </c>
      <c r="J872" s="333" t="str">
        <f>J834</f>
        <v>NOVI / CONDRO</v>
      </c>
      <c r="K872" s="334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29</v>
      </c>
      <c r="J873" s="333">
        <f>J835</f>
        <v>0</v>
      </c>
      <c r="K873" s="334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23110008</v>
      </c>
      <c r="F876" s="200"/>
      <c r="G876" s="201" t="s">
        <v>2</v>
      </c>
      <c r="H876" s="335" t="str">
        <f>H838</f>
        <v>LILY JULIAWATI</v>
      </c>
      <c r="I876" s="335"/>
      <c r="J876" s="335"/>
      <c r="K876" s="336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09" t="s">
        <v>3</v>
      </c>
      <c r="G877" s="207"/>
      <c r="H877" s="337"/>
      <c r="I877" s="337"/>
      <c r="J877" s="337"/>
      <c r="K877" s="338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0">
        <f>D840</f>
        <v>45236</v>
      </c>
      <c r="E878" s="311"/>
      <c r="F878" s="309"/>
      <c r="G878" s="208"/>
      <c r="H878" s="312" t="str">
        <f>H840</f>
        <v>(REJO AGUNG)</v>
      </c>
      <c r="I878" s="312"/>
      <c r="J878" s="312"/>
      <c r="K878" s="313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09"/>
      <c r="G879" s="208"/>
      <c r="H879" s="314" t="str">
        <f>H841</f>
        <v>JOMBANG</v>
      </c>
      <c r="I879" s="314"/>
      <c r="J879" s="314"/>
      <c r="K879" s="315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G 4755</v>
      </c>
      <c r="E880" s="199"/>
      <c r="F880" s="210"/>
      <c r="G880" s="211"/>
      <c r="H880" s="316"/>
      <c r="I880" s="316"/>
      <c r="J880" s="316"/>
      <c r="K880" s="317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6</v>
      </c>
      <c r="C884" s="292" t="str">
        <f t="shared" si="443"/>
        <v>PCS</v>
      </c>
      <c r="D884" s="293">
        <f t="shared" si="443"/>
        <v>1</v>
      </c>
      <c r="E884" s="294" t="str">
        <f t="shared" si="443"/>
        <v>STAPLER HEAVY DUTY JOYKO HD-12N/24</v>
      </c>
      <c r="F884" s="235"/>
      <c r="G884" s="236"/>
      <c r="H884" s="237">
        <f t="shared" ref="H884:J884" si="444">H846</f>
        <v>187000</v>
      </c>
      <c r="I884" s="238">
        <f t="shared" si="444"/>
        <v>0.125</v>
      </c>
      <c r="J884" s="238">
        <f t="shared" si="444"/>
        <v>0</v>
      </c>
      <c r="K884" s="239">
        <f t="shared" ref="K884:K899" si="445">(B884*H884-((B884*H884)*I884))-((B884*H884-((B884*H884)*I884))*J884)</f>
        <v>981750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20</v>
      </c>
      <c r="C885" s="292" t="str">
        <f t="shared" si="446"/>
        <v>LSN</v>
      </c>
      <c r="D885" s="293">
        <f t="shared" si="446"/>
        <v>1</v>
      </c>
      <c r="E885" s="294" t="str">
        <f t="shared" si="446"/>
        <v>CUTTER 18 MM KENKO L-500 (BESAR)</v>
      </c>
      <c r="F885" s="235"/>
      <c r="G885" s="236"/>
      <c r="H885" s="237">
        <f t="shared" ref="H885:J885" si="447">H847</f>
        <v>147600</v>
      </c>
      <c r="I885" s="238">
        <f t="shared" si="447"/>
        <v>0.125</v>
      </c>
      <c r="J885" s="238">
        <f t="shared" si="447"/>
        <v>0</v>
      </c>
      <c r="K885" s="239">
        <f t="shared" si="445"/>
        <v>2583000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18"/>
      <c r="K901" s="319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20">
        <f>SUM(K884:K899)</f>
        <v>3564750</v>
      </c>
      <c r="K902" s="321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22"/>
      <c r="K903" s="322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19"/>
      <c r="K905" s="319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23">
        <f>((J902/1.11)+(K904/1.11))*11%</f>
        <v>353263.51351351349</v>
      </c>
      <c r="K906" s="324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19"/>
      <c r="K907" s="319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3564750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28</v>
      </c>
      <c r="J910" s="325" t="str">
        <f>J872</f>
        <v>NOVI / CONDRO</v>
      </c>
      <c r="K910" s="326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29</v>
      </c>
      <c r="J911" s="325">
        <f>J873</f>
        <v>0</v>
      </c>
      <c r="K911" s="326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23110009</v>
      </c>
      <c r="G914" s="11" t="s">
        <v>2</v>
      </c>
      <c r="H914" s="301" t="s">
        <v>49</v>
      </c>
      <c r="I914" s="301"/>
      <c r="J914" s="301"/>
      <c r="K914" s="302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05" t="s">
        <v>3</v>
      </c>
      <c r="G915" s="17"/>
      <c r="H915" s="303"/>
      <c r="I915" s="303"/>
      <c r="J915" s="303"/>
      <c r="K915" s="304"/>
      <c r="L915" s="12"/>
    </row>
    <row r="916" spans="1:12" s="10" customFormat="1" ht="16.5" customHeight="1" x14ac:dyDescent="0.3">
      <c r="A916" s="5"/>
      <c r="B916" s="6" t="s">
        <v>4</v>
      </c>
      <c r="C916" s="7"/>
      <c r="D916" s="343">
        <v>45238</v>
      </c>
      <c r="E916" s="344"/>
      <c r="F916" s="305"/>
      <c r="G916" s="18"/>
      <c r="H916" s="345" t="s">
        <v>50</v>
      </c>
      <c r="I916" s="345"/>
      <c r="J916" s="345"/>
      <c r="K916" s="346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05"/>
      <c r="G917" s="18"/>
      <c r="H917" s="347" t="s">
        <v>51</v>
      </c>
      <c r="I917" s="347"/>
      <c r="J917" s="347"/>
      <c r="K917" s="348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69</v>
      </c>
      <c r="E918" s="9"/>
      <c r="F918" s="21"/>
      <c r="G918" s="22"/>
      <c r="H918" s="349"/>
      <c r="I918" s="349"/>
      <c r="J918" s="349"/>
      <c r="K918" s="350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120</v>
      </c>
      <c r="C922" s="46" t="s">
        <v>70</v>
      </c>
      <c r="D922" s="93">
        <v>1</v>
      </c>
      <c r="E922" s="63" t="s">
        <v>71</v>
      </c>
      <c r="F922" s="48"/>
      <c r="G922" s="49"/>
      <c r="H922" s="50">
        <v>12950</v>
      </c>
      <c r="I922" s="51">
        <v>0.125</v>
      </c>
      <c r="J922" s="51"/>
      <c r="K922" s="52">
        <f t="shared" ref="K922:K937" si="476">(B922*H922-((B922*H922)*I922))-((B922*H922-((B922*H922)*I922))*J922)</f>
        <v>1359750</v>
      </c>
      <c r="L922" s="36"/>
    </row>
    <row r="923" spans="1:12" s="10" customFormat="1" ht="14.1" customHeight="1" x14ac:dyDescent="0.25">
      <c r="A923" s="45">
        <v>2</v>
      </c>
      <c r="B923" s="46"/>
      <c r="C923" s="46"/>
      <c r="D923" s="93"/>
      <c r="E923" s="110"/>
      <c r="F923" s="48"/>
      <c r="G923" s="49"/>
      <c r="H923" s="50"/>
      <c r="I923" s="51"/>
      <c r="J923" s="51"/>
      <c r="K923" s="52">
        <f t="shared" si="476"/>
        <v>0</v>
      </c>
      <c r="L923" s="36"/>
    </row>
    <row r="924" spans="1:12" s="10" customFormat="1" ht="14.1" customHeight="1" x14ac:dyDescent="0.25">
      <c r="A924" s="45">
        <v>3</v>
      </c>
      <c r="B924" s="46"/>
      <c r="C924" s="46"/>
      <c r="D924" s="93"/>
      <c r="E924" s="110"/>
      <c r="F924" s="48"/>
      <c r="G924" s="49"/>
      <c r="H924" s="50"/>
      <c r="I924" s="51"/>
      <c r="J924" s="51"/>
      <c r="K924" s="52">
        <f t="shared" si="476"/>
        <v>0</v>
      </c>
      <c r="L924" s="36"/>
    </row>
    <row r="925" spans="1:12" s="10" customFormat="1" ht="14.1" customHeight="1" x14ac:dyDescent="0.25">
      <c r="A925" s="45">
        <v>4</v>
      </c>
      <c r="B925" s="46"/>
      <c r="C925" s="46"/>
      <c r="D925" s="93"/>
      <c r="E925" s="110"/>
      <c r="F925" s="48"/>
      <c r="G925" s="49"/>
      <c r="H925" s="50"/>
      <c r="I925" s="51"/>
      <c r="J925" s="51"/>
      <c r="K925" s="52">
        <f t="shared" si="476"/>
        <v>0</v>
      </c>
      <c r="L925" s="36"/>
    </row>
    <row r="926" spans="1:12" s="10" customFormat="1" ht="14.1" customHeight="1" x14ac:dyDescent="0.25">
      <c r="A926" s="45">
        <v>5</v>
      </c>
      <c r="B926" s="46"/>
      <c r="C926" s="46"/>
      <c r="D926" s="93"/>
      <c r="E926" s="110"/>
      <c r="F926" s="48"/>
      <c r="G926" s="49"/>
      <c r="H926" s="50"/>
      <c r="I926" s="51"/>
      <c r="J926" s="51"/>
      <c r="K926" s="52">
        <f t="shared" si="476"/>
        <v>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32"/>
      <c r="K939" s="306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27">
        <f>SUM(K922:K937)</f>
        <v>1359750</v>
      </c>
      <c r="K940" s="328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29"/>
      <c r="K941" s="329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06"/>
      <c r="K943" s="306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30">
        <f>((J940/1.11)+(K942/1.11))*11%</f>
        <v>134750</v>
      </c>
      <c r="K944" s="331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06"/>
      <c r="K945" s="306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1359750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28</v>
      </c>
      <c r="J948" s="307" t="s">
        <v>72</v>
      </c>
      <c r="K948" s="308"/>
    </row>
    <row r="949" spans="1:12" s="10" customFormat="1" ht="13.5" customHeight="1" x14ac:dyDescent="0.25">
      <c r="A949" s="78"/>
      <c r="B949" s="268"/>
      <c r="D949" s="48"/>
      <c r="H949" s="269"/>
      <c r="I949" s="271" t="s">
        <v>29</v>
      </c>
      <c r="J949" s="307"/>
      <c r="K949" s="308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23110009</v>
      </c>
      <c r="F952" s="123"/>
      <c r="G952" s="124" t="s">
        <v>2</v>
      </c>
      <c r="H952" s="351" t="str">
        <f>H914</f>
        <v>LILY JULIAWATI</v>
      </c>
      <c r="I952" s="351"/>
      <c r="J952" s="351"/>
      <c r="K952" s="352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55" t="s">
        <v>3</v>
      </c>
      <c r="G953" s="130"/>
      <c r="H953" s="353"/>
      <c r="I953" s="353"/>
      <c r="J953" s="353"/>
      <c r="K953" s="354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56">
        <f>D916</f>
        <v>45238</v>
      </c>
      <c r="E954" s="357"/>
      <c r="F954" s="355"/>
      <c r="G954" s="131"/>
      <c r="H954" s="358" t="str">
        <f>H916</f>
        <v>(REJO AGUNG)</v>
      </c>
      <c r="I954" s="358"/>
      <c r="J954" s="358"/>
      <c r="K954" s="359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55"/>
      <c r="G955" s="131"/>
      <c r="H955" s="339" t="str">
        <f>H917</f>
        <v>JOMBANG</v>
      </c>
      <c r="I955" s="339"/>
      <c r="J955" s="339"/>
      <c r="K955" s="340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G 4763</v>
      </c>
      <c r="E956" s="122"/>
      <c r="F956" s="133"/>
      <c r="G956" s="134"/>
      <c r="H956" s="341"/>
      <c r="I956" s="341"/>
      <c r="J956" s="341"/>
      <c r="K956" s="342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120</v>
      </c>
      <c r="C960" s="287" t="str">
        <f t="shared" si="477"/>
        <v>PC</v>
      </c>
      <c r="D960" s="288">
        <f t="shared" si="477"/>
        <v>1</v>
      </c>
      <c r="E960" s="289" t="str">
        <f t="shared" si="477"/>
        <v>PUNCH JOYKO 30XL</v>
      </c>
      <c r="F960" s="158"/>
      <c r="G960" s="159"/>
      <c r="H960" s="160">
        <f t="shared" ref="H960:J960" si="478">H922</f>
        <v>12950</v>
      </c>
      <c r="I960" s="161">
        <f t="shared" si="478"/>
        <v>0.125</v>
      </c>
      <c r="J960" s="161">
        <f t="shared" si="478"/>
        <v>0</v>
      </c>
      <c r="K960" s="162">
        <f t="shared" ref="K960:K975" si="479">(B960*H960-((B960*H960)*I960))-((B960*H960-((B960*H960)*I960))*J960)</f>
        <v>1359750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0</v>
      </c>
      <c r="C961" s="287">
        <f t="shared" si="480"/>
        <v>0</v>
      </c>
      <c r="D961" s="288">
        <f t="shared" si="480"/>
        <v>0</v>
      </c>
      <c r="E961" s="289">
        <f t="shared" si="480"/>
        <v>0</v>
      </c>
      <c r="F961" s="158"/>
      <c r="G961" s="159"/>
      <c r="H961" s="160">
        <f t="shared" ref="H961:J961" si="481">H923</f>
        <v>0</v>
      </c>
      <c r="I961" s="161">
        <f t="shared" si="481"/>
        <v>0</v>
      </c>
      <c r="J961" s="161">
        <f t="shared" si="481"/>
        <v>0</v>
      </c>
      <c r="K961" s="162">
        <f t="shared" si="479"/>
        <v>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0</v>
      </c>
      <c r="C962" s="287">
        <f t="shared" si="482"/>
        <v>0</v>
      </c>
      <c r="D962" s="288">
        <f t="shared" si="482"/>
        <v>0</v>
      </c>
      <c r="E962" s="289">
        <f t="shared" si="482"/>
        <v>0</v>
      </c>
      <c r="F962" s="158"/>
      <c r="G962" s="159"/>
      <c r="H962" s="160">
        <f t="shared" ref="H962:J962" si="483">H924</f>
        <v>0</v>
      </c>
      <c r="I962" s="161">
        <f t="shared" si="483"/>
        <v>0</v>
      </c>
      <c r="J962" s="161">
        <f t="shared" si="483"/>
        <v>0</v>
      </c>
      <c r="K962" s="162">
        <f t="shared" si="479"/>
        <v>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0</v>
      </c>
      <c r="C963" s="287">
        <f t="shared" si="484"/>
        <v>0</v>
      </c>
      <c r="D963" s="288">
        <f t="shared" si="484"/>
        <v>0</v>
      </c>
      <c r="E963" s="289">
        <f t="shared" si="484"/>
        <v>0</v>
      </c>
      <c r="F963" s="158"/>
      <c r="G963" s="159"/>
      <c r="H963" s="160">
        <f t="shared" ref="H963:J963" si="485">H925</f>
        <v>0</v>
      </c>
      <c r="I963" s="161">
        <f t="shared" si="485"/>
        <v>0</v>
      </c>
      <c r="J963" s="161">
        <f t="shared" si="485"/>
        <v>0</v>
      </c>
      <c r="K963" s="162">
        <f t="shared" si="479"/>
        <v>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0</v>
      </c>
      <c r="C964" s="287">
        <f t="shared" si="486"/>
        <v>0</v>
      </c>
      <c r="D964" s="288">
        <f t="shared" si="486"/>
        <v>0</v>
      </c>
      <c r="E964" s="289">
        <f t="shared" si="486"/>
        <v>0</v>
      </c>
      <c r="F964" s="158"/>
      <c r="G964" s="159"/>
      <c r="H964" s="160">
        <f t="shared" ref="H964:J964" si="487">H926</f>
        <v>0</v>
      </c>
      <c r="I964" s="161">
        <f t="shared" si="487"/>
        <v>0</v>
      </c>
      <c r="J964" s="161">
        <f t="shared" si="487"/>
        <v>0</v>
      </c>
      <c r="K964" s="162">
        <f t="shared" si="479"/>
        <v>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64"/>
      <c r="K977" s="360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65">
        <f>SUM(K960:K975)</f>
        <v>1359750</v>
      </c>
      <c r="K978" s="366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61"/>
      <c r="K979" s="361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60"/>
      <c r="K981" s="360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62">
        <f>((J978/1.11)+(K980/1.11))*11%</f>
        <v>134750</v>
      </c>
      <c r="K982" s="363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60"/>
      <c r="K983" s="360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1359750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28</v>
      </c>
      <c r="J986" s="333" t="str">
        <f>J948</f>
        <v>LENA / YO</v>
      </c>
      <c r="K986" s="334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29</v>
      </c>
      <c r="J987" s="333">
        <f>J949</f>
        <v>0</v>
      </c>
      <c r="K987" s="334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23110009</v>
      </c>
      <c r="F990" s="200"/>
      <c r="G990" s="201" t="s">
        <v>2</v>
      </c>
      <c r="H990" s="335" t="str">
        <f>H952</f>
        <v>LILY JULIAWATI</v>
      </c>
      <c r="I990" s="335"/>
      <c r="J990" s="335"/>
      <c r="K990" s="336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09" t="s">
        <v>3</v>
      </c>
      <c r="G991" s="207"/>
      <c r="H991" s="337"/>
      <c r="I991" s="337"/>
      <c r="J991" s="337"/>
      <c r="K991" s="338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0">
        <f>D954</f>
        <v>45238</v>
      </c>
      <c r="E992" s="311"/>
      <c r="F992" s="309"/>
      <c r="G992" s="208"/>
      <c r="H992" s="312" t="str">
        <f>H954</f>
        <v>(REJO AGUNG)</v>
      </c>
      <c r="I992" s="312"/>
      <c r="J992" s="312"/>
      <c r="K992" s="313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09"/>
      <c r="G993" s="208"/>
      <c r="H993" s="314" t="str">
        <f>H955</f>
        <v>JOMBANG</v>
      </c>
      <c r="I993" s="314"/>
      <c r="J993" s="314"/>
      <c r="K993" s="315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G 4763</v>
      </c>
      <c r="E994" s="199"/>
      <c r="F994" s="210"/>
      <c r="G994" s="211"/>
      <c r="H994" s="316"/>
      <c r="I994" s="316"/>
      <c r="J994" s="316"/>
      <c r="K994" s="317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120</v>
      </c>
      <c r="C998" s="292" t="str">
        <f t="shared" si="510"/>
        <v>PC</v>
      </c>
      <c r="D998" s="293">
        <f t="shared" si="510"/>
        <v>1</v>
      </c>
      <c r="E998" s="294" t="str">
        <f t="shared" si="510"/>
        <v>PUNCH JOYKO 30XL</v>
      </c>
      <c r="F998" s="235"/>
      <c r="G998" s="236"/>
      <c r="H998" s="237">
        <f t="shared" ref="H998:J998" si="511">H960</f>
        <v>12950</v>
      </c>
      <c r="I998" s="238">
        <f t="shared" si="511"/>
        <v>0.125</v>
      </c>
      <c r="J998" s="238">
        <f t="shared" si="511"/>
        <v>0</v>
      </c>
      <c r="K998" s="239">
        <f t="shared" ref="K998:K1013" si="512">(B998*H998-((B998*H998)*I998))-((B998*H998-((B998*H998)*I998))*J998)</f>
        <v>1359750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0</v>
      </c>
      <c r="C999" s="292">
        <f t="shared" si="513"/>
        <v>0</v>
      </c>
      <c r="D999" s="293">
        <f t="shared" si="513"/>
        <v>0</v>
      </c>
      <c r="E999" s="294">
        <f t="shared" si="513"/>
        <v>0</v>
      </c>
      <c r="F999" s="235"/>
      <c r="G999" s="236"/>
      <c r="H999" s="237">
        <f t="shared" ref="H999:J999" si="514">H961</f>
        <v>0</v>
      </c>
      <c r="I999" s="238">
        <f t="shared" si="514"/>
        <v>0</v>
      </c>
      <c r="J999" s="238">
        <f t="shared" si="514"/>
        <v>0</v>
      </c>
      <c r="K999" s="239">
        <f t="shared" si="512"/>
        <v>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0</v>
      </c>
      <c r="C1000" s="292">
        <f t="shared" si="515"/>
        <v>0</v>
      </c>
      <c r="D1000" s="293">
        <f t="shared" si="515"/>
        <v>0</v>
      </c>
      <c r="E1000" s="294">
        <f t="shared" si="515"/>
        <v>0</v>
      </c>
      <c r="F1000" s="235"/>
      <c r="G1000" s="236"/>
      <c r="H1000" s="237">
        <f t="shared" ref="H1000:J1000" si="516">H962</f>
        <v>0</v>
      </c>
      <c r="I1000" s="238">
        <f t="shared" si="516"/>
        <v>0</v>
      </c>
      <c r="J1000" s="238">
        <f t="shared" si="516"/>
        <v>0</v>
      </c>
      <c r="K1000" s="239">
        <f t="shared" si="512"/>
        <v>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0</v>
      </c>
      <c r="C1001" s="292">
        <f t="shared" si="517"/>
        <v>0</v>
      </c>
      <c r="D1001" s="293">
        <f t="shared" si="517"/>
        <v>0</v>
      </c>
      <c r="E1001" s="294">
        <f t="shared" si="517"/>
        <v>0</v>
      </c>
      <c r="F1001" s="235"/>
      <c r="G1001" s="236"/>
      <c r="H1001" s="237">
        <f t="shared" ref="H1001:J1001" si="518">H963</f>
        <v>0</v>
      </c>
      <c r="I1001" s="238">
        <f t="shared" si="518"/>
        <v>0</v>
      </c>
      <c r="J1001" s="238">
        <f t="shared" si="518"/>
        <v>0</v>
      </c>
      <c r="K1001" s="239">
        <f t="shared" si="512"/>
        <v>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0</v>
      </c>
      <c r="C1002" s="292">
        <f t="shared" si="519"/>
        <v>0</v>
      </c>
      <c r="D1002" s="293">
        <f t="shared" si="519"/>
        <v>0</v>
      </c>
      <c r="E1002" s="294">
        <f t="shared" si="519"/>
        <v>0</v>
      </c>
      <c r="F1002" s="235"/>
      <c r="G1002" s="236"/>
      <c r="H1002" s="237">
        <f t="shared" ref="H1002:J1002" si="520">H964</f>
        <v>0</v>
      </c>
      <c r="I1002" s="238">
        <f t="shared" si="520"/>
        <v>0</v>
      </c>
      <c r="J1002" s="238">
        <f t="shared" si="520"/>
        <v>0</v>
      </c>
      <c r="K1002" s="239">
        <f t="shared" si="512"/>
        <v>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18"/>
      <c r="K1015" s="319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20">
        <f>SUM(K998:K1013)</f>
        <v>1359750</v>
      </c>
      <c r="K1016" s="321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22"/>
      <c r="K1017" s="322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19"/>
      <c r="K1019" s="319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23">
        <f>((J1016/1.11)+(K1018/1.11))*11%</f>
        <v>134750</v>
      </c>
      <c r="K1020" s="324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19"/>
      <c r="K1021" s="319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1359750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28</v>
      </c>
      <c r="J1024" s="325" t="str">
        <f>J986</f>
        <v>LENA / YO</v>
      </c>
      <c r="K1024" s="326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29</v>
      </c>
      <c r="J1025" s="325">
        <f>J987</f>
        <v>0</v>
      </c>
      <c r="K1025" s="326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23110010</v>
      </c>
      <c r="G1028" s="11" t="s">
        <v>2</v>
      </c>
      <c r="H1028" s="301" t="s">
        <v>37</v>
      </c>
      <c r="I1028" s="301"/>
      <c r="J1028" s="301"/>
      <c r="K1028" s="302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05" t="s">
        <v>3</v>
      </c>
      <c r="G1029" s="17"/>
      <c r="H1029" s="303"/>
      <c r="I1029" s="303"/>
      <c r="J1029" s="303"/>
      <c r="K1029" s="304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43">
        <v>45238</v>
      </c>
      <c r="E1030" s="344"/>
      <c r="F1030" s="305"/>
      <c r="G1030" s="18"/>
      <c r="H1030" s="345" t="s">
        <v>38</v>
      </c>
      <c r="I1030" s="345"/>
      <c r="J1030" s="345"/>
      <c r="K1030" s="346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05"/>
      <c r="G1031" s="18"/>
      <c r="H1031" s="347" t="s">
        <v>32</v>
      </c>
      <c r="I1031" s="347"/>
      <c r="J1031" s="347"/>
      <c r="K1031" s="348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73</v>
      </c>
      <c r="E1032" s="9"/>
      <c r="F1032" s="21"/>
      <c r="G1032" s="22"/>
      <c r="H1032" s="349"/>
      <c r="I1032" s="349"/>
      <c r="J1032" s="349"/>
      <c r="K1032" s="350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144</v>
      </c>
      <c r="C1036" s="46" t="s">
        <v>74</v>
      </c>
      <c r="D1036" s="93">
        <v>1</v>
      </c>
      <c r="E1036" s="63" t="s">
        <v>66</v>
      </c>
      <c r="F1036" s="48"/>
      <c r="G1036" s="49"/>
      <c r="H1036" s="50">
        <v>10600</v>
      </c>
      <c r="I1036" s="51">
        <v>0.13500000000000001</v>
      </c>
      <c r="J1036" s="51"/>
      <c r="K1036" s="52">
        <f t="shared" ref="K1036:K1051" si="543">(B1036*H1036-((B1036*H1036)*I1036))-((B1036*H1036-((B1036*H1036)*I1036))*J1036)</f>
        <v>1320336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32"/>
      <c r="K1053" s="306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27">
        <f>SUM(K1036:K1051)</f>
        <v>1320336</v>
      </c>
      <c r="K1054" s="328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29"/>
      <c r="K1055" s="329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06"/>
      <c r="K1057" s="306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30">
        <f>((J1054/1.11)+(K1056/1.11))*11%</f>
        <v>130844.10810810811</v>
      </c>
      <c r="K1058" s="331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06"/>
      <c r="K1059" s="306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1320336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28</v>
      </c>
      <c r="J1062" s="307" t="s">
        <v>72</v>
      </c>
      <c r="K1062" s="308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29</v>
      </c>
      <c r="J1063" s="307"/>
      <c r="K1063" s="308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23110010</v>
      </c>
      <c r="F1066" s="123"/>
      <c r="G1066" s="124" t="s">
        <v>2</v>
      </c>
      <c r="H1066" s="351" t="str">
        <f>H1028</f>
        <v>CV PELITA JAYA</v>
      </c>
      <c r="I1066" s="351"/>
      <c r="J1066" s="351"/>
      <c r="K1066" s="352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55" t="s">
        <v>3</v>
      </c>
      <c r="G1067" s="130"/>
      <c r="H1067" s="353"/>
      <c r="I1067" s="353"/>
      <c r="J1067" s="353"/>
      <c r="K1067" s="354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56">
        <f>D1030</f>
        <v>45238</v>
      </c>
      <c r="E1068" s="357"/>
      <c r="F1068" s="355"/>
      <c r="G1068" s="131"/>
      <c r="H1068" s="358" t="str">
        <f>H1030</f>
        <v>(ANUGERAH SEJAHTERA)</v>
      </c>
      <c r="I1068" s="358"/>
      <c r="J1068" s="358"/>
      <c r="K1068" s="359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55"/>
      <c r="G1069" s="131"/>
      <c r="H1069" s="339" t="str">
        <f>H1031</f>
        <v>PURWOKERTO</v>
      </c>
      <c r="I1069" s="339"/>
      <c r="J1069" s="339"/>
      <c r="K1069" s="340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4764</v>
      </c>
      <c r="E1070" s="122"/>
      <c r="F1070" s="133"/>
      <c r="G1070" s="134"/>
      <c r="H1070" s="341"/>
      <c r="I1070" s="341"/>
      <c r="J1070" s="341"/>
      <c r="K1070" s="342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144</v>
      </c>
      <c r="C1074" s="287" t="str">
        <f t="shared" si="544"/>
        <v>SET</v>
      </c>
      <c r="D1074" s="288">
        <f t="shared" si="544"/>
        <v>1</v>
      </c>
      <c r="E1074" s="289" t="str">
        <f t="shared" si="544"/>
        <v>PENSIL WARNA JOYKO CP-12PB (PANJANG)</v>
      </c>
      <c r="F1074" s="158"/>
      <c r="G1074" s="159"/>
      <c r="H1074" s="160">
        <f t="shared" ref="H1074:J1074" si="545">H1036</f>
        <v>10600</v>
      </c>
      <c r="I1074" s="161">
        <f t="shared" si="545"/>
        <v>0.13500000000000001</v>
      </c>
      <c r="J1074" s="161">
        <f t="shared" si="545"/>
        <v>0</v>
      </c>
      <c r="K1074" s="162">
        <f t="shared" ref="K1074:K1089" si="546">(B1074*H1074-((B1074*H1074)*I1074))-((B1074*H1074-((B1074*H1074)*I1074))*J1074)</f>
        <v>1320336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64"/>
      <c r="K1091" s="360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65">
        <f>SUM(K1074:K1089)</f>
        <v>1320336</v>
      </c>
      <c r="K1092" s="366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61"/>
      <c r="K1093" s="361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60"/>
      <c r="K1095" s="360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62">
        <f>((J1092/1.11)+(K1094/1.11))*11%</f>
        <v>130844.10810810811</v>
      </c>
      <c r="K1096" s="363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60"/>
      <c r="K1097" s="360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1320336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28</v>
      </c>
      <c r="J1100" s="333" t="str">
        <f>J1062</f>
        <v>LENA / YO</v>
      </c>
      <c r="K1100" s="334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29</v>
      </c>
      <c r="J1101" s="333">
        <f>J1063</f>
        <v>0</v>
      </c>
      <c r="K1101" s="334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23110010</v>
      </c>
      <c r="F1104" s="200"/>
      <c r="G1104" s="201" t="s">
        <v>2</v>
      </c>
      <c r="H1104" s="335" t="str">
        <f>H1066</f>
        <v>CV PELITA JAYA</v>
      </c>
      <c r="I1104" s="335"/>
      <c r="J1104" s="335"/>
      <c r="K1104" s="336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09" t="s">
        <v>3</v>
      </c>
      <c r="G1105" s="207"/>
      <c r="H1105" s="337"/>
      <c r="I1105" s="337"/>
      <c r="J1105" s="337"/>
      <c r="K1105" s="338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0">
        <f>D1068</f>
        <v>45238</v>
      </c>
      <c r="E1106" s="311"/>
      <c r="F1106" s="309"/>
      <c r="G1106" s="208"/>
      <c r="H1106" s="312" t="str">
        <f>H1068</f>
        <v>(ANUGERAH SEJAHTERA)</v>
      </c>
      <c r="I1106" s="312"/>
      <c r="J1106" s="312"/>
      <c r="K1106" s="313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09"/>
      <c r="G1107" s="208"/>
      <c r="H1107" s="314" t="str">
        <f>H1069</f>
        <v>PURWOKERTO</v>
      </c>
      <c r="I1107" s="314"/>
      <c r="J1107" s="314"/>
      <c r="K1107" s="315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4764</v>
      </c>
      <c r="E1108" s="199"/>
      <c r="F1108" s="210"/>
      <c r="G1108" s="211"/>
      <c r="H1108" s="316"/>
      <c r="I1108" s="316"/>
      <c r="J1108" s="316"/>
      <c r="K1108" s="317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144</v>
      </c>
      <c r="C1112" s="292" t="str">
        <f t="shared" si="577"/>
        <v>SET</v>
      </c>
      <c r="D1112" s="293">
        <f t="shared" si="577"/>
        <v>1</v>
      </c>
      <c r="E1112" s="294" t="str">
        <f t="shared" si="577"/>
        <v>PENSIL WARNA JOYKO CP-12PB (PANJANG)</v>
      </c>
      <c r="F1112" s="235"/>
      <c r="G1112" s="236"/>
      <c r="H1112" s="237">
        <f t="shared" ref="H1112:J1112" si="578">H1074</f>
        <v>10600</v>
      </c>
      <c r="I1112" s="238">
        <f t="shared" si="578"/>
        <v>0.13500000000000001</v>
      </c>
      <c r="J1112" s="238">
        <f t="shared" si="578"/>
        <v>0</v>
      </c>
      <c r="K1112" s="239">
        <f t="shared" ref="K1112:K1127" si="579">(B1112*H1112-((B1112*H1112)*I1112))-((B1112*H1112-((B1112*H1112)*I1112))*J1112)</f>
        <v>1320336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18"/>
      <c r="K1129" s="319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20">
        <f>SUM(K1112:K1127)</f>
        <v>1320336</v>
      </c>
      <c r="K1130" s="321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22"/>
      <c r="K1131" s="322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19"/>
      <c r="K1133" s="319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23">
        <f>((J1130/1.11)+(K1132/1.11))*11%</f>
        <v>130844.10810810811</v>
      </c>
      <c r="K1134" s="324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19"/>
      <c r="K1135" s="319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1320336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28</v>
      </c>
      <c r="J1138" s="325" t="str">
        <f>J1100</f>
        <v>LENA / YO</v>
      </c>
      <c r="K1138" s="326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29</v>
      </c>
      <c r="J1139" s="325">
        <f>J1101</f>
        <v>0</v>
      </c>
      <c r="K1139" s="326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23110011</v>
      </c>
      <c r="G1142" s="11" t="s">
        <v>2</v>
      </c>
      <c r="H1142" s="301" t="s">
        <v>76</v>
      </c>
      <c r="I1142" s="301"/>
      <c r="J1142" s="301"/>
      <c r="K1142" s="302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05" t="s">
        <v>3</v>
      </c>
      <c r="G1143" s="17"/>
      <c r="H1143" s="303"/>
      <c r="I1143" s="303"/>
      <c r="J1143" s="303"/>
      <c r="K1143" s="304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43">
        <v>45240</v>
      </c>
      <c r="E1144" s="344"/>
      <c r="F1144" s="305"/>
      <c r="G1144" s="18"/>
      <c r="H1144" s="345" t="s">
        <v>31</v>
      </c>
      <c r="I1144" s="345"/>
      <c r="J1144" s="345"/>
      <c r="K1144" s="346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05"/>
      <c r="G1145" s="18"/>
      <c r="H1145" s="347" t="s">
        <v>77</v>
      </c>
      <c r="I1145" s="347"/>
      <c r="J1145" s="347"/>
      <c r="K1145" s="348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78</v>
      </c>
      <c r="E1146" s="9"/>
      <c r="F1146" s="21"/>
      <c r="G1146" s="22"/>
      <c r="H1146" s="349"/>
      <c r="I1146" s="349"/>
      <c r="J1146" s="349"/>
      <c r="K1146" s="350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1000</v>
      </c>
      <c r="C1150" s="46" t="s">
        <v>34</v>
      </c>
      <c r="D1150" s="93">
        <v>10</v>
      </c>
      <c r="E1150" s="110" t="s">
        <v>79</v>
      </c>
      <c r="F1150" s="48"/>
      <c r="G1150" s="49"/>
      <c r="H1150" s="50">
        <v>13250</v>
      </c>
      <c r="I1150" s="51"/>
      <c r="J1150" s="51"/>
      <c r="K1150" s="52">
        <f t="shared" ref="K1150:K1165" si="610">(B1150*H1150-((B1150*H1150)*I1150))-((B1150*H1150-((B1150*H1150)*I1150))*J1150)</f>
        <v>13250000</v>
      </c>
      <c r="L1150" s="36"/>
    </row>
    <row r="1151" spans="1:12" s="10" customFormat="1" ht="14.1" customHeight="1" x14ac:dyDescent="0.25">
      <c r="A1151" s="45">
        <v>2</v>
      </c>
      <c r="B1151" s="46"/>
      <c r="C1151" s="46"/>
      <c r="D1151" s="93"/>
      <c r="E1151" s="110"/>
      <c r="F1151" s="48"/>
      <c r="G1151" s="49"/>
      <c r="H1151" s="50"/>
      <c r="I1151" s="51"/>
      <c r="J1151" s="51"/>
      <c r="K1151" s="52">
        <f t="shared" si="610"/>
        <v>0</v>
      </c>
      <c r="L1151" s="36"/>
    </row>
    <row r="1152" spans="1:12" s="10" customFormat="1" ht="14.1" customHeight="1" x14ac:dyDescent="0.25">
      <c r="A1152" s="45">
        <v>3</v>
      </c>
      <c r="B1152" s="46"/>
      <c r="C1152" s="46"/>
      <c r="D1152" s="93"/>
      <c r="E1152" s="110"/>
      <c r="F1152" s="48"/>
      <c r="G1152" s="49"/>
      <c r="H1152" s="50"/>
      <c r="I1152" s="51"/>
      <c r="J1152" s="51"/>
      <c r="K1152" s="52">
        <f t="shared" si="610"/>
        <v>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32"/>
      <c r="K1167" s="306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27">
        <f>SUM(K1150:K1165)</f>
        <v>13250000</v>
      </c>
      <c r="K1168" s="328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29"/>
      <c r="K1169" s="329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06"/>
      <c r="K1171" s="306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30">
        <f>((J1168/1.11)+(K1170/1.11))*11%</f>
        <v>1313063.063063063</v>
      </c>
      <c r="K1172" s="331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06"/>
      <c r="K1173" s="306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13250000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28</v>
      </c>
      <c r="J1176" s="307" t="s">
        <v>36</v>
      </c>
      <c r="K1176" s="308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29</v>
      </c>
      <c r="J1177" s="307"/>
      <c r="K1177" s="308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23110011</v>
      </c>
      <c r="F1180" s="123"/>
      <c r="G1180" s="124" t="s">
        <v>2</v>
      </c>
      <c r="H1180" s="351" t="str">
        <f>H1142</f>
        <v>CV LANCAR JAYA SENTOSA</v>
      </c>
      <c r="I1180" s="351"/>
      <c r="J1180" s="351"/>
      <c r="K1180" s="352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55" t="s">
        <v>3</v>
      </c>
      <c r="G1181" s="130"/>
      <c r="H1181" s="353"/>
      <c r="I1181" s="353"/>
      <c r="J1181" s="353"/>
      <c r="K1181" s="354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56">
        <f>D1144</f>
        <v>45240</v>
      </c>
      <c r="E1182" s="357"/>
      <c r="F1182" s="355"/>
      <c r="G1182" s="131"/>
      <c r="H1182" s="358" t="str">
        <f>H1144</f>
        <v/>
      </c>
      <c r="I1182" s="358"/>
      <c r="J1182" s="358"/>
      <c r="K1182" s="359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55"/>
      <c r="G1183" s="131"/>
      <c r="H1183" s="339" t="str">
        <f>H1145</f>
        <v>MALANG</v>
      </c>
      <c r="I1183" s="339"/>
      <c r="J1183" s="339"/>
      <c r="K1183" s="340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4527</v>
      </c>
      <c r="E1184" s="122"/>
      <c r="F1184" s="133"/>
      <c r="G1184" s="134"/>
      <c r="H1184" s="341"/>
      <c r="I1184" s="341"/>
      <c r="J1184" s="341"/>
      <c r="K1184" s="342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1000</v>
      </c>
      <c r="C1188" s="287" t="str">
        <f t="shared" si="611"/>
        <v>PAK</v>
      </c>
      <c r="D1188" s="288">
        <f t="shared" si="611"/>
        <v>10</v>
      </c>
      <c r="E1188" s="289" t="str">
        <f t="shared" si="611"/>
        <v>ISI STAPLER (STAPLES) GREATWALL GW-NO. 10 (KECIL)</v>
      </c>
      <c r="F1188" s="158"/>
      <c r="G1188" s="159"/>
      <c r="H1188" s="160">
        <f t="shared" ref="H1188:J1188" si="612">H1150</f>
        <v>13250</v>
      </c>
      <c r="I1188" s="161">
        <f t="shared" si="612"/>
        <v>0</v>
      </c>
      <c r="J1188" s="161">
        <f t="shared" si="612"/>
        <v>0</v>
      </c>
      <c r="K1188" s="162">
        <f t="shared" ref="K1188:K1203" si="613">(B1188*H1188-((B1188*H1188)*I1188))-((B1188*H1188-((B1188*H1188)*I1188))*J1188)</f>
        <v>13250000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0</v>
      </c>
      <c r="C1189" s="287">
        <f t="shared" si="614"/>
        <v>0</v>
      </c>
      <c r="D1189" s="288">
        <f t="shared" si="614"/>
        <v>0</v>
      </c>
      <c r="E1189" s="289">
        <f t="shared" si="614"/>
        <v>0</v>
      </c>
      <c r="F1189" s="158"/>
      <c r="G1189" s="159"/>
      <c r="H1189" s="160">
        <f t="shared" ref="H1189:J1189" si="615">H1151</f>
        <v>0</v>
      </c>
      <c r="I1189" s="161">
        <f t="shared" si="615"/>
        <v>0</v>
      </c>
      <c r="J1189" s="161">
        <f t="shared" si="615"/>
        <v>0</v>
      </c>
      <c r="K1189" s="162">
        <f t="shared" si="613"/>
        <v>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0</v>
      </c>
      <c r="C1190" s="287">
        <f t="shared" si="616"/>
        <v>0</v>
      </c>
      <c r="D1190" s="288">
        <f t="shared" si="616"/>
        <v>0</v>
      </c>
      <c r="E1190" s="289">
        <f t="shared" si="616"/>
        <v>0</v>
      </c>
      <c r="F1190" s="158"/>
      <c r="G1190" s="159"/>
      <c r="H1190" s="160">
        <f t="shared" ref="H1190:J1190" si="617">H1152</f>
        <v>0</v>
      </c>
      <c r="I1190" s="161">
        <f t="shared" si="617"/>
        <v>0</v>
      </c>
      <c r="J1190" s="161">
        <f t="shared" si="617"/>
        <v>0</v>
      </c>
      <c r="K1190" s="162">
        <f t="shared" si="613"/>
        <v>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64"/>
      <c r="K1205" s="360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65">
        <f>SUM(K1188:K1203)</f>
        <v>13250000</v>
      </c>
      <c r="K1206" s="366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61"/>
      <c r="K1207" s="361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60"/>
      <c r="K1209" s="360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62">
        <f>((J1206/1.11)+(K1208/1.11))*11%</f>
        <v>1313063.063063063</v>
      </c>
      <c r="K1210" s="363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60"/>
      <c r="K1211" s="360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13250000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28</v>
      </c>
      <c r="J1214" s="333" t="str">
        <f>J1176</f>
        <v>NOVI / CONDRO</v>
      </c>
      <c r="K1214" s="334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29</v>
      </c>
      <c r="J1215" s="333">
        <f>J1177</f>
        <v>0</v>
      </c>
      <c r="K1215" s="334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23110011</v>
      </c>
      <c r="F1218" s="200"/>
      <c r="G1218" s="201" t="s">
        <v>2</v>
      </c>
      <c r="H1218" s="335" t="str">
        <f>H1180</f>
        <v>CV LANCAR JAYA SENTOSA</v>
      </c>
      <c r="I1218" s="335"/>
      <c r="J1218" s="335"/>
      <c r="K1218" s="336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09" t="s">
        <v>3</v>
      </c>
      <c r="G1219" s="207"/>
      <c r="H1219" s="337"/>
      <c r="I1219" s="337"/>
      <c r="J1219" s="337"/>
      <c r="K1219" s="338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0">
        <f>D1182</f>
        <v>45240</v>
      </c>
      <c r="E1220" s="311"/>
      <c r="F1220" s="309"/>
      <c r="G1220" s="208"/>
      <c r="H1220" s="312" t="str">
        <f>H1182</f>
        <v/>
      </c>
      <c r="I1220" s="312"/>
      <c r="J1220" s="312"/>
      <c r="K1220" s="313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09"/>
      <c r="G1221" s="208"/>
      <c r="H1221" s="314" t="str">
        <f>H1183</f>
        <v>MALANG</v>
      </c>
      <c r="I1221" s="314"/>
      <c r="J1221" s="314"/>
      <c r="K1221" s="315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4527</v>
      </c>
      <c r="E1222" s="199"/>
      <c r="F1222" s="210"/>
      <c r="G1222" s="211"/>
      <c r="H1222" s="316"/>
      <c r="I1222" s="316"/>
      <c r="J1222" s="316"/>
      <c r="K1222" s="317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1000</v>
      </c>
      <c r="C1226" s="292" t="str">
        <f t="shared" si="644"/>
        <v>PAK</v>
      </c>
      <c r="D1226" s="293">
        <f t="shared" si="644"/>
        <v>10</v>
      </c>
      <c r="E1226" s="294" t="str">
        <f t="shared" si="644"/>
        <v>ISI STAPLER (STAPLES) GREATWALL GW-NO. 10 (KECIL)</v>
      </c>
      <c r="F1226" s="235"/>
      <c r="G1226" s="236"/>
      <c r="H1226" s="237">
        <f t="shared" ref="H1226:J1226" si="645">H1188</f>
        <v>13250</v>
      </c>
      <c r="I1226" s="238">
        <f t="shared" si="645"/>
        <v>0</v>
      </c>
      <c r="J1226" s="238">
        <f t="shared" si="645"/>
        <v>0</v>
      </c>
      <c r="K1226" s="239">
        <f t="shared" ref="K1226:K1241" si="646">(B1226*H1226-((B1226*H1226)*I1226))-((B1226*H1226-((B1226*H1226)*I1226))*J1226)</f>
        <v>13250000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0</v>
      </c>
      <c r="C1227" s="292">
        <f t="shared" si="647"/>
        <v>0</v>
      </c>
      <c r="D1227" s="293">
        <f t="shared" si="647"/>
        <v>0</v>
      </c>
      <c r="E1227" s="294">
        <f t="shared" si="647"/>
        <v>0</v>
      </c>
      <c r="F1227" s="235"/>
      <c r="G1227" s="236"/>
      <c r="H1227" s="237">
        <f t="shared" ref="H1227:J1227" si="648">H1189</f>
        <v>0</v>
      </c>
      <c r="I1227" s="238">
        <f t="shared" si="648"/>
        <v>0</v>
      </c>
      <c r="J1227" s="238">
        <f t="shared" si="648"/>
        <v>0</v>
      </c>
      <c r="K1227" s="239">
        <f t="shared" si="646"/>
        <v>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0</v>
      </c>
      <c r="C1228" s="292">
        <f t="shared" si="649"/>
        <v>0</v>
      </c>
      <c r="D1228" s="293">
        <f t="shared" si="649"/>
        <v>0</v>
      </c>
      <c r="E1228" s="294">
        <f t="shared" si="649"/>
        <v>0</v>
      </c>
      <c r="F1228" s="235"/>
      <c r="G1228" s="236"/>
      <c r="H1228" s="237">
        <f t="shared" ref="H1228:J1228" si="650">H1190</f>
        <v>0</v>
      </c>
      <c r="I1228" s="238">
        <f t="shared" si="650"/>
        <v>0</v>
      </c>
      <c r="J1228" s="238">
        <f t="shared" si="650"/>
        <v>0</v>
      </c>
      <c r="K1228" s="239">
        <f t="shared" si="646"/>
        <v>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18"/>
      <c r="K1243" s="319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20">
        <f>SUM(K1226:K1241)</f>
        <v>13250000</v>
      </c>
      <c r="K1244" s="321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22"/>
      <c r="K1245" s="322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19"/>
      <c r="K1247" s="319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23">
        <f>((J1244/1.11)+(K1246/1.11))*11%</f>
        <v>1313063.063063063</v>
      </c>
      <c r="K1248" s="324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19"/>
      <c r="K1249" s="319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13250000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28</v>
      </c>
      <c r="J1252" s="325" t="str">
        <f>J1214</f>
        <v>NOVI / CONDRO</v>
      </c>
      <c r="K1252" s="326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29</v>
      </c>
      <c r="J1253" s="325">
        <f>J1215</f>
        <v>0</v>
      </c>
      <c r="K1253" s="326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23110012</v>
      </c>
      <c r="G1256" s="11" t="s">
        <v>2</v>
      </c>
      <c r="H1256" s="301" t="s">
        <v>80</v>
      </c>
      <c r="I1256" s="301"/>
      <c r="J1256" s="301"/>
      <c r="K1256" s="302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05" t="s">
        <v>3</v>
      </c>
      <c r="G1257" s="17"/>
      <c r="H1257" s="303"/>
      <c r="I1257" s="303"/>
      <c r="J1257" s="303"/>
      <c r="K1257" s="304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43">
        <v>45240</v>
      </c>
      <c r="E1258" s="344"/>
      <c r="F1258" s="305"/>
      <c r="G1258" s="18"/>
      <c r="H1258" s="345" t="s">
        <v>81</v>
      </c>
      <c r="I1258" s="345"/>
      <c r="J1258" s="345"/>
      <c r="K1258" s="346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05"/>
      <c r="G1259" s="18"/>
      <c r="H1259" s="347" t="s">
        <v>32</v>
      </c>
      <c r="I1259" s="347"/>
      <c r="J1259" s="347"/>
      <c r="K1259" s="348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82</v>
      </c>
      <c r="E1260" s="9"/>
      <c r="F1260" s="21"/>
      <c r="G1260" s="22"/>
      <c r="H1260" s="349"/>
      <c r="I1260" s="349"/>
      <c r="J1260" s="349"/>
      <c r="K1260" s="350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500</v>
      </c>
      <c r="C1264" s="46" t="s">
        <v>34</v>
      </c>
      <c r="D1264" s="93">
        <v>1</v>
      </c>
      <c r="E1264" s="110" t="s">
        <v>83</v>
      </c>
      <c r="F1264" s="48"/>
      <c r="G1264" s="49"/>
      <c r="H1264" s="50">
        <v>1625</v>
      </c>
      <c r="I1264" s="51">
        <v>0.13</v>
      </c>
      <c r="J1264" s="51"/>
      <c r="K1264" s="52">
        <f t="shared" ref="K1264:K1279" si="677">(B1264*H1264-((B1264*H1264)*I1264))-((B1264*H1264-((B1264*H1264)*I1264))*J1264)</f>
        <v>706875</v>
      </c>
      <c r="L1264" s="36"/>
    </row>
    <row r="1265" spans="1:12" s="10" customFormat="1" ht="14.1" customHeight="1" x14ac:dyDescent="0.25">
      <c r="A1265" s="45">
        <v>2</v>
      </c>
      <c r="B1265" s="46">
        <v>5</v>
      </c>
      <c r="C1265" s="46" t="s">
        <v>57</v>
      </c>
      <c r="D1265" s="93">
        <v>1</v>
      </c>
      <c r="E1265" s="110" t="s">
        <v>84</v>
      </c>
      <c r="F1265" s="48"/>
      <c r="G1265" s="49"/>
      <c r="H1265" s="50">
        <v>180000</v>
      </c>
      <c r="I1265" s="51">
        <v>0.13</v>
      </c>
      <c r="J1265" s="51"/>
      <c r="K1265" s="52">
        <f t="shared" si="677"/>
        <v>783000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32"/>
      <c r="K1281" s="306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27">
        <f>SUM(K1264:K1279)</f>
        <v>1489875</v>
      </c>
      <c r="K1282" s="328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29"/>
      <c r="K1283" s="329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06"/>
      <c r="K1285" s="306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30">
        <f>((J1282/1.11)+(K1284/1.11))*11%</f>
        <v>147645.27027027027</v>
      </c>
      <c r="K1286" s="331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06"/>
      <c r="K1287" s="306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1489875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28</v>
      </c>
      <c r="J1290" s="307" t="s">
        <v>36</v>
      </c>
      <c r="K1290" s="308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29</v>
      </c>
      <c r="J1291" s="307"/>
      <c r="K1291" s="308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23110012</v>
      </c>
      <c r="F1294" s="123"/>
      <c r="G1294" s="124" t="s">
        <v>2</v>
      </c>
      <c r="H1294" s="351" t="str">
        <f>H1256</f>
        <v>SANTOSO BUDIONO</v>
      </c>
      <c r="I1294" s="351"/>
      <c r="J1294" s="351"/>
      <c r="K1294" s="352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55" t="s">
        <v>3</v>
      </c>
      <c r="G1295" s="130"/>
      <c r="H1295" s="353"/>
      <c r="I1295" s="353"/>
      <c r="J1295" s="353"/>
      <c r="K1295" s="354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56">
        <f>D1258</f>
        <v>45240</v>
      </c>
      <c r="E1296" s="357"/>
      <c r="F1296" s="355"/>
      <c r="G1296" s="131"/>
      <c r="H1296" s="358" t="str">
        <f>H1258</f>
        <v>(  ARMADA  )</v>
      </c>
      <c r="I1296" s="358"/>
      <c r="J1296" s="358"/>
      <c r="K1296" s="359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55"/>
      <c r="G1297" s="131"/>
      <c r="H1297" s="339" t="str">
        <f>H1259</f>
        <v>PURWOKERTO</v>
      </c>
      <c r="I1297" s="339"/>
      <c r="J1297" s="339"/>
      <c r="K1297" s="340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KO 4757</v>
      </c>
      <c r="E1298" s="122"/>
      <c r="F1298" s="133"/>
      <c r="G1298" s="134"/>
      <c r="H1298" s="341"/>
      <c r="I1298" s="341"/>
      <c r="J1298" s="341"/>
      <c r="K1298" s="342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500</v>
      </c>
      <c r="C1302" s="287" t="str">
        <f t="shared" si="678"/>
        <v>PAK</v>
      </c>
      <c r="D1302" s="288">
        <f t="shared" si="678"/>
        <v>1</v>
      </c>
      <c r="E1302" s="289" t="str">
        <f t="shared" si="678"/>
        <v>PAPER TRIGONAL CLIP JOYKO NO. 3</v>
      </c>
      <c r="F1302" s="158"/>
      <c r="G1302" s="159"/>
      <c r="H1302" s="160">
        <f t="shared" ref="H1302:J1302" si="679">H1264</f>
        <v>1625</v>
      </c>
      <c r="I1302" s="161">
        <f t="shared" si="679"/>
        <v>0.13</v>
      </c>
      <c r="J1302" s="161">
        <f t="shared" si="679"/>
        <v>0</v>
      </c>
      <c r="K1302" s="162">
        <f t="shared" ref="K1302:K1317" si="680">(B1302*H1302-((B1302*H1302)*I1302))-((B1302*H1302-((B1302*H1302)*I1302))*J1302)</f>
        <v>706875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5</v>
      </c>
      <c r="C1303" s="287" t="str">
        <f t="shared" si="681"/>
        <v>GRS</v>
      </c>
      <c r="D1303" s="288">
        <f t="shared" si="681"/>
        <v>1</v>
      </c>
      <c r="E1303" s="289" t="str">
        <f t="shared" si="681"/>
        <v>BINDER CLIP KENKO NO. 260</v>
      </c>
      <c r="F1303" s="158"/>
      <c r="G1303" s="159"/>
      <c r="H1303" s="160">
        <f t="shared" ref="H1303:J1303" si="682">H1265</f>
        <v>180000</v>
      </c>
      <c r="I1303" s="161">
        <f t="shared" si="682"/>
        <v>0.13</v>
      </c>
      <c r="J1303" s="161">
        <f t="shared" si="682"/>
        <v>0</v>
      </c>
      <c r="K1303" s="162">
        <f t="shared" si="680"/>
        <v>783000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64"/>
      <c r="K1319" s="360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65">
        <f>SUM(K1302:K1317)</f>
        <v>1489875</v>
      </c>
      <c r="K1320" s="366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61"/>
      <c r="K1321" s="361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60"/>
      <c r="K1323" s="360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62">
        <f>((J1320/1.11)+(K1322/1.11))*11%</f>
        <v>147645.27027027027</v>
      </c>
      <c r="K1324" s="363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60"/>
      <c r="K1325" s="360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1489875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28</v>
      </c>
      <c r="J1328" s="333" t="str">
        <f>J1290</f>
        <v>NOVI / CONDRO</v>
      </c>
      <c r="K1328" s="334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29</v>
      </c>
      <c r="J1329" s="333">
        <f>J1291</f>
        <v>0</v>
      </c>
      <c r="K1329" s="334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23110012</v>
      </c>
      <c r="F1332" s="200"/>
      <c r="G1332" s="201" t="s">
        <v>2</v>
      </c>
      <c r="H1332" s="335" t="str">
        <f>H1294</f>
        <v>SANTOSO BUDIONO</v>
      </c>
      <c r="I1332" s="335"/>
      <c r="J1332" s="335"/>
      <c r="K1332" s="336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09" t="s">
        <v>3</v>
      </c>
      <c r="G1333" s="207"/>
      <c r="H1333" s="337"/>
      <c r="I1333" s="337"/>
      <c r="J1333" s="337"/>
      <c r="K1333" s="338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0">
        <f>D1296</f>
        <v>45240</v>
      </c>
      <c r="E1334" s="311"/>
      <c r="F1334" s="309"/>
      <c r="G1334" s="208"/>
      <c r="H1334" s="312" t="str">
        <f>H1296</f>
        <v>(  ARMADA  )</v>
      </c>
      <c r="I1334" s="312"/>
      <c r="J1334" s="312"/>
      <c r="K1334" s="313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09"/>
      <c r="G1335" s="208"/>
      <c r="H1335" s="314" t="str">
        <f>H1297</f>
        <v>PURWOKERTO</v>
      </c>
      <c r="I1335" s="314"/>
      <c r="J1335" s="314"/>
      <c r="K1335" s="315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KO 4757</v>
      </c>
      <c r="E1336" s="199"/>
      <c r="F1336" s="210"/>
      <c r="G1336" s="211"/>
      <c r="H1336" s="316"/>
      <c r="I1336" s="316"/>
      <c r="J1336" s="316"/>
      <c r="K1336" s="317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500</v>
      </c>
      <c r="C1340" s="292" t="str">
        <f t="shared" si="711"/>
        <v>PAK</v>
      </c>
      <c r="D1340" s="293">
        <f t="shared" si="711"/>
        <v>1</v>
      </c>
      <c r="E1340" s="294" t="str">
        <f t="shared" si="711"/>
        <v>PAPER TRIGONAL CLIP JOYKO NO. 3</v>
      </c>
      <c r="F1340" s="235"/>
      <c r="G1340" s="236"/>
      <c r="H1340" s="237">
        <f t="shared" ref="H1340:J1340" si="712">H1302</f>
        <v>1625</v>
      </c>
      <c r="I1340" s="238">
        <f t="shared" si="712"/>
        <v>0.13</v>
      </c>
      <c r="J1340" s="238">
        <f t="shared" si="712"/>
        <v>0</v>
      </c>
      <c r="K1340" s="239">
        <f t="shared" ref="K1340:K1355" si="713">(B1340*H1340-((B1340*H1340)*I1340))-((B1340*H1340-((B1340*H1340)*I1340))*J1340)</f>
        <v>706875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5</v>
      </c>
      <c r="C1341" s="292" t="str">
        <f t="shared" si="714"/>
        <v>GRS</v>
      </c>
      <c r="D1341" s="293">
        <f t="shared" si="714"/>
        <v>1</v>
      </c>
      <c r="E1341" s="294" t="str">
        <f t="shared" si="714"/>
        <v>BINDER CLIP KENKO NO. 260</v>
      </c>
      <c r="F1341" s="235"/>
      <c r="G1341" s="236"/>
      <c r="H1341" s="237">
        <f t="shared" ref="H1341:J1341" si="715">H1303</f>
        <v>180000</v>
      </c>
      <c r="I1341" s="238">
        <f t="shared" si="715"/>
        <v>0.13</v>
      </c>
      <c r="J1341" s="238">
        <f t="shared" si="715"/>
        <v>0</v>
      </c>
      <c r="K1341" s="239">
        <f t="shared" si="713"/>
        <v>783000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18"/>
      <c r="K1357" s="319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20">
        <f>SUM(K1340:K1355)</f>
        <v>1489875</v>
      </c>
      <c r="K1358" s="321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22"/>
      <c r="K1359" s="322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19"/>
      <c r="K1361" s="319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23">
        <f>((J1358/1.11)+(K1360/1.11))*11%</f>
        <v>147645.27027027027</v>
      </c>
      <c r="K1362" s="324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19"/>
      <c r="K1363" s="319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1489875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28</v>
      </c>
      <c r="J1366" s="325" t="str">
        <f>J1328</f>
        <v>NOVI / CONDRO</v>
      </c>
      <c r="K1366" s="326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29</v>
      </c>
      <c r="J1367" s="325">
        <f>J1329</f>
        <v>0</v>
      </c>
      <c r="K1367" s="326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23110013</v>
      </c>
      <c r="G1370" s="11" t="s">
        <v>2</v>
      </c>
      <c r="H1370" s="301" t="s">
        <v>85</v>
      </c>
      <c r="I1370" s="301"/>
      <c r="J1370" s="301"/>
      <c r="K1370" s="302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05" t="s">
        <v>3</v>
      </c>
      <c r="G1371" s="17"/>
      <c r="H1371" s="303"/>
      <c r="I1371" s="303"/>
      <c r="J1371" s="303"/>
      <c r="K1371" s="304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43">
        <v>45243</v>
      </c>
      <c r="E1372" s="344"/>
      <c r="F1372" s="305"/>
      <c r="G1372" s="18"/>
      <c r="H1372" s="345" t="s">
        <v>86</v>
      </c>
      <c r="I1372" s="345"/>
      <c r="J1372" s="345"/>
      <c r="K1372" s="346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05"/>
      <c r="G1373" s="18"/>
      <c r="H1373" s="347" t="s">
        <v>87</v>
      </c>
      <c r="I1373" s="347"/>
      <c r="J1373" s="347"/>
      <c r="K1373" s="348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88</v>
      </c>
      <c r="E1374" s="9"/>
      <c r="F1374" s="21"/>
      <c r="G1374" s="22"/>
      <c r="H1374" s="349"/>
      <c r="I1374" s="349"/>
      <c r="J1374" s="349"/>
      <c r="K1374" s="350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100</v>
      </c>
      <c r="C1378" s="46" t="s">
        <v>34</v>
      </c>
      <c r="D1378" s="93">
        <v>1</v>
      </c>
      <c r="E1378" s="110" t="s">
        <v>89</v>
      </c>
      <c r="F1378" s="48"/>
      <c r="G1378" s="49"/>
      <c r="H1378" s="50">
        <v>9800</v>
      </c>
      <c r="I1378" s="51">
        <v>0.14000000000000001</v>
      </c>
      <c r="J1378" s="51"/>
      <c r="K1378" s="52">
        <f t="shared" ref="K1378:K1393" si="744">(B1378*H1378-((B1378*H1378)*I1378))-((B1378*H1378-((B1378*H1378)*I1378))*J1378)</f>
        <v>842800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32"/>
      <c r="K1395" s="306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27">
        <f>SUM(K1378:K1393)</f>
        <v>842800</v>
      </c>
      <c r="K1396" s="328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29"/>
      <c r="K1397" s="329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06"/>
      <c r="K1399" s="306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30">
        <f>((J1396/1.11)+(K1398/1.11))*11%</f>
        <v>83520.72072072071</v>
      </c>
      <c r="K1400" s="331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06"/>
      <c r="K1401" s="306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842800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28</v>
      </c>
      <c r="J1404" s="307" t="s">
        <v>36</v>
      </c>
      <c r="K1404" s="308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29</v>
      </c>
      <c r="J1405" s="307"/>
      <c r="K1405" s="308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23110013</v>
      </c>
      <c r="F1408" s="123"/>
      <c r="G1408" s="124" t="s">
        <v>2</v>
      </c>
      <c r="H1408" s="351" t="str">
        <f>H1370</f>
        <v>HARNOYO</v>
      </c>
      <c r="I1408" s="351"/>
      <c r="J1408" s="351"/>
      <c r="K1408" s="352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55" t="s">
        <v>3</v>
      </c>
      <c r="G1409" s="130"/>
      <c r="H1409" s="353"/>
      <c r="I1409" s="353"/>
      <c r="J1409" s="353"/>
      <c r="K1409" s="354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56">
        <f>D1372</f>
        <v>45243</v>
      </c>
      <c r="E1410" s="357"/>
      <c r="F1410" s="355"/>
      <c r="G1410" s="131"/>
      <c r="H1410" s="358" t="str">
        <f>H1372</f>
        <v>(BENDAN)</v>
      </c>
      <c r="I1410" s="358"/>
      <c r="J1410" s="358"/>
      <c r="K1410" s="359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55"/>
      <c r="G1411" s="131"/>
      <c r="H1411" s="339" t="str">
        <f>H1373</f>
        <v>PEKALONGAN</v>
      </c>
      <c r="I1411" s="339"/>
      <c r="J1411" s="339"/>
      <c r="K1411" s="340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4815</v>
      </c>
      <c r="E1412" s="122"/>
      <c r="F1412" s="133"/>
      <c r="G1412" s="134"/>
      <c r="H1412" s="341"/>
      <c r="I1412" s="341"/>
      <c r="J1412" s="341"/>
      <c r="K1412" s="342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100</v>
      </c>
      <c r="C1416" s="287" t="str">
        <f t="shared" si="745"/>
        <v>PAK</v>
      </c>
      <c r="D1416" s="288">
        <f t="shared" si="745"/>
        <v>1</v>
      </c>
      <c r="E1416" s="289" t="str">
        <f t="shared" si="745"/>
        <v>PAPER FASTENER (ACCO) KENKO PF-508 ISI 50 PC PUTIH</v>
      </c>
      <c r="F1416" s="158"/>
      <c r="G1416" s="159"/>
      <c r="H1416" s="160">
        <f t="shared" ref="H1416:J1416" si="746">H1378</f>
        <v>9800</v>
      </c>
      <c r="I1416" s="161">
        <f t="shared" si="746"/>
        <v>0.14000000000000001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842800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64"/>
      <c r="K1433" s="360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65">
        <f>SUM(K1416:K1431)</f>
        <v>842800</v>
      </c>
      <c r="K1434" s="366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61"/>
      <c r="K1435" s="361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60"/>
      <c r="K1437" s="360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62">
        <f>((J1434/1.11)+(K1436/1.11))*11%</f>
        <v>83520.72072072071</v>
      </c>
      <c r="K1438" s="363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60"/>
      <c r="K1439" s="360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842800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28</v>
      </c>
      <c r="J1442" s="333" t="str">
        <f>J1404</f>
        <v>NOVI / CONDRO</v>
      </c>
      <c r="K1442" s="334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29</v>
      </c>
      <c r="J1443" s="333">
        <f>J1405</f>
        <v>0</v>
      </c>
      <c r="K1443" s="334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23110013</v>
      </c>
      <c r="F1446" s="200"/>
      <c r="G1446" s="201" t="s">
        <v>2</v>
      </c>
      <c r="H1446" s="335" t="str">
        <f>H1408</f>
        <v>HARNOYO</v>
      </c>
      <c r="I1446" s="335"/>
      <c r="J1446" s="335"/>
      <c r="K1446" s="336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09" t="s">
        <v>3</v>
      </c>
      <c r="G1447" s="207"/>
      <c r="H1447" s="337"/>
      <c r="I1447" s="337"/>
      <c r="J1447" s="337"/>
      <c r="K1447" s="338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0">
        <f>D1410</f>
        <v>45243</v>
      </c>
      <c r="E1448" s="311"/>
      <c r="F1448" s="309"/>
      <c r="G1448" s="208"/>
      <c r="H1448" s="312" t="str">
        <f>H1410</f>
        <v>(BENDAN)</v>
      </c>
      <c r="I1448" s="312"/>
      <c r="J1448" s="312"/>
      <c r="K1448" s="313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09"/>
      <c r="G1449" s="208"/>
      <c r="H1449" s="314" t="str">
        <f>H1411</f>
        <v>PEKALONGAN</v>
      </c>
      <c r="I1449" s="314"/>
      <c r="J1449" s="314"/>
      <c r="K1449" s="315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4815</v>
      </c>
      <c r="E1450" s="199"/>
      <c r="F1450" s="210"/>
      <c r="G1450" s="211"/>
      <c r="H1450" s="316"/>
      <c r="I1450" s="316"/>
      <c r="J1450" s="316"/>
      <c r="K1450" s="317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100</v>
      </c>
      <c r="C1454" s="292" t="str">
        <f t="shared" si="778"/>
        <v>PAK</v>
      </c>
      <c r="D1454" s="293">
        <f t="shared" si="778"/>
        <v>1</v>
      </c>
      <c r="E1454" s="294" t="str">
        <f t="shared" si="778"/>
        <v>PAPER FASTENER (ACCO) KENKO PF-508 ISI 50 PC PUTIH</v>
      </c>
      <c r="F1454" s="235"/>
      <c r="G1454" s="236"/>
      <c r="H1454" s="237">
        <f t="shared" ref="H1454:J1454" si="779">H1416</f>
        <v>9800</v>
      </c>
      <c r="I1454" s="238">
        <f t="shared" si="779"/>
        <v>0.14000000000000001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842800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18"/>
      <c r="K1471" s="319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20">
        <f>SUM(K1454:K1469)</f>
        <v>842800</v>
      </c>
      <c r="K1472" s="321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22"/>
      <c r="K1473" s="322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19"/>
      <c r="K1475" s="319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23">
        <f>((J1472/1.11)+(K1474/1.11))*11%</f>
        <v>83520.72072072071</v>
      </c>
      <c r="K1476" s="324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19"/>
      <c r="K1477" s="319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842800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28</v>
      </c>
      <c r="J1480" s="325" t="str">
        <f>J1442</f>
        <v>NOVI / CONDRO</v>
      </c>
      <c r="K1480" s="326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29</v>
      </c>
      <c r="J1481" s="325">
        <f>J1443</f>
        <v>0</v>
      </c>
      <c r="K1481" s="326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23110014</v>
      </c>
      <c r="G1484" s="11" t="s">
        <v>2</v>
      </c>
      <c r="H1484" s="301" t="s">
        <v>90</v>
      </c>
      <c r="I1484" s="301"/>
      <c r="J1484" s="301"/>
      <c r="K1484" s="302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05" t="s">
        <v>3</v>
      </c>
      <c r="G1485" s="17"/>
      <c r="H1485" s="303"/>
      <c r="I1485" s="303"/>
      <c r="J1485" s="303"/>
      <c r="K1485" s="304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43">
        <v>45244</v>
      </c>
      <c r="E1486" s="344"/>
      <c r="F1486" s="305"/>
      <c r="G1486" s="18"/>
      <c r="H1486" s="345" t="s">
        <v>31</v>
      </c>
      <c r="I1486" s="345"/>
      <c r="J1486" s="345"/>
      <c r="K1486" s="346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05"/>
      <c r="G1487" s="18"/>
      <c r="H1487" s="347" t="s">
        <v>91</v>
      </c>
      <c r="I1487" s="347"/>
      <c r="J1487" s="347"/>
      <c r="K1487" s="348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92</v>
      </c>
      <c r="E1488" s="9"/>
      <c r="F1488" s="21"/>
      <c r="G1488" s="22"/>
      <c r="H1488" s="349"/>
      <c r="I1488" s="349"/>
      <c r="J1488" s="349"/>
      <c r="K1488" s="350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144</v>
      </c>
      <c r="C1492" s="46" t="s">
        <v>40</v>
      </c>
      <c r="D1492" s="93">
        <v>1</v>
      </c>
      <c r="E1492" s="110" t="s">
        <v>93</v>
      </c>
      <c r="F1492" s="48"/>
      <c r="G1492" s="49"/>
      <c r="H1492" s="50">
        <v>28500</v>
      </c>
      <c r="I1492" s="51"/>
      <c r="J1492" s="51"/>
      <c r="K1492" s="52">
        <f t="shared" ref="K1492:K1507" si="811">(B1492*H1492-((B1492*H1492)*I1492))-((B1492*H1492-((B1492*H1492)*I1492))*J1492)</f>
        <v>4104000</v>
      </c>
      <c r="L1492" s="36"/>
    </row>
    <row r="1493" spans="1:12" s="10" customFormat="1" ht="14.1" customHeight="1" x14ac:dyDescent="0.25">
      <c r="A1493" s="45">
        <v>2</v>
      </c>
      <c r="B1493" s="46">
        <v>288</v>
      </c>
      <c r="C1493" s="46" t="s">
        <v>40</v>
      </c>
      <c r="D1493" s="93">
        <v>2</v>
      </c>
      <c r="E1493" s="110" t="s">
        <v>94</v>
      </c>
      <c r="F1493" s="48"/>
      <c r="G1493" s="49"/>
      <c r="H1493" s="50">
        <v>28500</v>
      </c>
      <c r="I1493" s="51"/>
      <c r="J1493" s="51"/>
      <c r="K1493" s="52">
        <f t="shared" si="811"/>
        <v>8208000</v>
      </c>
      <c r="L1493" s="36"/>
    </row>
    <row r="1494" spans="1:12" s="10" customFormat="1" ht="14.1" customHeight="1" x14ac:dyDescent="0.25">
      <c r="A1494" s="45">
        <v>3</v>
      </c>
      <c r="B1494" s="46"/>
      <c r="C1494" s="46"/>
      <c r="D1494" s="93"/>
      <c r="E1494" s="110"/>
      <c r="F1494" s="48"/>
      <c r="G1494" s="49"/>
      <c r="H1494" s="50"/>
      <c r="I1494" s="51"/>
      <c r="J1494" s="51"/>
      <c r="K1494" s="52">
        <f t="shared" si="811"/>
        <v>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32"/>
      <c r="K1509" s="306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27">
        <f>SUM(K1492:K1507)</f>
        <v>12312000</v>
      </c>
      <c r="K1510" s="328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29"/>
      <c r="K1511" s="329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06"/>
      <c r="K1513" s="306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30">
        <f>((J1510/1.11)+(K1512/1.11))*11%</f>
        <v>1220108.1081081079</v>
      </c>
      <c r="K1514" s="331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06"/>
      <c r="K1515" s="306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12312000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28</v>
      </c>
      <c r="J1518" s="307" t="s">
        <v>36</v>
      </c>
      <c r="K1518" s="308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29</v>
      </c>
      <c r="J1519" s="307"/>
      <c r="K1519" s="308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23110014</v>
      </c>
      <c r="F1522" s="123"/>
      <c r="G1522" s="124" t="s">
        <v>2</v>
      </c>
      <c r="H1522" s="351" t="str">
        <f>H1484</f>
        <v>CV FM 90</v>
      </c>
      <c r="I1522" s="351"/>
      <c r="J1522" s="351"/>
      <c r="K1522" s="352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55" t="s">
        <v>3</v>
      </c>
      <c r="G1523" s="130"/>
      <c r="H1523" s="353"/>
      <c r="I1523" s="353"/>
      <c r="J1523" s="353"/>
      <c r="K1523" s="354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56">
        <f>D1486</f>
        <v>45244</v>
      </c>
      <c r="E1524" s="357"/>
      <c r="F1524" s="355"/>
      <c r="G1524" s="131"/>
      <c r="H1524" s="358" t="str">
        <f>H1486</f>
        <v/>
      </c>
      <c r="I1524" s="358"/>
      <c r="J1524" s="358"/>
      <c r="K1524" s="359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55"/>
      <c r="G1525" s="131"/>
      <c r="H1525" s="339" t="str">
        <f>H1487</f>
        <v>KEBUMEN</v>
      </c>
      <c r="I1525" s="339"/>
      <c r="J1525" s="339"/>
      <c r="K1525" s="340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A 4817</v>
      </c>
      <c r="E1526" s="122"/>
      <c r="F1526" s="133"/>
      <c r="G1526" s="134"/>
      <c r="H1526" s="341"/>
      <c r="I1526" s="341"/>
      <c r="J1526" s="341"/>
      <c r="K1526" s="342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144</v>
      </c>
      <c r="C1530" s="287" t="str">
        <f t="shared" si="812"/>
        <v>LSN</v>
      </c>
      <c r="D1530" s="288">
        <f t="shared" si="812"/>
        <v>1</v>
      </c>
      <c r="E1530" s="289" t="str">
        <f t="shared" si="812"/>
        <v>GEL PEN TRIFELLO HI-TECH TF-1191 WARNA</v>
      </c>
      <c r="F1530" s="158"/>
      <c r="G1530" s="159"/>
      <c r="H1530" s="160">
        <f t="shared" ref="H1530:J1530" si="813">H1492</f>
        <v>28500</v>
      </c>
      <c r="I1530" s="161">
        <f t="shared" si="813"/>
        <v>0</v>
      </c>
      <c r="J1530" s="161">
        <f t="shared" si="813"/>
        <v>0</v>
      </c>
      <c r="K1530" s="162">
        <f t="shared" ref="K1530:K1545" si="814">(B1530*H1530-((B1530*H1530)*I1530))-((B1530*H1530-((B1530*H1530)*I1530))*J1530)</f>
        <v>4104000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288</v>
      </c>
      <c r="C1531" s="287" t="str">
        <f t="shared" si="815"/>
        <v>LSN</v>
      </c>
      <c r="D1531" s="288">
        <f t="shared" si="815"/>
        <v>2</v>
      </c>
      <c r="E1531" s="289" t="str">
        <f t="shared" si="815"/>
        <v>GEL PEN TRIFELLO HI-TECH TF-1190 HITAM</v>
      </c>
      <c r="F1531" s="158"/>
      <c r="G1531" s="159"/>
      <c r="H1531" s="160">
        <f t="shared" ref="H1531:J1531" si="816">H1493</f>
        <v>28500</v>
      </c>
      <c r="I1531" s="161">
        <f t="shared" si="816"/>
        <v>0</v>
      </c>
      <c r="J1531" s="161">
        <f t="shared" si="816"/>
        <v>0</v>
      </c>
      <c r="K1531" s="162">
        <f t="shared" si="814"/>
        <v>8208000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0</v>
      </c>
      <c r="C1532" s="287">
        <f t="shared" si="817"/>
        <v>0</v>
      </c>
      <c r="D1532" s="288">
        <f t="shared" si="817"/>
        <v>0</v>
      </c>
      <c r="E1532" s="289">
        <f t="shared" si="817"/>
        <v>0</v>
      </c>
      <c r="F1532" s="158"/>
      <c r="G1532" s="159"/>
      <c r="H1532" s="160">
        <f t="shared" ref="H1532:J1532" si="818">H1494</f>
        <v>0</v>
      </c>
      <c r="I1532" s="161">
        <f t="shared" si="818"/>
        <v>0</v>
      </c>
      <c r="J1532" s="161">
        <f t="shared" si="818"/>
        <v>0</v>
      </c>
      <c r="K1532" s="162">
        <f t="shared" si="814"/>
        <v>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64"/>
      <c r="K1547" s="360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65">
        <f>SUM(K1530:K1545)</f>
        <v>12312000</v>
      </c>
      <c r="K1548" s="366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61"/>
      <c r="K1549" s="361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60"/>
      <c r="K1551" s="360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62">
        <f>((J1548/1.11)+(K1550/1.11))*11%</f>
        <v>1220108.1081081079</v>
      </c>
      <c r="K1552" s="363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60"/>
      <c r="K1553" s="360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12312000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28</v>
      </c>
      <c r="J1556" s="333" t="str">
        <f>J1518</f>
        <v>NOVI / CONDRO</v>
      </c>
      <c r="K1556" s="334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29</v>
      </c>
      <c r="J1557" s="333">
        <f>J1519</f>
        <v>0</v>
      </c>
      <c r="K1557" s="334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23110014</v>
      </c>
      <c r="F1560" s="200"/>
      <c r="G1560" s="201" t="s">
        <v>2</v>
      </c>
      <c r="H1560" s="335" t="str">
        <f>H1522</f>
        <v>CV FM 90</v>
      </c>
      <c r="I1560" s="335"/>
      <c r="J1560" s="335"/>
      <c r="K1560" s="336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09" t="s">
        <v>3</v>
      </c>
      <c r="G1561" s="207"/>
      <c r="H1561" s="337"/>
      <c r="I1561" s="337"/>
      <c r="J1561" s="337"/>
      <c r="K1561" s="338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0">
        <f>D1524</f>
        <v>45244</v>
      </c>
      <c r="E1562" s="311"/>
      <c r="F1562" s="309"/>
      <c r="G1562" s="208"/>
      <c r="H1562" s="312" t="str">
        <f>H1524</f>
        <v/>
      </c>
      <c r="I1562" s="312"/>
      <c r="J1562" s="312"/>
      <c r="K1562" s="313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09"/>
      <c r="G1563" s="208"/>
      <c r="H1563" s="314" t="str">
        <f>H1525</f>
        <v>KEBUMEN</v>
      </c>
      <c r="I1563" s="314"/>
      <c r="J1563" s="314"/>
      <c r="K1563" s="315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A 4817</v>
      </c>
      <c r="E1564" s="199"/>
      <c r="F1564" s="210"/>
      <c r="G1564" s="211"/>
      <c r="H1564" s="316"/>
      <c r="I1564" s="316"/>
      <c r="J1564" s="316"/>
      <c r="K1564" s="317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144</v>
      </c>
      <c r="C1568" s="292" t="str">
        <f t="shared" si="845"/>
        <v>LSN</v>
      </c>
      <c r="D1568" s="293">
        <f t="shared" si="845"/>
        <v>1</v>
      </c>
      <c r="E1568" s="294" t="str">
        <f t="shared" si="845"/>
        <v>GEL PEN TRIFELLO HI-TECH TF-1191 WARNA</v>
      </c>
      <c r="F1568" s="235"/>
      <c r="G1568" s="236"/>
      <c r="H1568" s="237">
        <f t="shared" ref="H1568:J1568" si="846">H1530</f>
        <v>28500</v>
      </c>
      <c r="I1568" s="238">
        <f t="shared" si="846"/>
        <v>0</v>
      </c>
      <c r="J1568" s="238">
        <f t="shared" si="846"/>
        <v>0</v>
      </c>
      <c r="K1568" s="239">
        <f t="shared" ref="K1568:K1583" si="847">(B1568*H1568-((B1568*H1568)*I1568))-((B1568*H1568-((B1568*H1568)*I1568))*J1568)</f>
        <v>4104000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288</v>
      </c>
      <c r="C1569" s="292" t="str">
        <f t="shared" si="848"/>
        <v>LSN</v>
      </c>
      <c r="D1569" s="293">
        <f t="shared" si="848"/>
        <v>2</v>
      </c>
      <c r="E1569" s="294" t="str">
        <f t="shared" si="848"/>
        <v>GEL PEN TRIFELLO HI-TECH TF-1190 HITAM</v>
      </c>
      <c r="F1569" s="235"/>
      <c r="G1569" s="236"/>
      <c r="H1569" s="237">
        <f t="shared" ref="H1569:J1569" si="849">H1531</f>
        <v>28500</v>
      </c>
      <c r="I1569" s="238">
        <f t="shared" si="849"/>
        <v>0</v>
      </c>
      <c r="J1569" s="238">
        <f t="shared" si="849"/>
        <v>0</v>
      </c>
      <c r="K1569" s="239">
        <f t="shared" si="847"/>
        <v>8208000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0</v>
      </c>
      <c r="C1570" s="292">
        <f t="shared" si="850"/>
        <v>0</v>
      </c>
      <c r="D1570" s="293">
        <f t="shared" si="850"/>
        <v>0</v>
      </c>
      <c r="E1570" s="294">
        <f t="shared" si="850"/>
        <v>0</v>
      </c>
      <c r="F1570" s="235"/>
      <c r="G1570" s="236"/>
      <c r="H1570" s="237">
        <f t="shared" ref="H1570:J1570" si="851">H1532</f>
        <v>0</v>
      </c>
      <c r="I1570" s="238">
        <f t="shared" si="851"/>
        <v>0</v>
      </c>
      <c r="J1570" s="238">
        <f t="shared" si="851"/>
        <v>0</v>
      </c>
      <c r="K1570" s="239">
        <f t="shared" si="847"/>
        <v>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18"/>
      <c r="K1585" s="319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20">
        <f>SUM(K1568:K1583)</f>
        <v>12312000</v>
      </c>
      <c r="K1586" s="321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22"/>
      <c r="K1587" s="322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19"/>
      <c r="K1589" s="319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23">
        <f>((J1586/1.11)+(K1588/1.11))*11%</f>
        <v>1220108.1081081079</v>
      </c>
      <c r="K1590" s="324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19"/>
      <c r="K1591" s="319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12312000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28</v>
      </c>
      <c r="J1594" s="325" t="str">
        <f>J1556</f>
        <v>NOVI / CONDRO</v>
      </c>
      <c r="K1594" s="326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29</v>
      </c>
      <c r="J1595" s="325">
        <f>J1557</f>
        <v>0</v>
      </c>
      <c r="K1595" s="326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23110015</v>
      </c>
      <c r="G1598" s="11" t="s">
        <v>2</v>
      </c>
      <c r="H1598" s="301" t="s">
        <v>95</v>
      </c>
      <c r="I1598" s="301"/>
      <c r="J1598" s="301"/>
      <c r="K1598" s="302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05" t="s">
        <v>3</v>
      </c>
      <c r="G1599" s="17"/>
      <c r="H1599" s="303"/>
      <c r="I1599" s="303"/>
      <c r="J1599" s="303"/>
      <c r="K1599" s="304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43">
        <v>45244</v>
      </c>
      <c r="E1600" s="344"/>
      <c r="F1600" s="305"/>
      <c r="G1600" s="18"/>
      <c r="H1600" s="345" t="s">
        <v>31</v>
      </c>
      <c r="I1600" s="345"/>
      <c r="J1600" s="345"/>
      <c r="K1600" s="346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05"/>
      <c r="G1601" s="18"/>
      <c r="H1601" s="347" t="s">
        <v>96</v>
      </c>
      <c r="I1601" s="347"/>
      <c r="J1601" s="347"/>
      <c r="K1601" s="348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97</v>
      </c>
      <c r="E1602" s="9"/>
      <c r="F1602" s="21"/>
      <c r="G1602" s="22"/>
      <c r="H1602" s="349"/>
      <c r="I1602" s="349"/>
      <c r="J1602" s="349"/>
      <c r="K1602" s="350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160</v>
      </c>
      <c r="C1606" s="46" t="s">
        <v>47</v>
      </c>
      <c r="D1606" s="93">
        <v>1</v>
      </c>
      <c r="E1606" s="110" t="s">
        <v>98</v>
      </c>
      <c r="F1606" s="48"/>
      <c r="G1606" s="49"/>
      <c r="H1606" s="50">
        <v>10500</v>
      </c>
      <c r="I1606" s="51"/>
      <c r="J1606" s="51"/>
      <c r="K1606" s="52">
        <f t="shared" ref="K1606:K1621" si="878">(B1606*H1606-((B1606*H1606)*I1606))-((B1606*H1606-((B1606*H1606)*I1606))*J1606)</f>
        <v>1680000</v>
      </c>
      <c r="L1606" s="36"/>
    </row>
    <row r="1607" spans="1:12" s="10" customFormat="1" ht="14.1" customHeight="1" x14ac:dyDescent="0.25">
      <c r="A1607" s="45">
        <v>2</v>
      </c>
      <c r="B1607" s="46"/>
      <c r="C1607" s="46"/>
      <c r="D1607" s="93"/>
      <c r="E1607" s="110"/>
      <c r="F1607" s="48"/>
      <c r="G1607" s="49"/>
      <c r="H1607" s="50"/>
      <c r="I1607" s="51"/>
      <c r="J1607" s="51"/>
      <c r="K1607" s="52">
        <f t="shared" si="878"/>
        <v>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32"/>
      <c r="K1623" s="306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27">
        <f>SUM(K1606:K1621)</f>
        <v>1680000</v>
      </c>
      <c r="K1624" s="328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29"/>
      <c r="K1625" s="329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06"/>
      <c r="K1627" s="306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30">
        <f>((J1624/1.11)+(K1626/1.11))*11%</f>
        <v>166486.48648648648</v>
      </c>
      <c r="K1628" s="331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06"/>
      <c r="K1629" s="306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1680000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28</v>
      </c>
      <c r="J1632" s="307" t="s">
        <v>36</v>
      </c>
      <c r="K1632" s="308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29</v>
      </c>
      <c r="J1633" s="307"/>
      <c r="K1633" s="308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23110015</v>
      </c>
      <c r="F1636" s="123"/>
      <c r="G1636" s="124" t="s">
        <v>2</v>
      </c>
      <c r="H1636" s="351" t="str">
        <f>H1598</f>
        <v>CV TIARA</v>
      </c>
      <c r="I1636" s="351"/>
      <c r="J1636" s="351"/>
      <c r="K1636" s="352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55" t="s">
        <v>3</v>
      </c>
      <c r="G1637" s="130"/>
      <c r="H1637" s="353"/>
      <c r="I1637" s="353"/>
      <c r="J1637" s="353"/>
      <c r="K1637" s="354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56">
        <f>D1600</f>
        <v>45244</v>
      </c>
      <c r="E1638" s="357"/>
      <c r="F1638" s="355"/>
      <c r="G1638" s="131"/>
      <c r="H1638" s="358" t="str">
        <f>H1600</f>
        <v/>
      </c>
      <c r="I1638" s="358"/>
      <c r="J1638" s="358"/>
      <c r="K1638" s="359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55"/>
      <c r="G1639" s="131"/>
      <c r="H1639" s="339" t="str">
        <f>H1601</f>
        <v>SOLO</v>
      </c>
      <c r="I1639" s="339"/>
      <c r="J1639" s="339"/>
      <c r="K1639" s="340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A 4818</v>
      </c>
      <c r="E1640" s="122"/>
      <c r="F1640" s="133"/>
      <c r="G1640" s="134"/>
      <c r="H1640" s="341"/>
      <c r="I1640" s="341"/>
      <c r="J1640" s="341"/>
      <c r="K1640" s="342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160</v>
      </c>
      <c r="C1644" s="287" t="str">
        <f t="shared" si="879"/>
        <v>PCS</v>
      </c>
      <c r="D1644" s="288">
        <f t="shared" si="879"/>
        <v>1</v>
      </c>
      <c r="E1644" s="289" t="str">
        <f t="shared" si="879"/>
        <v xml:space="preserve">PENCIL CASE 21 x 6.5 KALENG TY-552 (MOBIL + ANAK) </v>
      </c>
      <c r="F1644" s="158"/>
      <c r="G1644" s="159"/>
      <c r="H1644" s="160">
        <f t="shared" ref="H1644:J1644" si="880">H1606</f>
        <v>10500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1680000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0</v>
      </c>
      <c r="C1645" s="287">
        <f t="shared" si="882"/>
        <v>0</v>
      </c>
      <c r="D1645" s="288">
        <f t="shared" si="882"/>
        <v>0</v>
      </c>
      <c r="E1645" s="289">
        <f t="shared" si="882"/>
        <v>0</v>
      </c>
      <c r="F1645" s="158"/>
      <c r="G1645" s="159"/>
      <c r="H1645" s="160">
        <f t="shared" ref="H1645:J1645" si="883">H1607</f>
        <v>0</v>
      </c>
      <c r="I1645" s="161">
        <f t="shared" si="883"/>
        <v>0</v>
      </c>
      <c r="J1645" s="161">
        <f t="shared" si="883"/>
        <v>0</v>
      </c>
      <c r="K1645" s="162">
        <f t="shared" si="881"/>
        <v>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64"/>
      <c r="K1661" s="360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65">
        <f>SUM(K1644:K1659)</f>
        <v>1680000</v>
      </c>
      <c r="K1662" s="366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61"/>
      <c r="K1663" s="361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60"/>
      <c r="K1665" s="360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62">
        <f>((J1662/1.11)+(K1664/1.11))*11%</f>
        <v>166486.48648648648</v>
      </c>
      <c r="K1666" s="363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60"/>
      <c r="K1667" s="360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1680000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28</v>
      </c>
      <c r="J1670" s="333" t="str">
        <f>J1632</f>
        <v>NOVI / CONDRO</v>
      </c>
      <c r="K1670" s="334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29</v>
      </c>
      <c r="J1671" s="333">
        <f>J1633</f>
        <v>0</v>
      </c>
      <c r="K1671" s="334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23110015</v>
      </c>
      <c r="F1674" s="200"/>
      <c r="G1674" s="201" t="s">
        <v>2</v>
      </c>
      <c r="H1674" s="335" t="str">
        <f>H1636</f>
        <v>CV TIARA</v>
      </c>
      <c r="I1674" s="335"/>
      <c r="J1674" s="335"/>
      <c r="K1674" s="336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09" t="s">
        <v>3</v>
      </c>
      <c r="G1675" s="207"/>
      <c r="H1675" s="337"/>
      <c r="I1675" s="337"/>
      <c r="J1675" s="337"/>
      <c r="K1675" s="338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0">
        <f>D1638</f>
        <v>45244</v>
      </c>
      <c r="E1676" s="311"/>
      <c r="F1676" s="309"/>
      <c r="G1676" s="208"/>
      <c r="H1676" s="312" t="str">
        <f>H1638</f>
        <v/>
      </c>
      <c r="I1676" s="312"/>
      <c r="J1676" s="312"/>
      <c r="K1676" s="313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09"/>
      <c r="G1677" s="208"/>
      <c r="H1677" s="314" t="str">
        <f>H1639</f>
        <v>SOLO</v>
      </c>
      <c r="I1677" s="314"/>
      <c r="J1677" s="314"/>
      <c r="K1677" s="315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A 4818</v>
      </c>
      <c r="E1678" s="199"/>
      <c r="F1678" s="210"/>
      <c r="G1678" s="211"/>
      <c r="H1678" s="316"/>
      <c r="I1678" s="316"/>
      <c r="J1678" s="316"/>
      <c r="K1678" s="317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160</v>
      </c>
      <c r="C1682" s="292" t="str">
        <f t="shared" si="912"/>
        <v>PCS</v>
      </c>
      <c r="D1682" s="293">
        <f t="shared" si="912"/>
        <v>1</v>
      </c>
      <c r="E1682" s="294" t="str">
        <f t="shared" si="912"/>
        <v xml:space="preserve">PENCIL CASE 21 x 6.5 KALENG TY-552 (MOBIL + ANAK) </v>
      </c>
      <c r="F1682" s="235"/>
      <c r="G1682" s="236"/>
      <c r="H1682" s="237">
        <f t="shared" ref="H1682:J1682" si="913">H1644</f>
        <v>10500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1680000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0</v>
      </c>
      <c r="C1683" s="292">
        <f t="shared" si="915"/>
        <v>0</v>
      </c>
      <c r="D1683" s="293">
        <f t="shared" si="915"/>
        <v>0</v>
      </c>
      <c r="E1683" s="294">
        <f t="shared" si="915"/>
        <v>0</v>
      </c>
      <c r="F1683" s="235"/>
      <c r="G1683" s="236"/>
      <c r="H1683" s="237">
        <f t="shared" ref="H1683:J1683" si="916">H1645</f>
        <v>0</v>
      </c>
      <c r="I1683" s="238">
        <f t="shared" si="916"/>
        <v>0</v>
      </c>
      <c r="J1683" s="238">
        <f t="shared" si="916"/>
        <v>0</v>
      </c>
      <c r="K1683" s="239">
        <f t="shared" si="914"/>
        <v>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18"/>
      <c r="K1699" s="319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20">
        <f>SUM(K1682:K1697)</f>
        <v>1680000</v>
      </c>
      <c r="K1700" s="321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22"/>
      <c r="K1701" s="322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19"/>
      <c r="K1703" s="319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23">
        <f>((J1700/1.11)+(K1702/1.11))*11%</f>
        <v>166486.48648648648</v>
      </c>
      <c r="K1704" s="324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19"/>
      <c r="K1705" s="319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1680000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28</v>
      </c>
      <c r="J1708" s="325" t="str">
        <f>J1670</f>
        <v>NOVI / CONDRO</v>
      </c>
      <c r="K1708" s="326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29</v>
      </c>
      <c r="J1709" s="325">
        <f>J1671</f>
        <v>0</v>
      </c>
      <c r="K1709" s="326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23110016</v>
      </c>
      <c r="G1712" s="11" t="s">
        <v>2</v>
      </c>
      <c r="H1712" s="301" t="s">
        <v>99</v>
      </c>
      <c r="I1712" s="301"/>
      <c r="J1712" s="301"/>
      <c r="K1712" s="302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05" t="s">
        <v>3</v>
      </c>
      <c r="G1713" s="17"/>
      <c r="H1713" s="303"/>
      <c r="I1713" s="303"/>
      <c r="J1713" s="303"/>
      <c r="K1713" s="304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43">
        <v>45245</v>
      </c>
      <c r="E1714" s="344"/>
      <c r="F1714" s="305"/>
      <c r="G1714" s="18"/>
      <c r="H1714" s="345" t="s">
        <v>31</v>
      </c>
      <c r="I1714" s="345"/>
      <c r="J1714" s="345"/>
      <c r="K1714" s="346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05"/>
      <c r="G1715" s="18"/>
      <c r="H1715" s="347" t="s">
        <v>100</v>
      </c>
      <c r="I1715" s="347"/>
      <c r="J1715" s="347"/>
      <c r="K1715" s="348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101</v>
      </c>
      <c r="E1716" s="9"/>
      <c r="F1716" s="21"/>
      <c r="G1716" s="22"/>
      <c r="H1716" s="349"/>
      <c r="I1716" s="349"/>
      <c r="J1716" s="349"/>
      <c r="K1716" s="350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3</v>
      </c>
      <c r="C1720" s="46" t="s">
        <v>40</v>
      </c>
      <c r="D1720" s="93" t="s">
        <v>31</v>
      </c>
      <c r="E1720" s="110" t="s">
        <v>102</v>
      </c>
      <c r="F1720" s="48"/>
      <c r="G1720" s="49"/>
      <c r="H1720" s="50">
        <v>228000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584820</v>
      </c>
      <c r="L1720" s="36"/>
    </row>
    <row r="1721" spans="1:12" s="10" customFormat="1" ht="14.1" customHeight="1" x14ac:dyDescent="0.25">
      <c r="A1721" s="45">
        <v>2</v>
      </c>
      <c r="B1721" s="46">
        <v>6</v>
      </c>
      <c r="C1721" s="46" t="s">
        <v>40</v>
      </c>
      <c r="D1721" s="93" t="s">
        <v>31</v>
      </c>
      <c r="E1721" s="110" t="s">
        <v>103</v>
      </c>
      <c r="F1721" s="48"/>
      <c r="G1721" s="49"/>
      <c r="H1721" s="50">
        <v>90000</v>
      </c>
      <c r="I1721" s="51">
        <v>0.14499999999999999</v>
      </c>
      <c r="J1721" s="51"/>
      <c r="K1721" s="52">
        <f t="shared" si="945"/>
        <v>461700</v>
      </c>
      <c r="L1721" s="36"/>
    </row>
    <row r="1722" spans="1:12" s="10" customFormat="1" ht="14.1" customHeight="1" x14ac:dyDescent="0.25">
      <c r="A1722" s="45">
        <v>3</v>
      </c>
      <c r="B1722" s="46">
        <v>6</v>
      </c>
      <c r="C1722" s="46" t="s">
        <v>40</v>
      </c>
      <c r="D1722" s="93" t="s">
        <v>31</v>
      </c>
      <c r="E1722" s="110" t="s">
        <v>104</v>
      </c>
      <c r="F1722" s="48"/>
      <c r="G1722" s="49"/>
      <c r="H1722" s="50">
        <v>90000</v>
      </c>
      <c r="I1722" s="51">
        <v>0.14499999999999999</v>
      </c>
      <c r="J1722" s="51"/>
      <c r="K1722" s="52">
        <f t="shared" si="945"/>
        <v>461700</v>
      </c>
      <c r="L1722" s="36"/>
    </row>
    <row r="1723" spans="1:12" s="10" customFormat="1" ht="14.1" customHeight="1" x14ac:dyDescent="0.25">
      <c r="A1723" s="45">
        <v>4</v>
      </c>
      <c r="B1723" s="46">
        <v>6</v>
      </c>
      <c r="C1723" s="46" t="s">
        <v>40</v>
      </c>
      <c r="D1723" s="93" t="s">
        <v>31</v>
      </c>
      <c r="E1723" s="110" t="s">
        <v>105</v>
      </c>
      <c r="F1723" s="48"/>
      <c r="G1723" s="49"/>
      <c r="H1723" s="50">
        <v>90000</v>
      </c>
      <c r="I1723" s="51">
        <v>0.14499999999999999</v>
      </c>
      <c r="J1723" s="51"/>
      <c r="K1723" s="52">
        <f t="shared" si="945"/>
        <v>461700</v>
      </c>
      <c r="L1723" s="36"/>
    </row>
    <row r="1724" spans="1:12" s="10" customFormat="1" ht="14.1" customHeight="1" x14ac:dyDescent="0.25">
      <c r="A1724" s="45">
        <v>5</v>
      </c>
      <c r="B1724" s="46">
        <v>12</v>
      </c>
      <c r="C1724" s="46" t="s">
        <v>40</v>
      </c>
      <c r="D1724" s="93" t="s">
        <v>31</v>
      </c>
      <c r="E1724" s="110" t="s">
        <v>106</v>
      </c>
      <c r="F1724" s="48"/>
      <c r="G1724" s="49"/>
      <c r="H1724" s="50">
        <v>79200</v>
      </c>
      <c r="I1724" s="51">
        <v>0.14499999999999999</v>
      </c>
      <c r="J1724" s="51"/>
      <c r="K1724" s="52">
        <f t="shared" si="945"/>
        <v>812592</v>
      </c>
      <c r="L1724" s="36"/>
    </row>
    <row r="1725" spans="1:12" s="10" customFormat="1" ht="14.1" customHeight="1" x14ac:dyDescent="0.25">
      <c r="A1725" s="45">
        <v>6</v>
      </c>
      <c r="B1725" s="46">
        <v>8</v>
      </c>
      <c r="C1725" s="46" t="s">
        <v>40</v>
      </c>
      <c r="D1725" s="93" t="s">
        <v>31</v>
      </c>
      <c r="E1725" s="110" t="s">
        <v>107</v>
      </c>
      <c r="F1725" s="48"/>
      <c r="G1725" s="49"/>
      <c r="H1725" s="50">
        <v>37800</v>
      </c>
      <c r="I1725" s="51">
        <v>0.14499999999999999</v>
      </c>
      <c r="J1725" s="51"/>
      <c r="K1725" s="52">
        <f t="shared" si="945"/>
        <v>258552</v>
      </c>
      <c r="L1725" s="36"/>
    </row>
    <row r="1726" spans="1:12" s="10" customFormat="1" ht="14.1" customHeight="1" x14ac:dyDescent="0.25">
      <c r="A1726" s="45">
        <v>7</v>
      </c>
      <c r="B1726" s="46">
        <v>10</v>
      </c>
      <c r="C1726" s="46" t="s">
        <v>40</v>
      </c>
      <c r="D1726" s="93" t="s">
        <v>31</v>
      </c>
      <c r="E1726" s="110" t="s">
        <v>108</v>
      </c>
      <c r="F1726" s="48"/>
      <c r="G1726" s="49"/>
      <c r="H1726" s="50">
        <v>70800</v>
      </c>
      <c r="I1726" s="51">
        <v>0.14499999999999999</v>
      </c>
      <c r="J1726" s="51"/>
      <c r="K1726" s="52">
        <f t="shared" si="945"/>
        <v>605340</v>
      </c>
      <c r="L1726" s="36"/>
    </row>
    <row r="1727" spans="1:12" s="10" customFormat="1" ht="14.1" customHeight="1" x14ac:dyDescent="0.25">
      <c r="A1727" s="45">
        <v>8</v>
      </c>
      <c r="B1727" s="46">
        <v>3</v>
      </c>
      <c r="C1727" s="46" t="s">
        <v>40</v>
      </c>
      <c r="D1727" s="93" t="s">
        <v>31</v>
      </c>
      <c r="E1727" s="111" t="s">
        <v>109</v>
      </c>
      <c r="F1727" s="48"/>
      <c r="G1727" s="49"/>
      <c r="H1727" s="50">
        <v>215400</v>
      </c>
      <c r="I1727" s="51">
        <v>0.14499999999999999</v>
      </c>
      <c r="J1727" s="51"/>
      <c r="K1727" s="52">
        <f t="shared" si="945"/>
        <v>552501</v>
      </c>
      <c r="L1727" s="36"/>
    </row>
    <row r="1728" spans="1:12" s="10" customFormat="1" ht="14.1" customHeight="1" x14ac:dyDescent="0.25">
      <c r="A1728" s="45">
        <v>9</v>
      </c>
      <c r="B1728" s="46">
        <v>14</v>
      </c>
      <c r="C1728" s="46" t="s">
        <v>40</v>
      </c>
      <c r="D1728" s="93" t="s">
        <v>31</v>
      </c>
      <c r="E1728" s="110" t="s">
        <v>110</v>
      </c>
      <c r="F1728" s="48"/>
      <c r="G1728" s="49"/>
      <c r="H1728" s="50">
        <v>33000</v>
      </c>
      <c r="I1728" s="51">
        <v>0.14499999999999999</v>
      </c>
      <c r="J1728" s="51"/>
      <c r="K1728" s="52">
        <f t="shared" si="945"/>
        <v>395010</v>
      </c>
      <c r="L1728" s="36"/>
    </row>
    <row r="1729" spans="1:12" s="10" customFormat="1" ht="14.1" customHeight="1" x14ac:dyDescent="0.25">
      <c r="A1729" s="45">
        <v>10</v>
      </c>
      <c r="B1729" s="46">
        <v>10</v>
      </c>
      <c r="C1729" s="46" t="s">
        <v>40</v>
      </c>
      <c r="D1729" s="93" t="s">
        <v>31</v>
      </c>
      <c r="E1729" s="110" t="s">
        <v>111</v>
      </c>
      <c r="F1729" s="48"/>
      <c r="G1729" s="49"/>
      <c r="H1729" s="50">
        <v>59400</v>
      </c>
      <c r="I1729" s="51">
        <v>0.14499999999999999</v>
      </c>
      <c r="J1729" s="51"/>
      <c r="K1729" s="52">
        <f t="shared" si="945"/>
        <v>507870</v>
      </c>
      <c r="L1729" s="36"/>
    </row>
    <row r="1730" spans="1:12" s="10" customFormat="1" ht="14.1" customHeight="1" x14ac:dyDescent="0.25">
      <c r="A1730" s="45">
        <v>11</v>
      </c>
      <c r="B1730" s="46">
        <v>2</v>
      </c>
      <c r="C1730" s="46" t="s">
        <v>40</v>
      </c>
      <c r="D1730" s="93" t="s">
        <v>31</v>
      </c>
      <c r="E1730" s="110" t="s">
        <v>112</v>
      </c>
      <c r="F1730" s="48"/>
      <c r="G1730" s="49"/>
      <c r="H1730" s="50">
        <v>70800</v>
      </c>
      <c r="I1730" s="51">
        <v>0.14499999999999999</v>
      </c>
      <c r="J1730" s="51"/>
      <c r="K1730" s="52">
        <f t="shared" si="945"/>
        <v>121068</v>
      </c>
      <c r="L1730" s="36"/>
    </row>
    <row r="1731" spans="1:12" s="10" customFormat="1" ht="14.1" customHeight="1" x14ac:dyDescent="0.25">
      <c r="A1731" s="45">
        <v>12</v>
      </c>
      <c r="B1731" s="46">
        <v>7</v>
      </c>
      <c r="C1731" s="46" t="s">
        <v>40</v>
      </c>
      <c r="D1731" s="93" t="s">
        <v>31</v>
      </c>
      <c r="E1731" s="110" t="s">
        <v>113</v>
      </c>
      <c r="F1731" s="48"/>
      <c r="G1731" s="49"/>
      <c r="H1731" s="50">
        <v>74400</v>
      </c>
      <c r="I1731" s="51">
        <v>0.14499999999999999</v>
      </c>
      <c r="J1731" s="51"/>
      <c r="K1731" s="52">
        <f t="shared" si="945"/>
        <v>445284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32"/>
      <c r="K1737" s="306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27">
        <f>SUM(K1720:K1735)</f>
        <v>5668137</v>
      </c>
      <c r="K1738" s="328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29"/>
      <c r="K1739" s="329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06"/>
      <c r="K1741" s="306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30">
        <f>((J1738/1.11)+(K1740/1.11))*11%</f>
        <v>561707.2702702703</v>
      </c>
      <c r="K1742" s="331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06"/>
      <c r="K1743" s="306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5668137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28</v>
      </c>
      <c r="J1746" s="307" t="s">
        <v>36</v>
      </c>
      <c r="K1746" s="308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29</v>
      </c>
      <c r="J1747" s="307"/>
      <c r="K1747" s="308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23110016</v>
      </c>
      <c r="F1750" s="123"/>
      <c r="G1750" s="124" t="s">
        <v>2</v>
      </c>
      <c r="H1750" s="351" t="str">
        <f>H1712</f>
        <v>CV MORNING STAR NUSANTARA</v>
      </c>
      <c r="I1750" s="351"/>
      <c r="J1750" s="351"/>
      <c r="K1750" s="352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55" t="s">
        <v>3</v>
      </c>
      <c r="G1751" s="130"/>
      <c r="H1751" s="353"/>
      <c r="I1751" s="353"/>
      <c r="J1751" s="353"/>
      <c r="K1751" s="354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56">
        <f>D1714</f>
        <v>45245</v>
      </c>
      <c r="E1752" s="357"/>
      <c r="F1752" s="355"/>
      <c r="G1752" s="131"/>
      <c r="H1752" s="358" t="str">
        <f>H1714</f>
        <v/>
      </c>
      <c r="I1752" s="358"/>
      <c r="J1752" s="358"/>
      <c r="K1752" s="359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55"/>
      <c r="G1753" s="131"/>
      <c r="H1753" s="339" t="str">
        <f>H1715</f>
        <v>( MALANG )</v>
      </c>
      <c r="I1753" s="339"/>
      <c r="J1753" s="339"/>
      <c r="K1753" s="340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4534</v>
      </c>
      <c r="E1754" s="122"/>
      <c r="F1754" s="133"/>
      <c r="G1754" s="134"/>
      <c r="H1754" s="341"/>
      <c r="I1754" s="341"/>
      <c r="J1754" s="341"/>
      <c r="K1754" s="342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3</v>
      </c>
      <c r="C1758" s="287" t="str">
        <f t="shared" si="946"/>
        <v>LSN</v>
      </c>
      <c r="D1758" s="288" t="str">
        <f t="shared" si="946"/>
        <v/>
      </c>
      <c r="E1758" s="289" t="str">
        <f t="shared" si="946"/>
        <v>HAND TALLY COUNTER KENKO HT-302</v>
      </c>
      <c r="F1758" s="158"/>
      <c r="G1758" s="159"/>
      <c r="H1758" s="160">
        <f t="shared" ref="H1758:J1758" si="947">H1720</f>
        <v>228000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584820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6</v>
      </c>
      <c r="C1759" s="287" t="str">
        <f t="shared" si="949"/>
        <v>LSN</v>
      </c>
      <c r="D1759" s="288" t="str">
        <f t="shared" si="949"/>
        <v/>
      </c>
      <c r="E1759" s="289" t="str">
        <f t="shared" si="949"/>
        <v>JANGKA (COMPASS SET) KENKO C-168 / MS-75</v>
      </c>
      <c r="F1759" s="158"/>
      <c r="G1759" s="159"/>
      <c r="H1759" s="160">
        <f t="shared" ref="H1759:J1759" si="950">H1721</f>
        <v>90000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461700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6</v>
      </c>
      <c r="C1760" s="287" t="str">
        <f t="shared" si="951"/>
        <v>LSN</v>
      </c>
      <c r="D1760" s="288" t="str">
        <f t="shared" si="951"/>
        <v/>
      </c>
      <c r="E1760" s="289" t="str">
        <f t="shared" si="951"/>
        <v>JANGKA (COMPASS SET) KENKO C-288 / MS-25</v>
      </c>
      <c r="F1760" s="158"/>
      <c r="G1760" s="159"/>
      <c r="H1760" s="160">
        <f t="shared" ref="H1760:J1760" si="952">H1722</f>
        <v>90000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461700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6</v>
      </c>
      <c r="C1761" s="287" t="str">
        <f t="shared" si="953"/>
        <v>LSN</v>
      </c>
      <c r="D1761" s="288" t="str">
        <f t="shared" si="953"/>
        <v/>
      </c>
      <c r="E1761" s="289" t="str">
        <f t="shared" si="953"/>
        <v>JANGKA (COMPASS SET) KENKO C-528 / MS-55</v>
      </c>
      <c r="F1761" s="158"/>
      <c r="G1761" s="159"/>
      <c r="H1761" s="160">
        <f t="shared" ref="H1761:J1761" si="954">H1723</f>
        <v>90000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461700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12</v>
      </c>
      <c r="C1762" s="287" t="str">
        <f t="shared" si="955"/>
        <v>LSN</v>
      </c>
      <c r="D1762" s="288" t="str">
        <f t="shared" si="955"/>
        <v/>
      </c>
      <c r="E1762" s="289" t="str">
        <f t="shared" si="955"/>
        <v>PENSIL WARNA KENKO CP-12HALF CLASSIC (PENDEK)</v>
      </c>
      <c r="F1762" s="158"/>
      <c r="G1762" s="159"/>
      <c r="H1762" s="160">
        <f t="shared" ref="H1762:J1762" si="956">H1724</f>
        <v>79200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812592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8</v>
      </c>
      <c r="C1763" s="287" t="str">
        <f t="shared" si="957"/>
        <v>LSN</v>
      </c>
      <c r="D1763" s="288" t="str">
        <f t="shared" si="957"/>
        <v/>
      </c>
      <c r="E1763" s="289" t="str">
        <f t="shared" si="957"/>
        <v>GARISAN BESI (STAINLESS STEEL) KENKO 15 CM</v>
      </c>
      <c r="F1763" s="158"/>
      <c r="G1763" s="159"/>
      <c r="H1763" s="160">
        <f t="shared" ref="H1763:J1763" si="958">H1725</f>
        <v>37800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258552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10</v>
      </c>
      <c r="C1764" s="287" t="str">
        <f t="shared" si="959"/>
        <v>LSN</v>
      </c>
      <c r="D1764" s="288" t="str">
        <f t="shared" si="959"/>
        <v/>
      </c>
      <c r="E1764" s="289" t="str">
        <f t="shared" si="959"/>
        <v>GARISAN BESI (STAINLESS STEEL) KENKO 20 CM</v>
      </c>
      <c r="F1764" s="158"/>
      <c r="G1764" s="159"/>
      <c r="H1764" s="160">
        <f t="shared" ref="H1764:J1764" si="960">H1726</f>
        <v>70800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605340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3</v>
      </c>
      <c r="C1765" s="287" t="str">
        <f t="shared" si="961"/>
        <v>LSN</v>
      </c>
      <c r="D1765" s="288" t="str">
        <f t="shared" si="961"/>
        <v/>
      </c>
      <c r="E1765" s="290" t="str">
        <f t="shared" si="961"/>
        <v>GARISAN BESI (STAINLESS STEEL) KENKO 50 CM</v>
      </c>
      <c r="F1765" s="158"/>
      <c r="G1765" s="159"/>
      <c r="H1765" s="160">
        <f t="shared" ref="H1765:J1765" si="962">H1727</f>
        <v>215400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552501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14</v>
      </c>
      <c r="C1766" s="287" t="str">
        <f t="shared" si="963"/>
        <v>LSN</v>
      </c>
      <c r="D1766" s="288" t="str">
        <f t="shared" si="963"/>
        <v/>
      </c>
      <c r="E1766" s="289" t="str">
        <f t="shared" si="963"/>
        <v>PUSH PIN KENKO PN-30</v>
      </c>
      <c r="F1766" s="158"/>
      <c r="G1766" s="159"/>
      <c r="H1766" s="160">
        <f t="shared" ref="H1766:J1766" si="964">H1728</f>
        <v>33000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395010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10</v>
      </c>
      <c r="C1767" s="287" t="str">
        <f t="shared" si="965"/>
        <v>LSN</v>
      </c>
      <c r="D1767" s="288" t="str">
        <f t="shared" si="965"/>
        <v/>
      </c>
      <c r="E1767" s="289" t="str">
        <f t="shared" si="965"/>
        <v>STAMP PAD KENKO NO. 0</v>
      </c>
      <c r="F1767" s="158"/>
      <c r="G1767" s="159"/>
      <c r="H1767" s="160">
        <f t="shared" ref="H1767:J1767" si="966">H1729</f>
        <v>59400</v>
      </c>
      <c r="I1767" s="161">
        <f t="shared" si="966"/>
        <v>0.14499999999999999</v>
      </c>
      <c r="J1767" s="161">
        <f t="shared" si="966"/>
        <v>0</v>
      </c>
      <c r="K1767" s="162">
        <f t="shared" si="948"/>
        <v>507870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2</v>
      </c>
      <c r="C1768" s="287" t="str">
        <f t="shared" si="967"/>
        <v>LSN</v>
      </c>
      <c r="D1768" s="288" t="str">
        <f t="shared" si="967"/>
        <v/>
      </c>
      <c r="E1768" s="289" t="str">
        <f t="shared" si="967"/>
        <v>STAMP PAD KENKO NO. 1</v>
      </c>
      <c r="F1768" s="158"/>
      <c r="G1768" s="159"/>
      <c r="H1768" s="160">
        <f t="shared" ref="H1768:J1768" si="968">H1730</f>
        <v>70800</v>
      </c>
      <c r="I1768" s="161">
        <f t="shared" si="968"/>
        <v>0.14499999999999999</v>
      </c>
      <c r="J1768" s="161">
        <f t="shared" si="968"/>
        <v>0</v>
      </c>
      <c r="K1768" s="162">
        <f t="shared" si="948"/>
        <v>121068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7</v>
      </c>
      <c r="C1769" s="287" t="str">
        <f t="shared" si="969"/>
        <v>LSN</v>
      </c>
      <c r="D1769" s="288" t="str">
        <f t="shared" si="969"/>
        <v/>
      </c>
      <c r="E1769" s="289" t="str">
        <f t="shared" si="969"/>
        <v>DATE STAMP KENKO D-4 (Cap Tanggal 4 Mm)</v>
      </c>
      <c r="F1769" s="158"/>
      <c r="G1769" s="159"/>
      <c r="H1769" s="160">
        <f t="shared" ref="H1769:J1769" si="970">H1731</f>
        <v>74400</v>
      </c>
      <c r="I1769" s="161">
        <f t="shared" si="970"/>
        <v>0.14499999999999999</v>
      </c>
      <c r="J1769" s="161">
        <f t="shared" si="970"/>
        <v>0</v>
      </c>
      <c r="K1769" s="162">
        <f t="shared" si="948"/>
        <v>445284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64"/>
      <c r="K1775" s="360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65">
        <f>SUM(K1758:K1773)</f>
        <v>5668137</v>
      </c>
      <c r="K1776" s="366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61"/>
      <c r="K1777" s="361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60"/>
      <c r="K1779" s="360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62">
        <f>((J1776/1.11)+(K1778/1.11))*11%</f>
        <v>561707.2702702703</v>
      </c>
      <c r="K1780" s="363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60"/>
      <c r="K1781" s="360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5668137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28</v>
      </c>
      <c r="J1784" s="333" t="str">
        <f>J1746</f>
        <v>NOVI / CONDRO</v>
      </c>
      <c r="K1784" s="334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29</v>
      </c>
      <c r="J1785" s="333">
        <f>J1747</f>
        <v>0</v>
      </c>
      <c r="K1785" s="334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23110016</v>
      </c>
      <c r="F1788" s="200"/>
      <c r="G1788" s="201" t="s">
        <v>2</v>
      </c>
      <c r="H1788" s="335" t="str">
        <f>H1750</f>
        <v>CV MORNING STAR NUSANTARA</v>
      </c>
      <c r="I1788" s="335"/>
      <c r="J1788" s="335"/>
      <c r="K1788" s="336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09" t="s">
        <v>3</v>
      </c>
      <c r="G1789" s="207"/>
      <c r="H1789" s="337"/>
      <c r="I1789" s="337"/>
      <c r="J1789" s="337"/>
      <c r="K1789" s="338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0">
        <f>D1752</f>
        <v>45245</v>
      </c>
      <c r="E1790" s="311"/>
      <c r="F1790" s="309"/>
      <c r="G1790" s="208"/>
      <c r="H1790" s="312" t="str">
        <f>H1752</f>
        <v/>
      </c>
      <c r="I1790" s="312"/>
      <c r="J1790" s="312"/>
      <c r="K1790" s="313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09"/>
      <c r="G1791" s="208"/>
      <c r="H1791" s="314" t="str">
        <f>H1753</f>
        <v>( MALANG )</v>
      </c>
      <c r="I1791" s="314"/>
      <c r="J1791" s="314"/>
      <c r="K1791" s="315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4534</v>
      </c>
      <c r="E1792" s="199"/>
      <c r="F1792" s="210"/>
      <c r="G1792" s="211"/>
      <c r="H1792" s="316"/>
      <c r="I1792" s="316"/>
      <c r="J1792" s="316"/>
      <c r="K1792" s="317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3</v>
      </c>
      <c r="C1796" s="292" t="str">
        <f t="shared" si="979"/>
        <v>LSN</v>
      </c>
      <c r="D1796" s="293" t="str">
        <f t="shared" si="979"/>
        <v/>
      </c>
      <c r="E1796" s="294" t="str">
        <f t="shared" si="979"/>
        <v>HAND TALLY COUNTER KENKO HT-302</v>
      </c>
      <c r="F1796" s="235"/>
      <c r="G1796" s="236"/>
      <c r="H1796" s="237">
        <f t="shared" ref="H1796:J1796" si="980">H1758</f>
        <v>228000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584820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6</v>
      </c>
      <c r="C1797" s="292" t="str">
        <f t="shared" si="982"/>
        <v>LSN</v>
      </c>
      <c r="D1797" s="293" t="str">
        <f t="shared" si="982"/>
        <v/>
      </c>
      <c r="E1797" s="294" t="str">
        <f t="shared" si="982"/>
        <v>JANGKA (COMPASS SET) KENKO C-168 / MS-75</v>
      </c>
      <c r="F1797" s="235"/>
      <c r="G1797" s="236"/>
      <c r="H1797" s="237">
        <f t="shared" ref="H1797:J1797" si="983">H1759</f>
        <v>90000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461700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6</v>
      </c>
      <c r="C1798" s="292" t="str">
        <f t="shared" si="984"/>
        <v>LSN</v>
      </c>
      <c r="D1798" s="293" t="str">
        <f t="shared" si="984"/>
        <v/>
      </c>
      <c r="E1798" s="294" t="str">
        <f t="shared" si="984"/>
        <v>JANGKA (COMPASS SET) KENKO C-288 / MS-25</v>
      </c>
      <c r="F1798" s="235"/>
      <c r="G1798" s="236"/>
      <c r="H1798" s="237">
        <f t="shared" ref="H1798:J1798" si="985">H1760</f>
        <v>90000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461700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6</v>
      </c>
      <c r="C1799" s="292" t="str">
        <f t="shared" si="986"/>
        <v>LSN</v>
      </c>
      <c r="D1799" s="293" t="str">
        <f t="shared" si="986"/>
        <v/>
      </c>
      <c r="E1799" s="294" t="str">
        <f t="shared" si="986"/>
        <v>JANGKA (COMPASS SET) KENKO C-528 / MS-55</v>
      </c>
      <c r="F1799" s="235"/>
      <c r="G1799" s="236"/>
      <c r="H1799" s="237">
        <f t="shared" ref="H1799:J1799" si="987">H1761</f>
        <v>90000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461700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12</v>
      </c>
      <c r="C1800" s="292" t="str">
        <f t="shared" si="988"/>
        <v>LSN</v>
      </c>
      <c r="D1800" s="293" t="str">
        <f t="shared" si="988"/>
        <v/>
      </c>
      <c r="E1800" s="294" t="str">
        <f t="shared" si="988"/>
        <v>PENSIL WARNA KENKO CP-12HALF CLASSIC (PENDEK)</v>
      </c>
      <c r="F1800" s="235"/>
      <c r="G1800" s="236"/>
      <c r="H1800" s="237">
        <f t="shared" ref="H1800:J1800" si="989">H1762</f>
        <v>79200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812592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8</v>
      </c>
      <c r="C1801" s="292" t="str">
        <f t="shared" si="990"/>
        <v>LSN</v>
      </c>
      <c r="D1801" s="293" t="str">
        <f t="shared" si="990"/>
        <v/>
      </c>
      <c r="E1801" s="294" t="str">
        <f t="shared" si="990"/>
        <v>GARISAN BESI (STAINLESS STEEL) KENKO 15 CM</v>
      </c>
      <c r="F1801" s="235"/>
      <c r="G1801" s="236"/>
      <c r="H1801" s="237">
        <f t="shared" ref="H1801:J1801" si="991">H1763</f>
        <v>37800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258552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10</v>
      </c>
      <c r="C1802" s="292" t="str">
        <f t="shared" si="992"/>
        <v>LSN</v>
      </c>
      <c r="D1802" s="293" t="str">
        <f t="shared" si="992"/>
        <v/>
      </c>
      <c r="E1802" s="294" t="str">
        <f t="shared" si="992"/>
        <v>GARISAN BESI (STAINLESS STEEL) KENKO 20 CM</v>
      </c>
      <c r="F1802" s="235"/>
      <c r="G1802" s="236"/>
      <c r="H1802" s="237">
        <f t="shared" ref="H1802:J1802" si="993">H1764</f>
        <v>70800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605340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3</v>
      </c>
      <c r="C1803" s="292" t="str">
        <f t="shared" si="994"/>
        <v>LSN</v>
      </c>
      <c r="D1803" s="293" t="str">
        <f t="shared" si="994"/>
        <v/>
      </c>
      <c r="E1803" s="295" t="str">
        <f t="shared" si="994"/>
        <v>GARISAN BESI (STAINLESS STEEL) KENKO 50 CM</v>
      </c>
      <c r="F1803" s="235"/>
      <c r="G1803" s="236"/>
      <c r="H1803" s="237">
        <f t="shared" ref="H1803:J1803" si="995">H1765</f>
        <v>215400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552501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14</v>
      </c>
      <c r="C1804" s="292" t="str">
        <f t="shared" si="996"/>
        <v>LSN</v>
      </c>
      <c r="D1804" s="293" t="str">
        <f t="shared" si="996"/>
        <v/>
      </c>
      <c r="E1804" s="294" t="str">
        <f t="shared" si="996"/>
        <v>PUSH PIN KENKO PN-30</v>
      </c>
      <c r="F1804" s="235"/>
      <c r="G1804" s="236"/>
      <c r="H1804" s="237">
        <f t="shared" ref="H1804:J1804" si="997">H1766</f>
        <v>33000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395010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10</v>
      </c>
      <c r="C1805" s="292" t="str">
        <f t="shared" si="998"/>
        <v>LSN</v>
      </c>
      <c r="D1805" s="293" t="str">
        <f t="shared" si="998"/>
        <v/>
      </c>
      <c r="E1805" s="294" t="str">
        <f t="shared" si="998"/>
        <v>STAMP PAD KENKO NO. 0</v>
      </c>
      <c r="F1805" s="235"/>
      <c r="G1805" s="236"/>
      <c r="H1805" s="237">
        <f t="shared" ref="H1805:J1805" si="999">H1767</f>
        <v>59400</v>
      </c>
      <c r="I1805" s="238">
        <f t="shared" si="999"/>
        <v>0.14499999999999999</v>
      </c>
      <c r="J1805" s="238">
        <f t="shared" si="999"/>
        <v>0</v>
      </c>
      <c r="K1805" s="239">
        <f t="shared" si="981"/>
        <v>507870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2</v>
      </c>
      <c r="C1806" s="292" t="str">
        <f t="shared" si="1000"/>
        <v>LSN</v>
      </c>
      <c r="D1806" s="293" t="str">
        <f t="shared" si="1000"/>
        <v/>
      </c>
      <c r="E1806" s="294" t="str">
        <f t="shared" si="1000"/>
        <v>STAMP PAD KENKO NO. 1</v>
      </c>
      <c r="F1806" s="235"/>
      <c r="G1806" s="236"/>
      <c r="H1806" s="237">
        <f t="shared" ref="H1806:J1806" si="1001">H1768</f>
        <v>70800</v>
      </c>
      <c r="I1806" s="238">
        <f t="shared" si="1001"/>
        <v>0.14499999999999999</v>
      </c>
      <c r="J1806" s="238">
        <f t="shared" si="1001"/>
        <v>0</v>
      </c>
      <c r="K1806" s="239">
        <f t="shared" si="981"/>
        <v>121068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7</v>
      </c>
      <c r="C1807" s="292" t="str">
        <f t="shared" si="1002"/>
        <v>LSN</v>
      </c>
      <c r="D1807" s="293" t="str">
        <f t="shared" si="1002"/>
        <v/>
      </c>
      <c r="E1807" s="294" t="str">
        <f t="shared" si="1002"/>
        <v>DATE STAMP KENKO D-4 (Cap Tanggal 4 Mm)</v>
      </c>
      <c r="F1807" s="235"/>
      <c r="G1807" s="236"/>
      <c r="H1807" s="237">
        <f t="shared" ref="H1807:J1807" si="1003">H1769</f>
        <v>74400</v>
      </c>
      <c r="I1807" s="238">
        <f t="shared" si="1003"/>
        <v>0.14499999999999999</v>
      </c>
      <c r="J1807" s="238">
        <f t="shared" si="1003"/>
        <v>0</v>
      </c>
      <c r="K1807" s="239">
        <f t="shared" si="981"/>
        <v>445284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18"/>
      <c r="K1813" s="319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20">
        <f>SUM(K1796:K1811)</f>
        <v>5668137</v>
      </c>
      <c r="K1814" s="321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22"/>
      <c r="K1815" s="322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19"/>
      <c r="K1817" s="319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23">
        <f>((J1814/1.11)+(K1816/1.11))*11%</f>
        <v>561707.2702702703</v>
      </c>
      <c r="K1818" s="324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19"/>
      <c r="K1819" s="319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5668137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28</v>
      </c>
      <c r="J1822" s="325" t="str">
        <f>J1784</f>
        <v>NOVI / CONDRO</v>
      </c>
      <c r="K1822" s="326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29</v>
      </c>
      <c r="J1823" s="325">
        <f>J1785</f>
        <v>0</v>
      </c>
      <c r="K1823" s="326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23110017</v>
      </c>
      <c r="G1826" s="11" t="s">
        <v>2</v>
      </c>
      <c r="H1826" s="301" t="s">
        <v>49</v>
      </c>
      <c r="I1826" s="301"/>
      <c r="J1826" s="301"/>
      <c r="K1826" s="302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05" t="s">
        <v>3</v>
      </c>
      <c r="G1827" s="17"/>
      <c r="H1827" s="303"/>
      <c r="I1827" s="303"/>
      <c r="J1827" s="303"/>
      <c r="K1827" s="304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43">
        <v>45243</v>
      </c>
      <c r="E1828" s="344"/>
      <c r="F1828" s="305"/>
      <c r="G1828" s="18"/>
      <c r="H1828" s="345" t="s">
        <v>50</v>
      </c>
      <c r="I1828" s="345"/>
      <c r="J1828" s="345"/>
      <c r="K1828" s="346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05"/>
      <c r="G1829" s="18"/>
      <c r="H1829" s="347" t="s">
        <v>51</v>
      </c>
      <c r="I1829" s="347"/>
      <c r="J1829" s="347"/>
      <c r="K1829" s="348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114</v>
      </c>
      <c r="E1830" s="9"/>
      <c r="F1830" s="21"/>
      <c r="G1830" s="22"/>
      <c r="H1830" s="349"/>
      <c r="I1830" s="349"/>
      <c r="J1830" s="349"/>
      <c r="K1830" s="350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20</v>
      </c>
      <c r="C1834" s="46" t="s">
        <v>47</v>
      </c>
      <c r="D1834" s="93">
        <v>1</v>
      </c>
      <c r="E1834" s="110" t="s">
        <v>115</v>
      </c>
      <c r="F1834" s="48"/>
      <c r="G1834" s="49"/>
      <c r="H1834" s="50">
        <v>40500</v>
      </c>
      <c r="I1834" s="51">
        <v>0.125</v>
      </c>
      <c r="J1834" s="51"/>
      <c r="K1834" s="52">
        <f t="shared" ref="K1834:K1849" si="1012">(B1834*H1834-((B1834*H1834)*I1834))-((B1834*H1834-((B1834*H1834)*I1834))*J1834)</f>
        <v>708750</v>
      </c>
      <c r="L1834" s="36"/>
    </row>
    <row r="1835" spans="1:12" s="10" customFormat="1" ht="14.1" customHeight="1" x14ac:dyDescent="0.25">
      <c r="A1835" s="45">
        <v>2</v>
      </c>
      <c r="B1835" s="46">
        <v>18</v>
      </c>
      <c r="C1835" s="46" t="s">
        <v>40</v>
      </c>
      <c r="D1835" s="93">
        <v>1</v>
      </c>
      <c r="E1835" s="110" t="s">
        <v>116</v>
      </c>
      <c r="F1835" s="48"/>
      <c r="G1835" s="49"/>
      <c r="H1835" s="50">
        <v>58800</v>
      </c>
      <c r="I1835" s="51">
        <v>0.125</v>
      </c>
      <c r="J1835" s="51"/>
      <c r="K1835" s="52">
        <f t="shared" si="1012"/>
        <v>926100</v>
      </c>
      <c r="L1835" s="36"/>
    </row>
    <row r="1836" spans="1:12" s="10" customFormat="1" ht="14.1" customHeight="1" x14ac:dyDescent="0.25">
      <c r="A1836" s="45">
        <v>3</v>
      </c>
      <c r="B1836" s="46">
        <v>300</v>
      </c>
      <c r="C1836" s="46" t="s">
        <v>40</v>
      </c>
      <c r="D1836" s="93">
        <v>5</v>
      </c>
      <c r="E1836" s="110" t="s">
        <v>41</v>
      </c>
      <c r="F1836" s="48"/>
      <c r="G1836" s="49"/>
      <c r="H1836" s="50">
        <v>64800</v>
      </c>
      <c r="I1836" s="51">
        <v>0.125</v>
      </c>
      <c r="J1836" s="51"/>
      <c r="K1836" s="52">
        <f t="shared" si="1012"/>
        <v>17010000</v>
      </c>
      <c r="L1836" s="36"/>
    </row>
    <row r="1837" spans="1:12" s="10" customFormat="1" ht="14.1" customHeight="1" x14ac:dyDescent="0.25">
      <c r="A1837" s="45">
        <v>4</v>
      </c>
      <c r="B1837" s="46">
        <v>120</v>
      </c>
      <c r="C1837" s="46" t="s">
        <v>40</v>
      </c>
      <c r="D1837" s="93">
        <v>1</v>
      </c>
      <c r="E1837" s="110" t="s">
        <v>42</v>
      </c>
      <c r="F1837" s="48"/>
      <c r="G1837" s="49"/>
      <c r="H1837" s="50">
        <v>32400</v>
      </c>
      <c r="I1837" s="51">
        <v>0.125</v>
      </c>
      <c r="J1837" s="51"/>
      <c r="K1837" s="52">
        <f t="shared" si="1012"/>
        <v>3402000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32"/>
      <c r="K1851" s="306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27">
        <f>SUM(K1834:K1849)</f>
        <v>22046850</v>
      </c>
      <c r="K1852" s="328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29"/>
      <c r="K1853" s="329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06"/>
      <c r="K1855" s="306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30">
        <f>((J1852/1.11)+(K1854/1.11))*11%</f>
        <v>2184822.9729729728</v>
      </c>
      <c r="K1856" s="331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06"/>
      <c r="K1857" s="306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22046850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28</v>
      </c>
      <c r="J1860" s="307" t="s">
        <v>36</v>
      </c>
      <c r="K1860" s="308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29</v>
      </c>
      <c r="J1861" s="307"/>
      <c r="K1861" s="308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23110017</v>
      </c>
      <c r="F1864" s="123"/>
      <c r="G1864" s="124" t="s">
        <v>2</v>
      </c>
      <c r="H1864" s="351" t="str">
        <f>H1826</f>
        <v>LILY JULIAWATI</v>
      </c>
      <c r="I1864" s="351"/>
      <c r="J1864" s="351"/>
      <c r="K1864" s="352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55" t="s">
        <v>3</v>
      </c>
      <c r="G1865" s="130"/>
      <c r="H1865" s="353"/>
      <c r="I1865" s="353"/>
      <c r="J1865" s="353"/>
      <c r="K1865" s="354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56">
        <f>D1828</f>
        <v>45243</v>
      </c>
      <c r="E1866" s="357"/>
      <c r="F1866" s="355"/>
      <c r="G1866" s="131"/>
      <c r="H1866" s="358" t="str">
        <f>H1828</f>
        <v>(REJO AGUNG)</v>
      </c>
      <c r="I1866" s="358"/>
      <c r="J1866" s="358"/>
      <c r="K1866" s="359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55"/>
      <c r="G1867" s="131"/>
      <c r="H1867" s="339" t="str">
        <f>H1829</f>
        <v>JOMBANG</v>
      </c>
      <c r="I1867" s="339"/>
      <c r="J1867" s="339"/>
      <c r="K1867" s="340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G 4814</v>
      </c>
      <c r="E1868" s="122"/>
      <c r="F1868" s="133"/>
      <c r="G1868" s="134"/>
      <c r="H1868" s="341"/>
      <c r="I1868" s="341"/>
      <c r="J1868" s="341"/>
      <c r="K1868" s="342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20</v>
      </c>
      <c r="C1872" s="287" t="str">
        <f t="shared" si="1013"/>
        <v>PCS</v>
      </c>
      <c r="D1872" s="288">
        <f t="shared" si="1013"/>
        <v>1</v>
      </c>
      <c r="E1872" s="289" t="str">
        <f t="shared" si="1013"/>
        <v>MESIN LABEL HARGA JOYKO MX-5500M (8 DIGITS, 1 LINE)</v>
      </c>
      <c r="F1872" s="158"/>
      <c r="G1872" s="159"/>
      <c r="H1872" s="160">
        <f t="shared" ref="H1872:J1872" si="1014">H1834</f>
        <v>40500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708750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18</v>
      </c>
      <c r="C1873" s="287" t="str">
        <f t="shared" si="1016"/>
        <v>LSN</v>
      </c>
      <c r="D1873" s="288">
        <f t="shared" si="1016"/>
        <v>1</v>
      </c>
      <c r="E1873" s="289" t="str">
        <f t="shared" si="1016"/>
        <v>STAMP PAD JOYKO NO. 0</v>
      </c>
      <c r="F1873" s="158"/>
      <c r="G1873" s="159"/>
      <c r="H1873" s="160">
        <f t="shared" ref="H1873:J1873" si="1017">H1835</f>
        <v>58800</v>
      </c>
      <c r="I1873" s="161">
        <f t="shared" si="1017"/>
        <v>0.125</v>
      </c>
      <c r="J1873" s="161">
        <f t="shared" si="1017"/>
        <v>0</v>
      </c>
      <c r="K1873" s="162">
        <f t="shared" si="1015"/>
        <v>926100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300</v>
      </c>
      <c r="C1874" s="287" t="str">
        <f t="shared" si="1018"/>
        <v>LSN</v>
      </c>
      <c r="D1874" s="288">
        <f t="shared" si="1018"/>
        <v>5</v>
      </c>
      <c r="E1874" s="289" t="str">
        <f t="shared" si="1018"/>
        <v>ISI CUTTER 18 MM KENKO L-150 (BESAR)</v>
      </c>
      <c r="F1874" s="158"/>
      <c r="G1874" s="159"/>
      <c r="H1874" s="160">
        <f t="shared" ref="H1874:J1874" si="1019">H1836</f>
        <v>64800</v>
      </c>
      <c r="I1874" s="161">
        <f t="shared" si="1019"/>
        <v>0.125</v>
      </c>
      <c r="J1874" s="161">
        <f t="shared" si="1019"/>
        <v>0</v>
      </c>
      <c r="K1874" s="162">
        <f t="shared" si="1015"/>
        <v>17010000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120</v>
      </c>
      <c r="C1875" s="287" t="str">
        <f t="shared" si="1020"/>
        <v>LSN</v>
      </c>
      <c r="D1875" s="288">
        <f t="shared" si="1020"/>
        <v>1</v>
      </c>
      <c r="E1875" s="289" t="str">
        <f t="shared" si="1020"/>
        <v>ISI CUTTER 9 MM KENKO A-100 (KECIL)</v>
      </c>
      <c r="F1875" s="158"/>
      <c r="G1875" s="159"/>
      <c r="H1875" s="160">
        <f t="shared" ref="H1875:J1875" si="1021">H1837</f>
        <v>32400</v>
      </c>
      <c r="I1875" s="161">
        <f t="shared" si="1021"/>
        <v>0.125</v>
      </c>
      <c r="J1875" s="161">
        <f t="shared" si="1021"/>
        <v>0</v>
      </c>
      <c r="K1875" s="162">
        <f t="shared" si="1015"/>
        <v>3402000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64"/>
      <c r="K1889" s="360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65">
        <f>SUM(K1872:K1887)</f>
        <v>22046850</v>
      </c>
      <c r="K1890" s="366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61"/>
      <c r="K1891" s="361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60"/>
      <c r="K1893" s="360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62">
        <f>((J1890/1.11)+(K1892/1.11))*11%</f>
        <v>2184822.9729729728</v>
      </c>
      <c r="K1894" s="363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60"/>
      <c r="K1895" s="360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22046850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28</v>
      </c>
      <c r="J1898" s="333" t="str">
        <f>J1860</f>
        <v>NOVI / CONDRO</v>
      </c>
      <c r="K1898" s="334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29</v>
      </c>
      <c r="J1899" s="333">
        <f>J1861</f>
        <v>0</v>
      </c>
      <c r="K1899" s="334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23110017</v>
      </c>
      <c r="F1902" s="200"/>
      <c r="G1902" s="201" t="s">
        <v>2</v>
      </c>
      <c r="H1902" s="335" t="str">
        <f>H1864</f>
        <v>LILY JULIAWATI</v>
      </c>
      <c r="I1902" s="335"/>
      <c r="J1902" s="335"/>
      <c r="K1902" s="336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09" t="s">
        <v>3</v>
      </c>
      <c r="G1903" s="207"/>
      <c r="H1903" s="337"/>
      <c r="I1903" s="337"/>
      <c r="J1903" s="337"/>
      <c r="K1903" s="338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0">
        <f>D1866</f>
        <v>45243</v>
      </c>
      <c r="E1904" s="311"/>
      <c r="F1904" s="309"/>
      <c r="G1904" s="208"/>
      <c r="H1904" s="312" t="str">
        <f>H1866</f>
        <v>(REJO AGUNG)</v>
      </c>
      <c r="I1904" s="312"/>
      <c r="J1904" s="312"/>
      <c r="K1904" s="313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09"/>
      <c r="G1905" s="208"/>
      <c r="H1905" s="314" t="str">
        <f>H1867</f>
        <v>JOMBANG</v>
      </c>
      <c r="I1905" s="314"/>
      <c r="J1905" s="314"/>
      <c r="K1905" s="315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G 4814</v>
      </c>
      <c r="E1906" s="199"/>
      <c r="F1906" s="210"/>
      <c r="G1906" s="211"/>
      <c r="H1906" s="316"/>
      <c r="I1906" s="316"/>
      <c r="J1906" s="316"/>
      <c r="K1906" s="317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20</v>
      </c>
      <c r="C1910" s="292" t="str">
        <f t="shared" si="1046"/>
        <v>PCS</v>
      </c>
      <c r="D1910" s="293">
        <f t="shared" si="1046"/>
        <v>1</v>
      </c>
      <c r="E1910" s="294" t="str">
        <f t="shared" si="1046"/>
        <v>MESIN LABEL HARGA JOYKO MX-5500M (8 DIGITS, 1 LINE)</v>
      </c>
      <c r="F1910" s="235"/>
      <c r="G1910" s="236"/>
      <c r="H1910" s="237">
        <f t="shared" ref="H1910:J1910" si="1047">H1872</f>
        <v>40500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708750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18</v>
      </c>
      <c r="C1911" s="292" t="str">
        <f t="shared" si="1049"/>
        <v>LSN</v>
      </c>
      <c r="D1911" s="293">
        <f t="shared" si="1049"/>
        <v>1</v>
      </c>
      <c r="E1911" s="294" t="str">
        <f t="shared" si="1049"/>
        <v>STAMP PAD JOYKO NO. 0</v>
      </c>
      <c r="F1911" s="235"/>
      <c r="G1911" s="236"/>
      <c r="H1911" s="237">
        <f t="shared" ref="H1911:J1911" si="1050">H1873</f>
        <v>58800</v>
      </c>
      <c r="I1911" s="238">
        <f t="shared" si="1050"/>
        <v>0.125</v>
      </c>
      <c r="J1911" s="238">
        <f t="shared" si="1050"/>
        <v>0</v>
      </c>
      <c r="K1911" s="239">
        <f t="shared" si="1048"/>
        <v>926100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300</v>
      </c>
      <c r="C1912" s="292" t="str">
        <f t="shared" si="1051"/>
        <v>LSN</v>
      </c>
      <c r="D1912" s="293">
        <f t="shared" si="1051"/>
        <v>5</v>
      </c>
      <c r="E1912" s="294" t="str">
        <f t="shared" si="1051"/>
        <v>ISI CUTTER 18 MM KENKO L-150 (BESAR)</v>
      </c>
      <c r="F1912" s="235"/>
      <c r="G1912" s="236"/>
      <c r="H1912" s="237">
        <f t="shared" ref="H1912:J1912" si="1052">H1874</f>
        <v>64800</v>
      </c>
      <c r="I1912" s="238">
        <f t="shared" si="1052"/>
        <v>0.125</v>
      </c>
      <c r="J1912" s="238">
        <f t="shared" si="1052"/>
        <v>0</v>
      </c>
      <c r="K1912" s="239">
        <f t="shared" si="1048"/>
        <v>17010000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120</v>
      </c>
      <c r="C1913" s="292" t="str">
        <f t="shared" si="1053"/>
        <v>LSN</v>
      </c>
      <c r="D1913" s="293">
        <f t="shared" si="1053"/>
        <v>1</v>
      </c>
      <c r="E1913" s="294" t="str">
        <f t="shared" si="1053"/>
        <v>ISI CUTTER 9 MM KENKO A-100 (KECIL)</v>
      </c>
      <c r="F1913" s="235"/>
      <c r="G1913" s="236"/>
      <c r="H1913" s="237">
        <f t="shared" ref="H1913:J1913" si="1054">H1875</f>
        <v>32400</v>
      </c>
      <c r="I1913" s="238">
        <f t="shared" si="1054"/>
        <v>0.125</v>
      </c>
      <c r="J1913" s="238">
        <f t="shared" si="1054"/>
        <v>0</v>
      </c>
      <c r="K1913" s="239">
        <f t="shared" si="1048"/>
        <v>3402000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18"/>
      <c r="K1927" s="319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20">
        <f>SUM(K1910:K1925)</f>
        <v>22046850</v>
      </c>
      <c r="K1928" s="321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22"/>
      <c r="K1929" s="322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19"/>
      <c r="K1931" s="319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23">
        <f>((J1928/1.11)+(K1930/1.11))*11%</f>
        <v>2184822.9729729728</v>
      </c>
      <c r="K1932" s="324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19"/>
      <c r="K1933" s="319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22046850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28</v>
      </c>
      <c r="J1936" s="325" t="str">
        <f>J1898</f>
        <v>NOVI / CONDRO</v>
      </c>
      <c r="K1936" s="326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29</v>
      </c>
      <c r="J1937" s="325">
        <f>J1899</f>
        <v>0</v>
      </c>
      <c r="K1937" s="326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23110018</v>
      </c>
      <c r="G1940" s="11" t="s">
        <v>2</v>
      </c>
      <c r="H1940" s="301" t="s">
        <v>76</v>
      </c>
      <c r="I1940" s="301"/>
      <c r="J1940" s="301"/>
      <c r="K1940" s="302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05" t="s">
        <v>3</v>
      </c>
      <c r="G1941" s="17"/>
      <c r="H1941" s="303"/>
      <c r="I1941" s="303"/>
      <c r="J1941" s="303"/>
      <c r="K1941" s="304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43">
        <v>45245</v>
      </c>
      <c r="E1942" s="344"/>
      <c r="F1942" s="305"/>
      <c r="G1942" s="18"/>
      <c r="H1942" s="345" t="s">
        <v>31</v>
      </c>
      <c r="I1942" s="345"/>
      <c r="J1942" s="345"/>
      <c r="K1942" s="346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05"/>
      <c r="G1943" s="18"/>
      <c r="H1943" s="347" t="s">
        <v>77</v>
      </c>
      <c r="I1943" s="347"/>
      <c r="J1943" s="347"/>
      <c r="K1943" s="348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117</v>
      </c>
      <c r="E1944" s="9"/>
      <c r="F1944" s="21"/>
      <c r="G1944" s="22"/>
      <c r="H1944" s="349"/>
      <c r="I1944" s="349"/>
      <c r="J1944" s="349"/>
      <c r="K1944" s="350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120</v>
      </c>
      <c r="C1948" s="46" t="s">
        <v>40</v>
      </c>
      <c r="D1948" s="93">
        <v>2</v>
      </c>
      <c r="E1948" s="110" t="s">
        <v>118</v>
      </c>
      <c r="F1948" s="48"/>
      <c r="G1948" s="49"/>
      <c r="H1948" s="50">
        <v>57600</v>
      </c>
      <c r="I1948" s="51">
        <v>0.125</v>
      </c>
      <c r="J1948" s="51"/>
      <c r="K1948" s="52">
        <f t="shared" ref="K1948:K1963" si="1079">(B1948*H1948-((B1948*H1948)*I1948))-((B1948*H1948-((B1948*H1948)*I1948))*J1948)</f>
        <v>6048000</v>
      </c>
      <c r="L1948" s="36"/>
    </row>
    <row r="1949" spans="1:12" s="10" customFormat="1" ht="14.1" customHeight="1" x14ac:dyDescent="0.25">
      <c r="A1949" s="45">
        <v>2</v>
      </c>
      <c r="B1949" s="46">
        <v>12</v>
      </c>
      <c r="C1949" s="46" t="s">
        <v>57</v>
      </c>
      <c r="D1949" s="93">
        <v>1</v>
      </c>
      <c r="E1949" s="110" t="s">
        <v>119</v>
      </c>
      <c r="F1949" s="48"/>
      <c r="G1949" s="49"/>
      <c r="H1949" s="50">
        <v>176400</v>
      </c>
      <c r="I1949" s="51">
        <v>0.125</v>
      </c>
      <c r="J1949" s="51"/>
      <c r="K1949" s="52">
        <f t="shared" si="1079"/>
        <v>1852200</v>
      </c>
      <c r="L1949" s="36"/>
    </row>
    <row r="1950" spans="1:12" s="10" customFormat="1" ht="14.1" customHeight="1" x14ac:dyDescent="0.25">
      <c r="A1950" s="45">
        <v>3</v>
      </c>
      <c r="B1950" s="46">
        <v>144</v>
      </c>
      <c r="C1950" s="46" t="s">
        <v>40</v>
      </c>
      <c r="D1950" s="93">
        <v>1</v>
      </c>
      <c r="E1950" s="110" t="s">
        <v>120</v>
      </c>
      <c r="F1950" s="48"/>
      <c r="G1950" s="49"/>
      <c r="H1950" s="50">
        <v>19800</v>
      </c>
      <c r="I1950" s="51">
        <v>0.125</v>
      </c>
      <c r="J1950" s="51"/>
      <c r="K1950" s="52">
        <f t="shared" si="1079"/>
        <v>2494800</v>
      </c>
      <c r="L1950" s="36"/>
    </row>
    <row r="1951" spans="1:12" s="10" customFormat="1" ht="14.1" customHeight="1" x14ac:dyDescent="0.25">
      <c r="A1951" s="45">
        <v>4</v>
      </c>
      <c r="B1951" s="46">
        <v>72</v>
      </c>
      <c r="C1951" s="46" t="s">
        <v>40</v>
      </c>
      <c r="D1951" s="93">
        <v>1</v>
      </c>
      <c r="E1951" s="110" t="s">
        <v>121</v>
      </c>
      <c r="F1951" s="48"/>
      <c r="G1951" s="49"/>
      <c r="H1951" s="50">
        <v>37200</v>
      </c>
      <c r="I1951" s="51">
        <v>0.125</v>
      </c>
      <c r="J1951" s="51"/>
      <c r="K1951" s="52">
        <f t="shared" si="1079"/>
        <v>2343600</v>
      </c>
      <c r="L1951" s="36"/>
    </row>
    <row r="1952" spans="1:12" s="10" customFormat="1" ht="14.1" customHeight="1" x14ac:dyDescent="0.25">
      <c r="A1952" s="45">
        <v>5</v>
      </c>
      <c r="B1952" s="46">
        <v>288</v>
      </c>
      <c r="C1952" s="46" t="s">
        <v>40</v>
      </c>
      <c r="D1952" s="93">
        <v>2</v>
      </c>
      <c r="E1952" s="110" t="s">
        <v>64</v>
      </c>
      <c r="F1952" s="48"/>
      <c r="G1952" s="49"/>
      <c r="H1952" s="50">
        <v>39000</v>
      </c>
      <c r="I1952" s="51">
        <v>0.125</v>
      </c>
      <c r="J1952" s="51"/>
      <c r="K1952" s="52">
        <f t="shared" si="1079"/>
        <v>9828000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32"/>
      <c r="K1965" s="306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27">
        <f>SUM(K1948:K1963)</f>
        <v>22566600</v>
      </c>
      <c r="K1966" s="328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29"/>
      <c r="K1967" s="329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06"/>
      <c r="K1969" s="306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30">
        <f>((J1966/1.11)+(K1968/1.11))*11%</f>
        <v>2236329.7297297297</v>
      </c>
      <c r="K1970" s="331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06"/>
      <c r="K1971" s="306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22566600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28</v>
      </c>
      <c r="J1974" s="307" t="s">
        <v>36</v>
      </c>
      <c r="K1974" s="308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29</v>
      </c>
      <c r="J1975" s="307"/>
      <c r="K1975" s="308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23110018</v>
      </c>
      <c r="F1978" s="123"/>
      <c r="G1978" s="124" t="s">
        <v>2</v>
      </c>
      <c r="H1978" s="351" t="str">
        <f>H1940</f>
        <v>CV LANCAR JAYA SENTOSA</v>
      </c>
      <c r="I1978" s="351"/>
      <c r="J1978" s="351"/>
      <c r="K1978" s="352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55" t="s">
        <v>3</v>
      </c>
      <c r="G1979" s="130"/>
      <c r="H1979" s="353"/>
      <c r="I1979" s="353"/>
      <c r="J1979" s="353"/>
      <c r="K1979" s="354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56">
        <f>D1942</f>
        <v>45245</v>
      </c>
      <c r="E1980" s="357"/>
      <c r="F1980" s="355"/>
      <c r="G1980" s="131"/>
      <c r="H1980" s="358" t="str">
        <f>H1942</f>
        <v/>
      </c>
      <c r="I1980" s="358"/>
      <c r="J1980" s="358"/>
      <c r="K1980" s="359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55"/>
      <c r="G1981" s="131"/>
      <c r="H1981" s="339" t="str">
        <f>H1943</f>
        <v>MALANG</v>
      </c>
      <c r="I1981" s="339"/>
      <c r="J1981" s="339"/>
      <c r="K1981" s="340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4538</v>
      </c>
      <c r="E1982" s="122"/>
      <c r="F1982" s="133"/>
      <c r="G1982" s="134"/>
      <c r="H1982" s="341"/>
      <c r="I1982" s="341"/>
      <c r="J1982" s="341"/>
      <c r="K1982" s="342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120</v>
      </c>
      <c r="C1986" s="287" t="str">
        <f t="shared" si="1080"/>
        <v>LSN</v>
      </c>
      <c r="D1986" s="288">
        <f t="shared" si="1080"/>
        <v>2</v>
      </c>
      <c r="E1986" s="289" t="str">
        <f t="shared" si="1080"/>
        <v>CORRECTION TAPE JOYKO CT-522</v>
      </c>
      <c r="F1986" s="158"/>
      <c r="G1986" s="159"/>
      <c r="H1986" s="160">
        <f t="shared" ref="H1986:J1986" si="1081">H1948</f>
        <v>57600</v>
      </c>
      <c r="I1986" s="161">
        <f t="shared" si="1081"/>
        <v>0.125</v>
      </c>
      <c r="J1986" s="161">
        <f t="shared" si="1081"/>
        <v>0</v>
      </c>
      <c r="K1986" s="162">
        <f t="shared" ref="K1986:K2001" si="1082">(B1986*H1986-((B1986*H1986)*I1986))-((B1986*H1986-((B1986*H1986)*I1986))*J1986)</f>
        <v>6048000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12</v>
      </c>
      <c r="C1987" s="287" t="str">
        <f t="shared" si="1083"/>
        <v>GRS</v>
      </c>
      <c r="D1987" s="288">
        <f t="shared" si="1083"/>
        <v>1</v>
      </c>
      <c r="E1987" s="289" t="str">
        <f t="shared" si="1083"/>
        <v>ISI PENSIL 2B 0.5 MM JOYKO PL-05</v>
      </c>
      <c r="F1987" s="158"/>
      <c r="G1987" s="159"/>
      <c r="H1987" s="160">
        <f t="shared" ref="H1987:J1987" si="1084">H1949</f>
        <v>176400</v>
      </c>
      <c r="I1987" s="161">
        <f t="shared" si="1084"/>
        <v>0.125</v>
      </c>
      <c r="J1987" s="161">
        <f t="shared" si="1084"/>
        <v>0</v>
      </c>
      <c r="K1987" s="162">
        <f t="shared" si="1082"/>
        <v>1852200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144</v>
      </c>
      <c r="C1988" s="287" t="str">
        <f t="shared" si="1085"/>
        <v>LSN</v>
      </c>
      <c r="D1988" s="288">
        <f t="shared" si="1085"/>
        <v>1</v>
      </c>
      <c r="E1988" s="289" t="str">
        <f t="shared" si="1085"/>
        <v>ISI PENSIL 2B 2.0 MM JOYKO PL-10</v>
      </c>
      <c r="F1988" s="158"/>
      <c r="G1988" s="159"/>
      <c r="H1988" s="160">
        <f t="shared" ref="H1988:J1988" si="1086">H1950</f>
        <v>19800</v>
      </c>
      <c r="I1988" s="161">
        <f t="shared" si="1086"/>
        <v>0.125</v>
      </c>
      <c r="J1988" s="161">
        <f t="shared" si="1086"/>
        <v>0</v>
      </c>
      <c r="K1988" s="162">
        <f t="shared" si="1082"/>
        <v>2494800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72</v>
      </c>
      <c r="C1989" s="287" t="str">
        <f t="shared" si="1087"/>
        <v>LSN</v>
      </c>
      <c r="D1989" s="288">
        <f t="shared" si="1087"/>
        <v>1</v>
      </c>
      <c r="E1989" s="289" t="str">
        <f t="shared" si="1087"/>
        <v>ISI PENSIL 2B 2.0 MM JOYKO PL-11</v>
      </c>
      <c r="F1989" s="158"/>
      <c r="G1989" s="159"/>
      <c r="H1989" s="160">
        <f t="shared" ref="H1989:J1989" si="1088">H1951</f>
        <v>37200</v>
      </c>
      <c r="I1989" s="161">
        <f t="shared" si="1088"/>
        <v>0.125</v>
      </c>
      <c r="J1989" s="161">
        <f t="shared" si="1088"/>
        <v>0</v>
      </c>
      <c r="K1989" s="162">
        <f t="shared" si="1082"/>
        <v>2343600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288</v>
      </c>
      <c r="C1990" s="287" t="str">
        <f t="shared" si="1089"/>
        <v>LSN</v>
      </c>
      <c r="D1990" s="288">
        <f t="shared" si="1089"/>
        <v>2</v>
      </c>
      <c r="E1990" s="289" t="str">
        <f t="shared" si="1089"/>
        <v>GEL PEN KENKO HI-TECH-H 0.28 MM HITAM</v>
      </c>
      <c r="F1990" s="158"/>
      <c r="G1990" s="159"/>
      <c r="H1990" s="160">
        <f t="shared" ref="H1990:J1990" si="1090">H1952</f>
        <v>39000</v>
      </c>
      <c r="I1990" s="161">
        <f t="shared" si="1090"/>
        <v>0.125</v>
      </c>
      <c r="J1990" s="161">
        <f t="shared" si="1090"/>
        <v>0</v>
      </c>
      <c r="K1990" s="162">
        <f t="shared" si="1082"/>
        <v>9828000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64"/>
      <c r="K2003" s="360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65">
        <f>SUM(K1986:K2001)</f>
        <v>22566600</v>
      </c>
      <c r="K2004" s="366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61"/>
      <c r="K2005" s="361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60"/>
      <c r="K2007" s="360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62">
        <f>((J2004/1.11)+(K2006/1.11))*11%</f>
        <v>2236329.7297297297</v>
      </c>
      <c r="K2008" s="363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60"/>
      <c r="K2009" s="360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22566600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28</v>
      </c>
      <c r="J2012" s="333" t="str">
        <f>J1974</f>
        <v>NOVI / CONDRO</v>
      </c>
      <c r="K2012" s="334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29</v>
      </c>
      <c r="J2013" s="333">
        <f>J1975</f>
        <v>0</v>
      </c>
      <c r="K2013" s="334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23110018</v>
      </c>
      <c r="F2016" s="200"/>
      <c r="G2016" s="201" t="s">
        <v>2</v>
      </c>
      <c r="H2016" s="335" t="str">
        <f>H1978</f>
        <v>CV LANCAR JAYA SENTOSA</v>
      </c>
      <c r="I2016" s="335"/>
      <c r="J2016" s="335"/>
      <c r="K2016" s="336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09" t="s">
        <v>3</v>
      </c>
      <c r="G2017" s="207"/>
      <c r="H2017" s="337"/>
      <c r="I2017" s="337"/>
      <c r="J2017" s="337"/>
      <c r="K2017" s="338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0">
        <f>D1980</f>
        <v>45245</v>
      </c>
      <c r="E2018" s="311"/>
      <c r="F2018" s="309"/>
      <c r="G2018" s="208"/>
      <c r="H2018" s="312" t="str">
        <f>H1980</f>
        <v/>
      </c>
      <c r="I2018" s="312"/>
      <c r="J2018" s="312"/>
      <c r="K2018" s="313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09"/>
      <c r="G2019" s="208"/>
      <c r="H2019" s="314" t="str">
        <f>H1981</f>
        <v>MALANG</v>
      </c>
      <c r="I2019" s="314"/>
      <c r="J2019" s="314"/>
      <c r="K2019" s="315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4538</v>
      </c>
      <c r="E2020" s="199"/>
      <c r="F2020" s="210"/>
      <c r="G2020" s="211"/>
      <c r="H2020" s="316"/>
      <c r="I2020" s="316"/>
      <c r="J2020" s="316"/>
      <c r="K2020" s="317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120</v>
      </c>
      <c r="C2024" s="292" t="str">
        <f t="shared" si="1113"/>
        <v>LSN</v>
      </c>
      <c r="D2024" s="293">
        <f t="shared" si="1113"/>
        <v>2</v>
      </c>
      <c r="E2024" s="294" t="str">
        <f t="shared" si="1113"/>
        <v>CORRECTION TAPE JOYKO CT-522</v>
      </c>
      <c r="F2024" s="235"/>
      <c r="G2024" s="236"/>
      <c r="H2024" s="237">
        <f t="shared" ref="H2024:J2024" si="1114">H1986</f>
        <v>57600</v>
      </c>
      <c r="I2024" s="238">
        <f t="shared" si="1114"/>
        <v>0.125</v>
      </c>
      <c r="J2024" s="238">
        <f t="shared" si="1114"/>
        <v>0</v>
      </c>
      <c r="K2024" s="239">
        <f t="shared" ref="K2024:K2039" si="1115">(B2024*H2024-((B2024*H2024)*I2024))-((B2024*H2024-((B2024*H2024)*I2024))*J2024)</f>
        <v>6048000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12</v>
      </c>
      <c r="C2025" s="292" t="str">
        <f t="shared" si="1116"/>
        <v>GRS</v>
      </c>
      <c r="D2025" s="293">
        <f t="shared" si="1116"/>
        <v>1</v>
      </c>
      <c r="E2025" s="294" t="str">
        <f t="shared" si="1116"/>
        <v>ISI PENSIL 2B 0.5 MM JOYKO PL-05</v>
      </c>
      <c r="F2025" s="235"/>
      <c r="G2025" s="236"/>
      <c r="H2025" s="237">
        <f t="shared" ref="H2025:J2025" si="1117">H1987</f>
        <v>176400</v>
      </c>
      <c r="I2025" s="238">
        <f t="shared" si="1117"/>
        <v>0.125</v>
      </c>
      <c r="J2025" s="238">
        <f t="shared" si="1117"/>
        <v>0</v>
      </c>
      <c r="K2025" s="239">
        <f t="shared" si="1115"/>
        <v>1852200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144</v>
      </c>
      <c r="C2026" s="292" t="str">
        <f t="shared" si="1118"/>
        <v>LSN</v>
      </c>
      <c r="D2026" s="293">
        <f t="shared" si="1118"/>
        <v>1</v>
      </c>
      <c r="E2026" s="294" t="str">
        <f t="shared" si="1118"/>
        <v>ISI PENSIL 2B 2.0 MM JOYKO PL-10</v>
      </c>
      <c r="F2026" s="235"/>
      <c r="G2026" s="236"/>
      <c r="H2026" s="237">
        <f t="shared" ref="H2026:J2026" si="1119">H1988</f>
        <v>19800</v>
      </c>
      <c r="I2026" s="238">
        <f t="shared" si="1119"/>
        <v>0.125</v>
      </c>
      <c r="J2026" s="238">
        <f t="shared" si="1119"/>
        <v>0</v>
      </c>
      <c r="K2026" s="239">
        <f t="shared" si="1115"/>
        <v>2494800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72</v>
      </c>
      <c r="C2027" s="292" t="str">
        <f t="shared" si="1120"/>
        <v>LSN</v>
      </c>
      <c r="D2027" s="293">
        <f t="shared" si="1120"/>
        <v>1</v>
      </c>
      <c r="E2027" s="294" t="str">
        <f t="shared" si="1120"/>
        <v>ISI PENSIL 2B 2.0 MM JOYKO PL-11</v>
      </c>
      <c r="F2027" s="235"/>
      <c r="G2027" s="236"/>
      <c r="H2027" s="237">
        <f t="shared" ref="H2027:J2027" si="1121">H1989</f>
        <v>37200</v>
      </c>
      <c r="I2027" s="238">
        <f t="shared" si="1121"/>
        <v>0.125</v>
      </c>
      <c r="J2027" s="238">
        <f t="shared" si="1121"/>
        <v>0</v>
      </c>
      <c r="K2027" s="239">
        <f t="shared" si="1115"/>
        <v>2343600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288</v>
      </c>
      <c r="C2028" s="292" t="str">
        <f t="shared" si="1122"/>
        <v>LSN</v>
      </c>
      <c r="D2028" s="293">
        <f t="shared" si="1122"/>
        <v>2</v>
      </c>
      <c r="E2028" s="294" t="str">
        <f t="shared" si="1122"/>
        <v>GEL PEN KENKO HI-TECH-H 0.28 MM HITAM</v>
      </c>
      <c r="F2028" s="235"/>
      <c r="G2028" s="236"/>
      <c r="H2028" s="237">
        <f t="shared" ref="H2028:J2028" si="1123">H1990</f>
        <v>39000</v>
      </c>
      <c r="I2028" s="238">
        <f t="shared" si="1123"/>
        <v>0.125</v>
      </c>
      <c r="J2028" s="238">
        <f t="shared" si="1123"/>
        <v>0</v>
      </c>
      <c r="K2028" s="239">
        <f t="shared" si="1115"/>
        <v>9828000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18"/>
      <c r="K2041" s="319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20">
        <f>SUM(K2024:K2039)</f>
        <v>22566600</v>
      </c>
      <c r="K2042" s="321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22"/>
      <c r="K2043" s="322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19"/>
      <c r="K2045" s="319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23">
        <f>((J2042/1.11)+(K2044/1.11))*11%</f>
        <v>2236329.7297297297</v>
      </c>
      <c r="K2046" s="324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19"/>
      <c r="K2047" s="319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22566600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28</v>
      </c>
      <c r="J2050" s="325" t="str">
        <f>J2012</f>
        <v>NOVI / CONDRO</v>
      </c>
      <c r="K2050" s="326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29</v>
      </c>
      <c r="J2051" s="325">
        <f>J2013</f>
        <v>0</v>
      </c>
      <c r="K2051" s="326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23110019</v>
      </c>
      <c r="G2054" s="11" t="s">
        <v>2</v>
      </c>
      <c r="H2054" s="301" t="s">
        <v>122</v>
      </c>
      <c r="I2054" s="301"/>
      <c r="J2054" s="301"/>
      <c r="K2054" s="302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05" t="s">
        <v>3</v>
      </c>
      <c r="G2055" s="17"/>
      <c r="H2055" s="303"/>
      <c r="I2055" s="303"/>
      <c r="J2055" s="303"/>
      <c r="K2055" s="304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43">
        <v>45246</v>
      </c>
      <c r="E2056" s="344"/>
      <c r="F2056" s="305"/>
      <c r="G2056" s="18"/>
      <c r="H2056" s="345" t="s">
        <v>31</v>
      </c>
      <c r="I2056" s="345"/>
      <c r="J2056" s="345"/>
      <c r="K2056" s="346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05"/>
      <c r="G2057" s="18"/>
      <c r="H2057" s="347" t="s">
        <v>123</v>
      </c>
      <c r="I2057" s="347"/>
      <c r="J2057" s="347"/>
      <c r="K2057" s="348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124</v>
      </c>
      <c r="E2058" s="9"/>
      <c r="F2058" s="21"/>
      <c r="G2058" s="22"/>
      <c r="H2058" s="349"/>
      <c r="I2058" s="349"/>
      <c r="J2058" s="349"/>
      <c r="K2058" s="350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120</v>
      </c>
      <c r="C2062" s="46" t="s">
        <v>40</v>
      </c>
      <c r="D2062" s="93">
        <v>1</v>
      </c>
      <c r="E2062" s="110" t="s">
        <v>125</v>
      </c>
      <c r="F2062" s="48"/>
      <c r="G2062" s="49"/>
      <c r="H2062" s="50">
        <v>32000</v>
      </c>
      <c r="I2062" s="51"/>
      <c r="J2062" s="51"/>
      <c r="K2062" s="52">
        <f t="shared" ref="K2062:K2077" si="1146">(B2062*H2062-((B2062*H2062)*I2062))-((B2062*H2062-((B2062*H2062)*I2062))*J2062)</f>
        <v>3840000</v>
      </c>
      <c r="L2062" s="36"/>
    </row>
    <row r="2063" spans="1:12" s="10" customFormat="1" ht="14.1" customHeight="1" x14ac:dyDescent="0.25">
      <c r="A2063" s="45">
        <v>2</v>
      </c>
      <c r="B2063" s="46">
        <v>96</v>
      </c>
      <c r="C2063" s="46" t="s">
        <v>40</v>
      </c>
      <c r="D2063" s="93">
        <v>1</v>
      </c>
      <c r="E2063" s="110" t="s">
        <v>126</v>
      </c>
      <c r="F2063" s="48"/>
      <c r="G2063" s="49"/>
      <c r="H2063" s="50">
        <v>30500</v>
      </c>
      <c r="I2063" s="51"/>
      <c r="J2063" s="51"/>
      <c r="K2063" s="52">
        <f t="shared" si="1146"/>
        <v>2928000</v>
      </c>
      <c r="L2063" s="36"/>
    </row>
    <row r="2064" spans="1:12" s="10" customFormat="1" ht="14.1" customHeight="1" x14ac:dyDescent="0.25">
      <c r="A2064" s="45">
        <v>3</v>
      </c>
      <c r="B2064" s="46">
        <v>96</v>
      </c>
      <c r="C2064" s="46" t="s">
        <v>40</v>
      </c>
      <c r="D2064" s="93">
        <v>1</v>
      </c>
      <c r="E2064" s="110" t="s">
        <v>127</v>
      </c>
      <c r="F2064" s="48"/>
      <c r="G2064" s="49"/>
      <c r="H2064" s="50">
        <v>33000</v>
      </c>
      <c r="I2064" s="51"/>
      <c r="J2064" s="51"/>
      <c r="K2064" s="52">
        <f t="shared" si="1146"/>
        <v>3168000</v>
      </c>
      <c r="L2064" s="36"/>
    </row>
    <row r="2065" spans="1:12" s="10" customFormat="1" ht="14.1" customHeight="1" x14ac:dyDescent="0.25">
      <c r="A2065" s="45">
        <v>4</v>
      </c>
      <c r="B2065" s="46">
        <v>288</v>
      </c>
      <c r="C2065" s="46" t="s">
        <v>40</v>
      </c>
      <c r="D2065" s="93">
        <v>2</v>
      </c>
      <c r="E2065" s="110" t="s">
        <v>153</v>
      </c>
      <c r="F2065" s="48"/>
      <c r="G2065" s="49"/>
      <c r="H2065" s="50">
        <v>28500</v>
      </c>
      <c r="I2065" s="51"/>
      <c r="J2065" s="51"/>
      <c r="K2065" s="52">
        <f t="shared" si="1146"/>
        <v>8208000</v>
      </c>
      <c r="L2065" s="36"/>
    </row>
    <row r="2066" spans="1:12" s="10" customFormat="1" ht="14.1" customHeight="1" x14ac:dyDescent="0.25">
      <c r="A2066" s="45">
        <v>5</v>
      </c>
      <c r="B2066" s="46"/>
      <c r="C2066" s="46"/>
      <c r="D2066" s="93"/>
      <c r="E2066" s="110"/>
      <c r="F2066" s="48"/>
      <c r="G2066" s="49"/>
      <c r="H2066" s="50"/>
      <c r="I2066" s="51"/>
      <c r="J2066" s="51"/>
      <c r="K2066" s="52">
        <f t="shared" si="1146"/>
        <v>0</v>
      </c>
      <c r="L2066" s="36"/>
    </row>
    <row r="2067" spans="1:12" s="10" customFormat="1" ht="14.1" customHeight="1" x14ac:dyDescent="0.25">
      <c r="A2067" s="45">
        <v>6</v>
      </c>
      <c r="B2067" s="46"/>
      <c r="C2067" s="46"/>
      <c r="D2067" s="93"/>
      <c r="E2067" s="110"/>
      <c r="F2067" s="48"/>
      <c r="G2067" s="49"/>
      <c r="H2067" s="50"/>
      <c r="I2067" s="51"/>
      <c r="J2067" s="51"/>
      <c r="K2067" s="52">
        <f t="shared" si="1146"/>
        <v>0</v>
      </c>
      <c r="L2067" s="36"/>
    </row>
    <row r="2068" spans="1:12" s="10" customFormat="1" ht="14.1" customHeight="1" x14ac:dyDescent="0.25">
      <c r="A2068" s="45">
        <v>7</v>
      </c>
      <c r="B2068" s="46"/>
      <c r="C2068" s="46"/>
      <c r="D2068" s="93"/>
      <c r="E2068" s="110"/>
      <c r="F2068" s="48"/>
      <c r="G2068" s="49"/>
      <c r="H2068" s="50"/>
      <c r="I2068" s="51"/>
      <c r="J2068" s="51"/>
      <c r="K2068" s="52">
        <f t="shared" si="1146"/>
        <v>0</v>
      </c>
      <c r="L2068" s="36"/>
    </row>
    <row r="2069" spans="1:12" s="10" customFormat="1" ht="14.1" customHeight="1" x14ac:dyDescent="0.25">
      <c r="A2069" s="45">
        <v>8</v>
      </c>
      <c r="B2069" s="46"/>
      <c r="C2069" s="46"/>
      <c r="D2069" s="93"/>
      <c r="E2069" s="111"/>
      <c r="F2069" s="48"/>
      <c r="G2069" s="49"/>
      <c r="H2069" s="50"/>
      <c r="I2069" s="51"/>
      <c r="J2069" s="51"/>
      <c r="K2069" s="52">
        <f t="shared" si="1146"/>
        <v>0</v>
      </c>
      <c r="L2069" s="36"/>
    </row>
    <row r="2070" spans="1:12" s="10" customFormat="1" ht="14.1" customHeight="1" x14ac:dyDescent="0.25">
      <c r="A2070" s="45">
        <v>9</v>
      </c>
      <c r="B2070" s="46"/>
      <c r="C2070" s="46"/>
      <c r="D2070" s="93"/>
      <c r="E2070" s="110"/>
      <c r="F2070" s="48"/>
      <c r="G2070" s="49"/>
      <c r="H2070" s="50"/>
      <c r="I2070" s="51"/>
      <c r="J2070" s="51"/>
      <c r="K2070" s="52">
        <f t="shared" si="1146"/>
        <v>0</v>
      </c>
      <c r="L2070" s="36"/>
    </row>
    <row r="2071" spans="1:12" s="10" customFormat="1" ht="14.1" customHeight="1" x14ac:dyDescent="0.25">
      <c r="A2071" s="45">
        <v>10</v>
      </c>
      <c r="B2071" s="46"/>
      <c r="C2071" s="46"/>
      <c r="D2071" s="93"/>
      <c r="E2071" s="110"/>
      <c r="F2071" s="48"/>
      <c r="G2071" s="49"/>
      <c r="H2071" s="50"/>
      <c r="I2071" s="51"/>
      <c r="J2071" s="51"/>
      <c r="K2071" s="52">
        <f t="shared" si="1146"/>
        <v>0</v>
      </c>
      <c r="L2071" s="36"/>
    </row>
    <row r="2072" spans="1:12" s="10" customFormat="1" ht="14.1" customHeight="1" x14ac:dyDescent="0.25">
      <c r="A2072" s="45">
        <v>11</v>
      </c>
      <c r="B2072" s="46"/>
      <c r="C2072" s="46"/>
      <c r="D2072" s="93"/>
      <c r="E2072" s="110"/>
      <c r="F2072" s="48"/>
      <c r="G2072" s="49"/>
      <c r="H2072" s="50"/>
      <c r="I2072" s="51"/>
      <c r="J2072" s="51"/>
      <c r="K2072" s="52">
        <f t="shared" si="1146"/>
        <v>0</v>
      </c>
      <c r="L2072" s="36"/>
    </row>
    <row r="2073" spans="1:12" s="10" customFormat="1" ht="14.1" customHeight="1" x14ac:dyDescent="0.25">
      <c r="A2073" s="45">
        <v>12</v>
      </c>
      <c r="B2073" s="46"/>
      <c r="C2073" s="46"/>
      <c r="D2073" s="93"/>
      <c r="E2073" s="110"/>
      <c r="F2073" s="48"/>
      <c r="G2073" s="49"/>
      <c r="H2073" s="50"/>
      <c r="I2073" s="51"/>
      <c r="J2073" s="51"/>
      <c r="K2073" s="52">
        <f t="shared" si="1146"/>
        <v>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32"/>
      <c r="K2079" s="306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27">
        <f>SUM(K2062:K2077)</f>
        <v>18144000</v>
      </c>
      <c r="K2080" s="328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29"/>
      <c r="K2081" s="329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06"/>
      <c r="K2083" s="306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30">
        <f>((J2080/1.11)+(K2082/1.11))*11%</f>
        <v>1798054.054054054</v>
      </c>
      <c r="K2084" s="331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06"/>
      <c r="K2085" s="306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18144000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28</v>
      </c>
      <c r="J2088" s="307" t="s">
        <v>36</v>
      </c>
      <c r="K2088" s="308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29</v>
      </c>
      <c r="J2089" s="307"/>
      <c r="K2089" s="308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23110019</v>
      </c>
      <c r="F2092" s="123"/>
      <c r="G2092" s="124" t="s">
        <v>2</v>
      </c>
      <c r="H2092" s="351" t="str">
        <f>H2054</f>
        <v>CV UTAMA PUTRA</v>
      </c>
      <c r="I2092" s="351"/>
      <c r="J2092" s="351"/>
      <c r="K2092" s="352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55" t="s">
        <v>3</v>
      </c>
      <c r="G2093" s="130"/>
      <c r="H2093" s="353"/>
      <c r="I2093" s="353"/>
      <c r="J2093" s="353"/>
      <c r="K2093" s="354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56">
        <f>D2056</f>
        <v>45246</v>
      </c>
      <c r="E2094" s="357"/>
      <c r="F2094" s="355"/>
      <c r="G2094" s="131"/>
      <c r="H2094" s="358" t="str">
        <f>H2056</f>
        <v/>
      </c>
      <c r="I2094" s="358"/>
      <c r="J2094" s="358"/>
      <c r="K2094" s="359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55"/>
      <c r="G2095" s="131"/>
      <c r="H2095" s="339" t="str">
        <f>H2057</f>
        <v>TULUNG AGUNG</v>
      </c>
      <c r="I2095" s="339"/>
      <c r="J2095" s="339"/>
      <c r="K2095" s="340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4831</v>
      </c>
      <c r="E2096" s="122"/>
      <c r="F2096" s="133"/>
      <c r="G2096" s="134"/>
      <c r="H2096" s="341"/>
      <c r="I2096" s="341"/>
      <c r="J2096" s="341"/>
      <c r="K2096" s="342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120</v>
      </c>
      <c r="C2100" s="287" t="str">
        <f t="shared" si="1147"/>
        <v>LSN</v>
      </c>
      <c r="D2100" s="288">
        <f t="shared" si="1147"/>
        <v>1</v>
      </c>
      <c r="E2100" s="289" t="str">
        <f t="shared" si="1147"/>
        <v>GEL PEN DEBOZZ CLICK 0.28 DB-G028</v>
      </c>
      <c r="F2100" s="158"/>
      <c r="G2100" s="159"/>
      <c r="H2100" s="160">
        <f t="shared" ref="H2100:J2100" si="1148">H2062</f>
        <v>32000</v>
      </c>
      <c r="I2100" s="161">
        <f t="shared" si="1148"/>
        <v>0</v>
      </c>
      <c r="J2100" s="161">
        <f t="shared" si="1148"/>
        <v>0</v>
      </c>
      <c r="K2100" s="162">
        <f t="shared" ref="K2100:K2115" si="1149">(B2100*H2100-((B2100*H2100)*I2100))-((B2100*H2100-((B2100*H2100)*I2100))*J2100)</f>
        <v>3840000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96</v>
      </c>
      <c r="C2101" s="287" t="str">
        <f t="shared" si="1150"/>
        <v>LSN</v>
      </c>
      <c r="D2101" s="288">
        <f t="shared" si="1150"/>
        <v>1</v>
      </c>
      <c r="E2101" s="289" t="str">
        <f t="shared" si="1150"/>
        <v>MECHANICAL PENCIL 2.0 MM TIZO TM-030-H</v>
      </c>
      <c r="F2101" s="158"/>
      <c r="G2101" s="159"/>
      <c r="H2101" s="160">
        <f t="shared" ref="H2101:J2101" si="1151">H2063</f>
        <v>30500</v>
      </c>
      <c r="I2101" s="161">
        <f t="shared" si="1151"/>
        <v>0</v>
      </c>
      <c r="J2101" s="161">
        <f t="shared" si="1151"/>
        <v>0</v>
      </c>
      <c r="K2101" s="162">
        <f t="shared" si="1149"/>
        <v>2928000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96</v>
      </c>
      <c r="C2102" s="287" t="str">
        <f t="shared" si="1152"/>
        <v>LSN</v>
      </c>
      <c r="D2102" s="288">
        <f t="shared" si="1152"/>
        <v>1</v>
      </c>
      <c r="E2102" s="289" t="str">
        <f t="shared" si="1152"/>
        <v>GEL PEN TIZO 1.0 MM TG-340BI BIRU</v>
      </c>
      <c r="F2102" s="158"/>
      <c r="G2102" s="159"/>
      <c r="H2102" s="160">
        <f t="shared" ref="H2102:J2102" si="1153">H2064</f>
        <v>33000</v>
      </c>
      <c r="I2102" s="161">
        <f t="shared" si="1153"/>
        <v>0</v>
      </c>
      <c r="J2102" s="161">
        <f t="shared" si="1153"/>
        <v>0</v>
      </c>
      <c r="K2102" s="162">
        <f t="shared" si="1149"/>
        <v>3168000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288</v>
      </c>
      <c r="C2103" s="287" t="str">
        <f t="shared" si="1154"/>
        <v>LSN</v>
      </c>
      <c r="D2103" s="288">
        <f t="shared" si="1154"/>
        <v>2</v>
      </c>
      <c r="E2103" s="289" t="str">
        <f t="shared" si="1154"/>
        <v>GEL PEN TRIFELLO HI-TECH TF-1191 HITAM</v>
      </c>
      <c r="F2103" s="158"/>
      <c r="G2103" s="159"/>
      <c r="H2103" s="160">
        <f t="shared" ref="H2103:J2103" si="1155">H2065</f>
        <v>28500</v>
      </c>
      <c r="I2103" s="161">
        <f t="shared" si="1155"/>
        <v>0</v>
      </c>
      <c r="J2103" s="161">
        <f t="shared" si="1155"/>
        <v>0</v>
      </c>
      <c r="K2103" s="162">
        <f t="shared" si="1149"/>
        <v>8208000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0</v>
      </c>
      <c r="C2104" s="287">
        <f t="shared" si="1156"/>
        <v>0</v>
      </c>
      <c r="D2104" s="288">
        <f t="shared" si="1156"/>
        <v>0</v>
      </c>
      <c r="E2104" s="289">
        <f t="shared" si="1156"/>
        <v>0</v>
      </c>
      <c r="F2104" s="158"/>
      <c r="G2104" s="159"/>
      <c r="H2104" s="160">
        <f t="shared" ref="H2104:J2104" si="1157">H2066</f>
        <v>0</v>
      </c>
      <c r="I2104" s="161">
        <f t="shared" si="1157"/>
        <v>0</v>
      </c>
      <c r="J2104" s="161">
        <f t="shared" si="1157"/>
        <v>0</v>
      </c>
      <c r="K2104" s="162">
        <f t="shared" si="1149"/>
        <v>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0</v>
      </c>
      <c r="C2105" s="287">
        <f t="shared" si="1158"/>
        <v>0</v>
      </c>
      <c r="D2105" s="288">
        <f t="shared" si="1158"/>
        <v>0</v>
      </c>
      <c r="E2105" s="289">
        <f t="shared" si="1158"/>
        <v>0</v>
      </c>
      <c r="F2105" s="158"/>
      <c r="G2105" s="159"/>
      <c r="H2105" s="160">
        <f t="shared" ref="H2105:J2105" si="1159">H2067</f>
        <v>0</v>
      </c>
      <c r="I2105" s="161">
        <f t="shared" si="1159"/>
        <v>0</v>
      </c>
      <c r="J2105" s="161">
        <f t="shared" si="1159"/>
        <v>0</v>
      </c>
      <c r="K2105" s="162">
        <f t="shared" si="1149"/>
        <v>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0</v>
      </c>
      <c r="C2106" s="287">
        <f t="shared" si="1160"/>
        <v>0</v>
      </c>
      <c r="D2106" s="288">
        <f t="shared" si="1160"/>
        <v>0</v>
      </c>
      <c r="E2106" s="289">
        <f t="shared" si="1160"/>
        <v>0</v>
      </c>
      <c r="F2106" s="158"/>
      <c r="G2106" s="159"/>
      <c r="H2106" s="160">
        <f t="shared" ref="H2106:J2106" si="1161">H2068</f>
        <v>0</v>
      </c>
      <c r="I2106" s="161">
        <f t="shared" si="1161"/>
        <v>0</v>
      </c>
      <c r="J2106" s="161">
        <f t="shared" si="1161"/>
        <v>0</v>
      </c>
      <c r="K2106" s="162">
        <f t="shared" si="1149"/>
        <v>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0</v>
      </c>
      <c r="C2107" s="287">
        <f t="shared" si="1162"/>
        <v>0</v>
      </c>
      <c r="D2107" s="288">
        <f t="shared" si="1162"/>
        <v>0</v>
      </c>
      <c r="E2107" s="290">
        <f t="shared" si="1162"/>
        <v>0</v>
      </c>
      <c r="F2107" s="158"/>
      <c r="G2107" s="159"/>
      <c r="H2107" s="160">
        <f t="shared" ref="H2107:J2107" si="1163">H2069</f>
        <v>0</v>
      </c>
      <c r="I2107" s="161">
        <f t="shared" si="1163"/>
        <v>0</v>
      </c>
      <c r="J2107" s="161">
        <f t="shared" si="1163"/>
        <v>0</v>
      </c>
      <c r="K2107" s="162">
        <f t="shared" si="1149"/>
        <v>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0</v>
      </c>
      <c r="C2108" s="287">
        <f t="shared" si="1164"/>
        <v>0</v>
      </c>
      <c r="D2108" s="288">
        <f t="shared" si="1164"/>
        <v>0</v>
      </c>
      <c r="E2108" s="289">
        <f t="shared" si="1164"/>
        <v>0</v>
      </c>
      <c r="F2108" s="158"/>
      <c r="G2108" s="159"/>
      <c r="H2108" s="160">
        <f t="shared" ref="H2108:J2108" si="1165">H2070</f>
        <v>0</v>
      </c>
      <c r="I2108" s="161">
        <f t="shared" si="1165"/>
        <v>0</v>
      </c>
      <c r="J2108" s="161">
        <f t="shared" si="1165"/>
        <v>0</v>
      </c>
      <c r="K2108" s="162">
        <f t="shared" si="1149"/>
        <v>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0</v>
      </c>
      <c r="C2109" s="287">
        <f t="shared" si="1166"/>
        <v>0</v>
      </c>
      <c r="D2109" s="288">
        <f t="shared" si="1166"/>
        <v>0</v>
      </c>
      <c r="E2109" s="289">
        <f t="shared" si="1166"/>
        <v>0</v>
      </c>
      <c r="F2109" s="158"/>
      <c r="G2109" s="159"/>
      <c r="H2109" s="160">
        <f t="shared" ref="H2109:J2109" si="1167">H2071</f>
        <v>0</v>
      </c>
      <c r="I2109" s="161">
        <f t="shared" si="1167"/>
        <v>0</v>
      </c>
      <c r="J2109" s="161">
        <f t="shared" si="1167"/>
        <v>0</v>
      </c>
      <c r="K2109" s="162">
        <f t="shared" si="1149"/>
        <v>0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0</v>
      </c>
      <c r="C2110" s="287">
        <f t="shared" si="1168"/>
        <v>0</v>
      </c>
      <c r="D2110" s="288">
        <f t="shared" si="1168"/>
        <v>0</v>
      </c>
      <c r="E2110" s="289">
        <f t="shared" si="1168"/>
        <v>0</v>
      </c>
      <c r="F2110" s="158"/>
      <c r="G2110" s="159"/>
      <c r="H2110" s="160">
        <f t="shared" ref="H2110:J2110" si="1169">H2072</f>
        <v>0</v>
      </c>
      <c r="I2110" s="161">
        <f t="shared" si="1169"/>
        <v>0</v>
      </c>
      <c r="J2110" s="161">
        <f t="shared" si="1169"/>
        <v>0</v>
      </c>
      <c r="K2110" s="162">
        <f t="shared" si="1149"/>
        <v>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0</v>
      </c>
      <c r="C2111" s="287">
        <f t="shared" si="1170"/>
        <v>0</v>
      </c>
      <c r="D2111" s="288">
        <f t="shared" si="1170"/>
        <v>0</v>
      </c>
      <c r="E2111" s="289">
        <f t="shared" si="1170"/>
        <v>0</v>
      </c>
      <c r="F2111" s="158"/>
      <c r="G2111" s="159"/>
      <c r="H2111" s="160">
        <f t="shared" ref="H2111:J2111" si="1171">H2073</f>
        <v>0</v>
      </c>
      <c r="I2111" s="161">
        <f t="shared" si="1171"/>
        <v>0</v>
      </c>
      <c r="J2111" s="161">
        <f t="shared" si="1171"/>
        <v>0</v>
      </c>
      <c r="K2111" s="162">
        <f t="shared" si="1149"/>
        <v>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64"/>
      <c r="K2117" s="360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65">
        <f>SUM(K2100:K2115)</f>
        <v>18144000</v>
      </c>
      <c r="K2118" s="366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61"/>
      <c r="K2119" s="361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60"/>
      <c r="K2121" s="360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62">
        <f>((J2118/1.11)+(K2120/1.11))*11%</f>
        <v>1798054.054054054</v>
      </c>
      <c r="K2122" s="363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60"/>
      <c r="K2123" s="360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18144000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28</v>
      </c>
      <c r="J2126" s="333" t="str">
        <f>J2088</f>
        <v>NOVI / CONDRO</v>
      </c>
      <c r="K2126" s="334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29</v>
      </c>
      <c r="J2127" s="333">
        <f>J2089</f>
        <v>0</v>
      </c>
      <c r="K2127" s="334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23110019</v>
      </c>
      <c r="F2130" s="200"/>
      <c r="G2130" s="201" t="s">
        <v>2</v>
      </c>
      <c r="H2130" s="335" t="str">
        <f>H2092</f>
        <v>CV UTAMA PUTRA</v>
      </c>
      <c r="I2130" s="335"/>
      <c r="J2130" s="335"/>
      <c r="K2130" s="336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09" t="s">
        <v>3</v>
      </c>
      <c r="G2131" s="207"/>
      <c r="H2131" s="337"/>
      <c r="I2131" s="337"/>
      <c r="J2131" s="337"/>
      <c r="K2131" s="338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0">
        <f>D2094</f>
        <v>45246</v>
      </c>
      <c r="E2132" s="311"/>
      <c r="F2132" s="309"/>
      <c r="G2132" s="208"/>
      <c r="H2132" s="312" t="str">
        <f>H2094</f>
        <v/>
      </c>
      <c r="I2132" s="312"/>
      <c r="J2132" s="312"/>
      <c r="K2132" s="313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09"/>
      <c r="G2133" s="208"/>
      <c r="H2133" s="314" t="str">
        <f>H2095</f>
        <v>TULUNG AGUNG</v>
      </c>
      <c r="I2133" s="314"/>
      <c r="J2133" s="314"/>
      <c r="K2133" s="315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4831</v>
      </c>
      <c r="E2134" s="199"/>
      <c r="F2134" s="210"/>
      <c r="G2134" s="211"/>
      <c r="H2134" s="316"/>
      <c r="I2134" s="316"/>
      <c r="J2134" s="316"/>
      <c r="K2134" s="317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120</v>
      </c>
      <c r="C2138" s="292" t="str">
        <f t="shared" si="1180"/>
        <v>LSN</v>
      </c>
      <c r="D2138" s="293">
        <f t="shared" si="1180"/>
        <v>1</v>
      </c>
      <c r="E2138" s="294" t="str">
        <f t="shared" si="1180"/>
        <v>GEL PEN DEBOZZ CLICK 0.28 DB-G028</v>
      </c>
      <c r="F2138" s="235"/>
      <c r="G2138" s="236"/>
      <c r="H2138" s="237">
        <f t="shared" ref="H2138:J2138" si="1181">H2100</f>
        <v>32000</v>
      </c>
      <c r="I2138" s="238">
        <f t="shared" si="1181"/>
        <v>0</v>
      </c>
      <c r="J2138" s="238">
        <f t="shared" si="1181"/>
        <v>0</v>
      </c>
      <c r="K2138" s="239">
        <f t="shared" ref="K2138:K2153" si="1182">(B2138*H2138-((B2138*H2138)*I2138))-((B2138*H2138-((B2138*H2138)*I2138))*J2138)</f>
        <v>3840000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96</v>
      </c>
      <c r="C2139" s="292" t="str">
        <f t="shared" si="1183"/>
        <v>LSN</v>
      </c>
      <c r="D2139" s="293">
        <f t="shared" si="1183"/>
        <v>1</v>
      </c>
      <c r="E2139" s="294" t="str">
        <f t="shared" si="1183"/>
        <v>MECHANICAL PENCIL 2.0 MM TIZO TM-030-H</v>
      </c>
      <c r="F2139" s="235"/>
      <c r="G2139" s="236"/>
      <c r="H2139" s="237">
        <f t="shared" ref="H2139:J2139" si="1184">H2101</f>
        <v>30500</v>
      </c>
      <c r="I2139" s="238">
        <f t="shared" si="1184"/>
        <v>0</v>
      </c>
      <c r="J2139" s="238">
        <f t="shared" si="1184"/>
        <v>0</v>
      </c>
      <c r="K2139" s="239">
        <f t="shared" si="1182"/>
        <v>2928000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96</v>
      </c>
      <c r="C2140" s="292" t="str">
        <f t="shared" si="1185"/>
        <v>LSN</v>
      </c>
      <c r="D2140" s="293">
        <f t="shared" si="1185"/>
        <v>1</v>
      </c>
      <c r="E2140" s="294" t="str">
        <f t="shared" si="1185"/>
        <v>GEL PEN TIZO 1.0 MM TG-340BI BIRU</v>
      </c>
      <c r="F2140" s="235"/>
      <c r="G2140" s="236"/>
      <c r="H2140" s="237">
        <f t="shared" ref="H2140:J2140" si="1186">H2102</f>
        <v>33000</v>
      </c>
      <c r="I2140" s="238">
        <f t="shared" si="1186"/>
        <v>0</v>
      </c>
      <c r="J2140" s="238">
        <f t="shared" si="1186"/>
        <v>0</v>
      </c>
      <c r="K2140" s="239">
        <f t="shared" si="1182"/>
        <v>3168000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288</v>
      </c>
      <c r="C2141" s="292" t="str">
        <f t="shared" si="1187"/>
        <v>LSN</v>
      </c>
      <c r="D2141" s="293">
        <f t="shared" si="1187"/>
        <v>2</v>
      </c>
      <c r="E2141" s="294" t="str">
        <f t="shared" si="1187"/>
        <v>GEL PEN TRIFELLO HI-TECH TF-1191 HITAM</v>
      </c>
      <c r="F2141" s="235"/>
      <c r="G2141" s="236"/>
      <c r="H2141" s="237">
        <f t="shared" ref="H2141:J2141" si="1188">H2103</f>
        <v>28500</v>
      </c>
      <c r="I2141" s="238">
        <f t="shared" si="1188"/>
        <v>0</v>
      </c>
      <c r="J2141" s="238">
        <f t="shared" si="1188"/>
        <v>0</v>
      </c>
      <c r="K2141" s="239">
        <f t="shared" si="1182"/>
        <v>8208000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0</v>
      </c>
      <c r="C2142" s="292">
        <f t="shared" si="1189"/>
        <v>0</v>
      </c>
      <c r="D2142" s="293">
        <f t="shared" si="1189"/>
        <v>0</v>
      </c>
      <c r="E2142" s="294">
        <f t="shared" si="1189"/>
        <v>0</v>
      </c>
      <c r="F2142" s="235"/>
      <c r="G2142" s="236"/>
      <c r="H2142" s="237">
        <f t="shared" ref="H2142:J2142" si="1190">H2104</f>
        <v>0</v>
      </c>
      <c r="I2142" s="238">
        <f t="shared" si="1190"/>
        <v>0</v>
      </c>
      <c r="J2142" s="238">
        <f t="shared" si="1190"/>
        <v>0</v>
      </c>
      <c r="K2142" s="239">
        <f t="shared" si="1182"/>
        <v>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0</v>
      </c>
      <c r="C2143" s="292">
        <f t="shared" si="1191"/>
        <v>0</v>
      </c>
      <c r="D2143" s="293">
        <f t="shared" si="1191"/>
        <v>0</v>
      </c>
      <c r="E2143" s="294">
        <f t="shared" si="1191"/>
        <v>0</v>
      </c>
      <c r="F2143" s="235"/>
      <c r="G2143" s="236"/>
      <c r="H2143" s="237">
        <f t="shared" ref="H2143:J2143" si="1192">H2105</f>
        <v>0</v>
      </c>
      <c r="I2143" s="238">
        <f t="shared" si="1192"/>
        <v>0</v>
      </c>
      <c r="J2143" s="238">
        <f t="shared" si="1192"/>
        <v>0</v>
      </c>
      <c r="K2143" s="239">
        <f t="shared" si="1182"/>
        <v>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0</v>
      </c>
      <c r="C2144" s="292">
        <f t="shared" si="1193"/>
        <v>0</v>
      </c>
      <c r="D2144" s="293">
        <f t="shared" si="1193"/>
        <v>0</v>
      </c>
      <c r="E2144" s="294">
        <f t="shared" si="1193"/>
        <v>0</v>
      </c>
      <c r="F2144" s="235"/>
      <c r="G2144" s="236"/>
      <c r="H2144" s="237">
        <f t="shared" ref="H2144:J2144" si="1194">H2106</f>
        <v>0</v>
      </c>
      <c r="I2144" s="238">
        <f t="shared" si="1194"/>
        <v>0</v>
      </c>
      <c r="J2144" s="238">
        <f t="shared" si="1194"/>
        <v>0</v>
      </c>
      <c r="K2144" s="239">
        <f t="shared" si="1182"/>
        <v>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0</v>
      </c>
      <c r="C2145" s="292">
        <f t="shared" si="1195"/>
        <v>0</v>
      </c>
      <c r="D2145" s="293">
        <f t="shared" si="1195"/>
        <v>0</v>
      </c>
      <c r="E2145" s="295">
        <f t="shared" si="1195"/>
        <v>0</v>
      </c>
      <c r="F2145" s="235"/>
      <c r="G2145" s="236"/>
      <c r="H2145" s="237">
        <f t="shared" ref="H2145:J2145" si="1196">H2107</f>
        <v>0</v>
      </c>
      <c r="I2145" s="238">
        <f t="shared" si="1196"/>
        <v>0</v>
      </c>
      <c r="J2145" s="238">
        <f t="shared" si="1196"/>
        <v>0</v>
      </c>
      <c r="K2145" s="239">
        <f t="shared" si="1182"/>
        <v>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0</v>
      </c>
      <c r="C2146" s="292">
        <f t="shared" si="1197"/>
        <v>0</v>
      </c>
      <c r="D2146" s="293">
        <f t="shared" si="1197"/>
        <v>0</v>
      </c>
      <c r="E2146" s="294">
        <f t="shared" si="1197"/>
        <v>0</v>
      </c>
      <c r="F2146" s="235"/>
      <c r="G2146" s="236"/>
      <c r="H2146" s="237">
        <f t="shared" ref="H2146:J2146" si="1198">H2108</f>
        <v>0</v>
      </c>
      <c r="I2146" s="238">
        <f t="shared" si="1198"/>
        <v>0</v>
      </c>
      <c r="J2146" s="238">
        <f t="shared" si="1198"/>
        <v>0</v>
      </c>
      <c r="K2146" s="239">
        <f t="shared" si="1182"/>
        <v>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0</v>
      </c>
      <c r="C2147" s="292">
        <f t="shared" si="1199"/>
        <v>0</v>
      </c>
      <c r="D2147" s="293">
        <f t="shared" si="1199"/>
        <v>0</v>
      </c>
      <c r="E2147" s="294">
        <f t="shared" si="1199"/>
        <v>0</v>
      </c>
      <c r="F2147" s="235"/>
      <c r="G2147" s="236"/>
      <c r="H2147" s="237">
        <f t="shared" ref="H2147:J2147" si="1200">H2109</f>
        <v>0</v>
      </c>
      <c r="I2147" s="238">
        <f t="shared" si="1200"/>
        <v>0</v>
      </c>
      <c r="J2147" s="238">
        <f t="shared" si="1200"/>
        <v>0</v>
      </c>
      <c r="K2147" s="239">
        <f t="shared" si="1182"/>
        <v>0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0</v>
      </c>
      <c r="C2148" s="292">
        <f t="shared" si="1201"/>
        <v>0</v>
      </c>
      <c r="D2148" s="293">
        <f t="shared" si="1201"/>
        <v>0</v>
      </c>
      <c r="E2148" s="294">
        <f t="shared" si="1201"/>
        <v>0</v>
      </c>
      <c r="F2148" s="235"/>
      <c r="G2148" s="236"/>
      <c r="H2148" s="237">
        <f t="shared" ref="H2148:J2148" si="1202">H2110</f>
        <v>0</v>
      </c>
      <c r="I2148" s="238">
        <f t="shared" si="1202"/>
        <v>0</v>
      </c>
      <c r="J2148" s="238">
        <f t="shared" si="1202"/>
        <v>0</v>
      </c>
      <c r="K2148" s="239">
        <f t="shared" si="1182"/>
        <v>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0</v>
      </c>
      <c r="C2149" s="292">
        <f t="shared" si="1203"/>
        <v>0</v>
      </c>
      <c r="D2149" s="293">
        <f t="shared" si="1203"/>
        <v>0</v>
      </c>
      <c r="E2149" s="294">
        <f t="shared" si="1203"/>
        <v>0</v>
      </c>
      <c r="F2149" s="235"/>
      <c r="G2149" s="236"/>
      <c r="H2149" s="237">
        <f t="shared" ref="H2149:J2149" si="1204">H2111</f>
        <v>0</v>
      </c>
      <c r="I2149" s="238">
        <f t="shared" si="1204"/>
        <v>0</v>
      </c>
      <c r="J2149" s="238">
        <f t="shared" si="1204"/>
        <v>0</v>
      </c>
      <c r="K2149" s="239">
        <f t="shared" si="1182"/>
        <v>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18"/>
      <c r="K2155" s="319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20">
        <f>SUM(K2138:K2153)</f>
        <v>18144000</v>
      </c>
      <c r="K2156" s="321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22"/>
      <c r="K2157" s="322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19"/>
      <c r="K2159" s="319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23">
        <f>((J2156/1.11)+(K2158/1.11))*11%</f>
        <v>1798054.054054054</v>
      </c>
      <c r="K2160" s="324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19"/>
      <c r="K2161" s="319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18144000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28</v>
      </c>
      <c r="J2164" s="325" t="str">
        <f>J2126</f>
        <v>NOVI / CONDRO</v>
      </c>
      <c r="K2164" s="326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29</v>
      </c>
      <c r="J2165" s="325">
        <f>J2127</f>
        <v>0</v>
      </c>
      <c r="K2165" s="326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23110020</v>
      </c>
      <c r="G2168" s="11" t="s">
        <v>2</v>
      </c>
      <c r="H2168" s="301" t="s">
        <v>90</v>
      </c>
      <c r="I2168" s="301"/>
      <c r="J2168" s="301"/>
      <c r="K2168" s="302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05" t="s">
        <v>3</v>
      </c>
      <c r="G2169" s="17"/>
      <c r="H2169" s="303"/>
      <c r="I2169" s="303"/>
      <c r="J2169" s="303"/>
      <c r="K2169" s="304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43">
        <v>45247</v>
      </c>
      <c r="E2170" s="344"/>
      <c r="F2170" s="305"/>
      <c r="G2170" s="18"/>
      <c r="H2170" s="345" t="s">
        <v>31</v>
      </c>
      <c r="I2170" s="345"/>
      <c r="J2170" s="345"/>
      <c r="K2170" s="346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05"/>
      <c r="G2171" s="18"/>
      <c r="H2171" s="347" t="s">
        <v>91</v>
      </c>
      <c r="I2171" s="347"/>
      <c r="J2171" s="347"/>
      <c r="K2171" s="348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128</v>
      </c>
      <c r="E2172" s="9"/>
      <c r="F2172" s="21"/>
      <c r="G2172" s="22"/>
      <c r="H2172" s="349"/>
      <c r="I2172" s="349"/>
      <c r="J2172" s="349"/>
      <c r="K2172" s="350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144</v>
      </c>
      <c r="C2176" s="46" t="s">
        <v>40</v>
      </c>
      <c r="D2176" s="93">
        <v>1</v>
      </c>
      <c r="E2176" s="110" t="s">
        <v>129</v>
      </c>
      <c r="F2176" s="48"/>
      <c r="G2176" s="49"/>
      <c r="H2176" s="50">
        <v>28500</v>
      </c>
      <c r="I2176" s="51"/>
      <c r="J2176" s="51"/>
      <c r="K2176" s="52">
        <f t="shared" ref="K2176:K2191" si="1213">(B2176*H2176-((B2176*H2176)*I2176))-((B2176*H2176-((B2176*H2176)*I2176))*J2176)</f>
        <v>4104000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32"/>
      <c r="K2193" s="306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27">
        <f>SUM(K2176:K2191)</f>
        <v>4104000</v>
      </c>
      <c r="K2194" s="328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29"/>
      <c r="K2195" s="329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06"/>
      <c r="K2197" s="306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30">
        <f>((J2194/1.11)+(K2196/1.11))*11%</f>
        <v>406702.70270270266</v>
      </c>
      <c r="K2198" s="331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06"/>
      <c r="K2199" s="306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4104000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28</v>
      </c>
      <c r="J2202" s="307" t="s">
        <v>36</v>
      </c>
      <c r="K2202" s="308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29</v>
      </c>
      <c r="J2203" s="307"/>
      <c r="K2203" s="308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23110020</v>
      </c>
      <c r="F2206" s="123"/>
      <c r="G2206" s="124" t="s">
        <v>2</v>
      </c>
      <c r="H2206" s="351" t="str">
        <f>H2168</f>
        <v>CV FM 90</v>
      </c>
      <c r="I2206" s="351"/>
      <c r="J2206" s="351"/>
      <c r="K2206" s="352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55" t="s">
        <v>3</v>
      </c>
      <c r="G2207" s="130"/>
      <c r="H2207" s="353"/>
      <c r="I2207" s="353"/>
      <c r="J2207" s="353"/>
      <c r="K2207" s="354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56">
        <f>D2170</f>
        <v>45247</v>
      </c>
      <c r="E2208" s="357"/>
      <c r="F2208" s="355"/>
      <c r="G2208" s="131"/>
      <c r="H2208" s="358" t="str">
        <f>H2170</f>
        <v/>
      </c>
      <c r="I2208" s="358"/>
      <c r="J2208" s="358"/>
      <c r="K2208" s="359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55"/>
      <c r="G2209" s="131"/>
      <c r="H2209" s="339" t="str">
        <f>H2171</f>
        <v>KEBUMEN</v>
      </c>
      <c r="I2209" s="339"/>
      <c r="J2209" s="339"/>
      <c r="K2209" s="340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A 4833</v>
      </c>
      <c r="E2210" s="122"/>
      <c r="F2210" s="133"/>
      <c r="G2210" s="134"/>
      <c r="H2210" s="341"/>
      <c r="I2210" s="341"/>
      <c r="J2210" s="341"/>
      <c r="K2210" s="342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144</v>
      </c>
      <c r="C2214" s="287" t="str">
        <f t="shared" si="1214"/>
        <v>LSN</v>
      </c>
      <c r="D2214" s="288">
        <f t="shared" si="1214"/>
        <v>1</v>
      </c>
      <c r="E2214" s="289" t="str">
        <f t="shared" si="1214"/>
        <v>GEL PEN TRIFELLO HI-TECH TF-1190 BIRU</v>
      </c>
      <c r="F2214" s="158"/>
      <c r="G2214" s="159"/>
      <c r="H2214" s="160">
        <f t="shared" ref="H2214:J2214" si="1215">H2176</f>
        <v>28500</v>
      </c>
      <c r="I2214" s="161">
        <f t="shared" si="1215"/>
        <v>0</v>
      </c>
      <c r="J2214" s="161">
        <f t="shared" si="1215"/>
        <v>0</v>
      </c>
      <c r="K2214" s="162">
        <f t="shared" ref="K2214:K2229" si="1216">(B2214*H2214-((B2214*H2214)*I2214))-((B2214*H2214-((B2214*H2214)*I2214))*J2214)</f>
        <v>4104000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64"/>
      <c r="K2231" s="360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65">
        <f>SUM(K2214:K2229)</f>
        <v>4104000</v>
      </c>
      <c r="K2232" s="366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61"/>
      <c r="K2233" s="361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60"/>
      <c r="K2235" s="360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62">
        <f>((J2232/1.11)+(K2234/1.11))*11%</f>
        <v>406702.70270270266</v>
      </c>
      <c r="K2236" s="363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60"/>
      <c r="K2237" s="360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4104000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28</v>
      </c>
      <c r="J2240" s="333" t="str">
        <f>J2202</f>
        <v>NOVI / CONDRO</v>
      </c>
      <c r="K2240" s="334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29</v>
      </c>
      <c r="J2241" s="333">
        <f>J2203</f>
        <v>0</v>
      </c>
      <c r="K2241" s="334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23110020</v>
      </c>
      <c r="F2244" s="200"/>
      <c r="G2244" s="201" t="s">
        <v>2</v>
      </c>
      <c r="H2244" s="335" t="str">
        <f>H2206</f>
        <v>CV FM 90</v>
      </c>
      <c r="I2244" s="335"/>
      <c r="J2244" s="335"/>
      <c r="K2244" s="336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09" t="s">
        <v>3</v>
      </c>
      <c r="G2245" s="207"/>
      <c r="H2245" s="337"/>
      <c r="I2245" s="337"/>
      <c r="J2245" s="337"/>
      <c r="K2245" s="338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0">
        <f>D2208</f>
        <v>45247</v>
      </c>
      <c r="E2246" s="311"/>
      <c r="F2246" s="309"/>
      <c r="G2246" s="208"/>
      <c r="H2246" s="312" t="str">
        <f>H2208</f>
        <v/>
      </c>
      <c r="I2246" s="312"/>
      <c r="J2246" s="312"/>
      <c r="K2246" s="313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09"/>
      <c r="G2247" s="208"/>
      <c r="H2247" s="314" t="str">
        <f>H2209</f>
        <v>KEBUMEN</v>
      </c>
      <c r="I2247" s="314"/>
      <c r="J2247" s="314"/>
      <c r="K2247" s="315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A 4833</v>
      </c>
      <c r="E2248" s="199"/>
      <c r="F2248" s="210"/>
      <c r="G2248" s="211"/>
      <c r="H2248" s="316"/>
      <c r="I2248" s="316"/>
      <c r="J2248" s="316"/>
      <c r="K2248" s="317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144</v>
      </c>
      <c r="C2252" s="292" t="str">
        <f t="shared" si="1247"/>
        <v>LSN</v>
      </c>
      <c r="D2252" s="293">
        <f t="shared" si="1247"/>
        <v>1</v>
      </c>
      <c r="E2252" s="294" t="str">
        <f t="shared" si="1247"/>
        <v>GEL PEN TRIFELLO HI-TECH TF-1190 BIRU</v>
      </c>
      <c r="F2252" s="235"/>
      <c r="G2252" s="236"/>
      <c r="H2252" s="237">
        <f t="shared" ref="H2252:J2252" si="1248">H2214</f>
        <v>28500</v>
      </c>
      <c r="I2252" s="238">
        <f t="shared" si="1248"/>
        <v>0</v>
      </c>
      <c r="J2252" s="238">
        <f t="shared" si="1248"/>
        <v>0</v>
      </c>
      <c r="K2252" s="239">
        <f t="shared" ref="K2252:K2267" si="1249">(B2252*H2252-((B2252*H2252)*I2252))-((B2252*H2252-((B2252*H2252)*I2252))*J2252)</f>
        <v>4104000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18"/>
      <c r="K2269" s="319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20">
        <f>SUM(K2252:K2267)</f>
        <v>4104000</v>
      </c>
      <c r="K2270" s="321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22"/>
      <c r="K2271" s="322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19"/>
      <c r="K2273" s="319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23">
        <f>((J2270/1.11)+(K2272/1.11))*11%</f>
        <v>406702.70270270266</v>
      </c>
      <c r="K2274" s="324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19"/>
      <c r="K2275" s="319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4104000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28</v>
      </c>
      <c r="J2278" s="325" t="str">
        <f>J2240</f>
        <v>NOVI / CONDRO</v>
      </c>
      <c r="K2278" s="326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29</v>
      </c>
      <c r="J2279" s="325">
        <f>J2241</f>
        <v>0</v>
      </c>
      <c r="K2279" s="326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23110021</v>
      </c>
      <c r="G2282" s="11" t="s">
        <v>2</v>
      </c>
      <c r="H2282" s="301" t="s">
        <v>49</v>
      </c>
      <c r="I2282" s="301"/>
      <c r="J2282" s="301"/>
      <c r="K2282" s="302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05" t="s">
        <v>3</v>
      </c>
      <c r="G2283" s="17"/>
      <c r="H2283" s="303"/>
      <c r="I2283" s="303"/>
      <c r="J2283" s="303"/>
      <c r="K2283" s="304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43">
        <v>45248</v>
      </c>
      <c r="E2284" s="344"/>
      <c r="F2284" s="305"/>
      <c r="G2284" s="18"/>
      <c r="H2284" s="345" t="s">
        <v>50</v>
      </c>
      <c r="I2284" s="345"/>
      <c r="J2284" s="345"/>
      <c r="K2284" s="346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05"/>
      <c r="G2285" s="18"/>
      <c r="H2285" s="347" t="s">
        <v>51</v>
      </c>
      <c r="I2285" s="347"/>
      <c r="J2285" s="347"/>
      <c r="K2285" s="348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130</v>
      </c>
      <c r="E2286" s="9"/>
      <c r="F2286" s="21"/>
      <c r="G2286" s="22"/>
      <c r="H2286" s="349"/>
      <c r="I2286" s="349"/>
      <c r="J2286" s="349"/>
      <c r="K2286" s="350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432</v>
      </c>
      <c r="C2290" s="46" t="s">
        <v>47</v>
      </c>
      <c r="D2290" s="93">
        <v>3</v>
      </c>
      <c r="E2290" s="110" t="s">
        <v>131</v>
      </c>
      <c r="F2290" s="48"/>
      <c r="G2290" s="49"/>
      <c r="H2290" s="50">
        <v>11900</v>
      </c>
      <c r="I2290" s="51">
        <v>0.125</v>
      </c>
      <c r="J2290" s="51"/>
      <c r="K2290" s="52">
        <f t="shared" ref="K2290:K2305" si="1280">(B2290*H2290-((B2290*H2290)*I2290))-((B2290*H2290-((B2290*H2290)*I2290))*J2290)</f>
        <v>4498200</v>
      </c>
      <c r="L2290" s="36"/>
    </row>
    <row r="2291" spans="1:12" s="10" customFormat="1" ht="14.1" customHeight="1" x14ac:dyDescent="0.25">
      <c r="A2291" s="45">
        <v>2</v>
      </c>
      <c r="B2291" s="46">
        <v>72</v>
      </c>
      <c r="C2291" s="46" t="s">
        <v>47</v>
      </c>
      <c r="D2291" s="93">
        <v>1</v>
      </c>
      <c r="E2291" s="110" t="s">
        <v>132</v>
      </c>
      <c r="F2291" s="48"/>
      <c r="G2291" s="49"/>
      <c r="H2291" s="50">
        <v>23000</v>
      </c>
      <c r="I2291" s="51">
        <v>0.125</v>
      </c>
      <c r="J2291" s="51"/>
      <c r="K2291" s="52">
        <f t="shared" si="1280"/>
        <v>1449000</v>
      </c>
      <c r="L2291" s="36"/>
    </row>
    <row r="2292" spans="1:12" s="10" customFormat="1" ht="14.1" customHeight="1" x14ac:dyDescent="0.25">
      <c r="A2292" s="45">
        <v>3</v>
      </c>
      <c r="B2292" s="46">
        <v>144</v>
      </c>
      <c r="C2292" s="46" t="s">
        <v>47</v>
      </c>
      <c r="D2292" s="93">
        <v>3</v>
      </c>
      <c r="E2292" s="110" t="s">
        <v>133</v>
      </c>
      <c r="F2292" s="48"/>
      <c r="G2292" s="49"/>
      <c r="H2292" s="50">
        <v>29600</v>
      </c>
      <c r="I2292" s="51">
        <v>0.125</v>
      </c>
      <c r="J2292" s="51"/>
      <c r="K2292" s="52">
        <f t="shared" si="1280"/>
        <v>3729600</v>
      </c>
      <c r="L2292" s="36"/>
    </row>
    <row r="2293" spans="1:12" s="10" customFormat="1" ht="14.1" customHeight="1" x14ac:dyDescent="0.25">
      <c r="A2293" s="45">
        <v>4</v>
      </c>
      <c r="B2293" s="46">
        <v>72</v>
      </c>
      <c r="C2293" s="46" t="s">
        <v>47</v>
      </c>
      <c r="D2293" s="93">
        <v>2</v>
      </c>
      <c r="E2293" s="110" t="s">
        <v>134</v>
      </c>
      <c r="F2293" s="48"/>
      <c r="G2293" s="49"/>
      <c r="H2293" s="50">
        <v>41500</v>
      </c>
      <c r="I2293" s="51">
        <v>0.125</v>
      </c>
      <c r="J2293" s="51"/>
      <c r="K2293" s="52">
        <f t="shared" si="1280"/>
        <v>2614500</v>
      </c>
      <c r="L2293" s="36"/>
    </row>
    <row r="2294" spans="1:12" s="10" customFormat="1" ht="14.1" customHeight="1" x14ac:dyDescent="0.25">
      <c r="A2294" s="45">
        <v>5</v>
      </c>
      <c r="B2294" s="46">
        <v>48</v>
      </c>
      <c r="C2294" s="46" t="s">
        <v>47</v>
      </c>
      <c r="D2294" s="93">
        <v>2</v>
      </c>
      <c r="E2294" s="110" t="s">
        <v>135</v>
      </c>
      <c r="F2294" s="48"/>
      <c r="G2294" s="49"/>
      <c r="H2294" s="50">
        <v>58900</v>
      </c>
      <c r="I2294" s="51">
        <v>0.125</v>
      </c>
      <c r="J2294" s="51"/>
      <c r="K2294" s="52">
        <f t="shared" si="1280"/>
        <v>2473800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32"/>
      <c r="K2307" s="306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27">
        <f>SUM(K2290:K2305)</f>
        <v>14765100</v>
      </c>
      <c r="K2308" s="328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29"/>
      <c r="K2309" s="329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06"/>
      <c r="K2311" s="306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30">
        <f>((J2308/1.11)+(K2310/1.11))*11%</f>
        <v>1463208.1081081079</v>
      </c>
      <c r="K2312" s="331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06"/>
      <c r="K2313" s="306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14765100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28</v>
      </c>
      <c r="J2316" s="307" t="s">
        <v>36</v>
      </c>
      <c r="K2316" s="308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29</v>
      </c>
      <c r="J2317" s="307"/>
      <c r="K2317" s="308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23110021</v>
      </c>
      <c r="F2320" s="123"/>
      <c r="G2320" s="124" t="s">
        <v>2</v>
      </c>
      <c r="H2320" s="351" t="str">
        <f>H2282</f>
        <v>LILY JULIAWATI</v>
      </c>
      <c r="I2320" s="351"/>
      <c r="J2320" s="351"/>
      <c r="K2320" s="352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55" t="s">
        <v>3</v>
      </c>
      <c r="G2321" s="130"/>
      <c r="H2321" s="353"/>
      <c r="I2321" s="353"/>
      <c r="J2321" s="353"/>
      <c r="K2321" s="354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56">
        <f>D2284</f>
        <v>45248</v>
      </c>
      <c r="E2322" s="357"/>
      <c r="F2322" s="355"/>
      <c r="G2322" s="131"/>
      <c r="H2322" s="358" t="str">
        <f>H2284</f>
        <v>(REJO AGUNG)</v>
      </c>
      <c r="I2322" s="358"/>
      <c r="J2322" s="358"/>
      <c r="K2322" s="359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55"/>
      <c r="G2323" s="131"/>
      <c r="H2323" s="339" t="str">
        <f>H2285</f>
        <v>JOMBANG</v>
      </c>
      <c r="I2323" s="339"/>
      <c r="J2323" s="339"/>
      <c r="K2323" s="340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G 4907</v>
      </c>
      <c r="E2324" s="122"/>
      <c r="F2324" s="133"/>
      <c r="G2324" s="134"/>
      <c r="H2324" s="341"/>
      <c r="I2324" s="341"/>
      <c r="J2324" s="341"/>
      <c r="K2324" s="342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432</v>
      </c>
      <c r="C2328" s="287" t="str">
        <f t="shared" si="1281"/>
        <v>PCS</v>
      </c>
      <c r="D2328" s="288">
        <f t="shared" si="1281"/>
        <v>3</v>
      </c>
      <c r="E2328" s="289" t="str">
        <f t="shared" si="1281"/>
        <v>CRAYON / OIL PASTEL JOYKO OP-12S PP CASE SEA WORLD</v>
      </c>
      <c r="F2328" s="158"/>
      <c r="G2328" s="159"/>
      <c r="H2328" s="160">
        <f t="shared" ref="H2328:J2328" si="1282">H2290</f>
        <v>11900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4498200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72</v>
      </c>
      <c r="C2329" s="287" t="str">
        <f t="shared" si="1284"/>
        <v>PCS</v>
      </c>
      <c r="D2329" s="288">
        <f t="shared" si="1284"/>
        <v>1</v>
      </c>
      <c r="E2329" s="289" t="str">
        <f t="shared" si="1284"/>
        <v>CRAYON / OIL PASTEL JOYKO OP-18S PP CASE SEA WORLD</v>
      </c>
      <c r="F2329" s="158"/>
      <c r="G2329" s="159"/>
      <c r="H2329" s="160">
        <f t="shared" ref="H2329:J2329" si="1285">H2291</f>
        <v>23000</v>
      </c>
      <c r="I2329" s="161">
        <f t="shared" si="1285"/>
        <v>0.125</v>
      </c>
      <c r="J2329" s="161">
        <f t="shared" si="1285"/>
        <v>0</v>
      </c>
      <c r="K2329" s="162">
        <f t="shared" si="1283"/>
        <v>1449000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144</v>
      </c>
      <c r="C2330" s="287" t="str">
        <f t="shared" si="1286"/>
        <v>PCS</v>
      </c>
      <c r="D2330" s="288">
        <f t="shared" si="1286"/>
        <v>3</v>
      </c>
      <c r="E2330" s="289" t="str">
        <f t="shared" si="1286"/>
        <v>CRAYON / OIL PASTEL JOYKO OP-24S PP CASE SEA WORLD</v>
      </c>
      <c r="F2330" s="158"/>
      <c r="G2330" s="159"/>
      <c r="H2330" s="160">
        <f t="shared" ref="H2330:J2330" si="1287">H2292</f>
        <v>29600</v>
      </c>
      <c r="I2330" s="161">
        <f t="shared" si="1287"/>
        <v>0.125</v>
      </c>
      <c r="J2330" s="161">
        <f t="shared" si="1287"/>
        <v>0</v>
      </c>
      <c r="K2330" s="162">
        <f t="shared" si="1283"/>
        <v>3729600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72</v>
      </c>
      <c r="C2331" s="287" t="str">
        <f t="shared" si="1288"/>
        <v>PCS</v>
      </c>
      <c r="D2331" s="288">
        <f t="shared" si="1288"/>
        <v>2</v>
      </c>
      <c r="E2331" s="289" t="str">
        <f t="shared" si="1288"/>
        <v>CRAYON / OIL PASTEL JOYKO OP-36S PP CASE SEA WORLD</v>
      </c>
      <c r="F2331" s="158"/>
      <c r="G2331" s="159"/>
      <c r="H2331" s="160">
        <f t="shared" ref="H2331:J2331" si="1289">H2293</f>
        <v>41500</v>
      </c>
      <c r="I2331" s="161">
        <f t="shared" si="1289"/>
        <v>0.125</v>
      </c>
      <c r="J2331" s="161">
        <f t="shared" si="1289"/>
        <v>0</v>
      </c>
      <c r="K2331" s="162">
        <f t="shared" si="1283"/>
        <v>2614500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48</v>
      </c>
      <c r="C2332" s="287" t="str">
        <f t="shared" si="1290"/>
        <v>PCS</v>
      </c>
      <c r="D2332" s="288">
        <f t="shared" si="1290"/>
        <v>2</v>
      </c>
      <c r="E2332" s="289" t="str">
        <f t="shared" si="1290"/>
        <v>CRAYON / OIL PASTEL JOYKO OP-48S PP CASE SEA WORLD</v>
      </c>
      <c r="F2332" s="158"/>
      <c r="G2332" s="159"/>
      <c r="H2332" s="160">
        <f t="shared" ref="H2332:J2332" si="1291">H2294</f>
        <v>58900</v>
      </c>
      <c r="I2332" s="161">
        <f t="shared" si="1291"/>
        <v>0.125</v>
      </c>
      <c r="J2332" s="161">
        <f t="shared" si="1291"/>
        <v>0</v>
      </c>
      <c r="K2332" s="162">
        <f t="shared" si="1283"/>
        <v>2473800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64"/>
      <c r="K2345" s="360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65">
        <f>SUM(K2328:K2343)</f>
        <v>14765100</v>
      </c>
      <c r="K2346" s="366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61"/>
      <c r="K2347" s="361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60"/>
      <c r="K2349" s="360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62">
        <f>((J2346/1.11)+(K2348/1.11))*11%</f>
        <v>1463208.1081081079</v>
      </c>
      <c r="K2350" s="363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60"/>
      <c r="K2351" s="360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14765100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28</v>
      </c>
      <c r="J2354" s="333" t="str">
        <f>J2316</f>
        <v>NOVI / CONDRO</v>
      </c>
      <c r="K2354" s="334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29</v>
      </c>
      <c r="J2355" s="333">
        <f>J2317</f>
        <v>0</v>
      </c>
      <c r="K2355" s="334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23110021</v>
      </c>
      <c r="F2358" s="200"/>
      <c r="G2358" s="201" t="s">
        <v>2</v>
      </c>
      <c r="H2358" s="335" t="str">
        <f>H2320</f>
        <v>LILY JULIAWATI</v>
      </c>
      <c r="I2358" s="335"/>
      <c r="J2358" s="335"/>
      <c r="K2358" s="336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09" t="s">
        <v>3</v>
      </c>
      <c r="G2359" s="207"/>
      <c r="H2359" s="337"/>
      <c r="I2359" s="337"/>
      <c r="J2359" s="337"/>
      <c r="K2359" s="338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0">
        <f>D2322</f>
        <v>45248</v>
      </c>
      <c r="E2360" s="311"/>
      <c r="F2360" s="309"/>
      <c r="G2360" s="208"/>
      <c r="H2360" s="312" t="str">
        <f>H2322</f>
        <v>(REJO AGUNG)</v>
      </c>
      <c r="I2360" s="312"/>
      <c r="J2360" s="312"/>
      <c r="K2360" s="313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09"/>
      <c r="G2361" s="208"/>
      <c r="H2361" s="314" t="str">
        <f>H2323</f>
        <v>JOMBANG</v>
      </c>
      <c r="I2361" s="314"/>
      <c r="J2361" s="314"/>
      <c r="K2361" s="315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G 4907</v>
      </c>
      <c r="E2362" s="199"/>
      <c r="F2362" s="210"/>
      <c r="G2362" s="211"/>
      <c r="H2362" s="316"/>
      <c r="I2362" s="316"/>
      <c r="J2362" s="316"/>
      <c r="K2362" s="317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432</v>
      </c>
      <c r="C2366" s="292" t="str">
        <f t="shared" si="1314"/>
        <v>PCS</v>
      </c>
      <c r="D2366" s="293">
        <f t="shared" si="1314"/>
        <v>3</v>
      </c>
      <c r="E2366" s="294" t="str">
        <f t="shared" si="1314"/>
        <v>CRAYON / OIL PASTEL JOYKO OP-12S PP CASE SEA WORLD</v>
      </c>
      <c r="F2366" s="235"/>
      <c r="G2366" s="236"/>
      <c r="H2366" s="237">
        <f t="shared" ref="H2366:J2366" si="1315">H2328</f>
        <v>11900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4498200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72</v>
      </c>
      <c r="C2367" s="292" t="str">
        <f t="shared" si="1317"/>
        <v>PCS</v>
      </c>
      <c r="D2367" s="293">
        <f t="shared" si="1317"/>
        <v>1</v>
      </c>
      <c r="E2367" s="294" t="str">
        <f t="shared" si="1317"/>
        <v>CRAYON / OIL PASTEL JOYKO OP-18S PP CASE SEA WORLD</v>
      </c>
      <c r="F2367" s="235"/>
      <c r="G2367" s="236"/>
      <c r="H2367" s="237">
        <f t="shared" ref="H2367:J2367" si="1318">H2329</f>
        <v>23000</v>
      </c>
      <c r="I2367" s="238">
        <f t="shared" si="1318"/>
        <v>0.125</v>
      </c>
      <c r="J2367" s="238">
        <f t="shared" si="1318"/>
        <v>0</v>
      </c>
      <c r="K2367" s="239">
        <f t="shared" si="1316"/>
        <v>1449000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144</v>
      </c>
      <c r="C2368" s="292" t="str">
        <f t="shared" si="1319"/>
        <v>PCS</v>
      </c>
      <c r="D2368" s="293">
        <f t="shared" si="1319"/>
        <v>3</v>
      </c>
      <c r="E2368" s="294" t="str">
        <f t="shared" si="1319"/>
        <v>CRAYON / OIL PASTEL JOYKO OP-24S PP CASE SEA WORLD</v>
      </c>
      <c r="F2368" s="235"/>
      <c r="G2368" s="236"/>
      <c r="H2368" s="237">
        <f t="shared" ref="H2368:J2368" si="1320">H2330</f>
        <v>29600</v>
      </c>
      <c r="I2368" s="238">
        <f t="shared" si="1320"/>
        <v>0.125</v>
      </c>
      <c r="J2368" s="238">
        <f t="shared" si="1320"/>
        <v>0</v>
      </c>
      <c r="K2368" s="239">
        <f t="shared" si="1316"/>
        <v>3729600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72</v>
      </c>
      <c r="C2369" s="292" t="str">
        <f t="shared" si="1321"/>
        <v>PCS</v>
      </c>
      <c r="D2369" s="293">
        <f t="shared" si="1321"/>
        <v>2</v>
      </c>
      <c r="E2369" s="294" t="str">
        <f t="shared" si="1321"/>
        <v>CRAYON / OIL PASTEL JOYKO OP-36S PP CASE SEA WORLD</v>
      </c>
      <c r="F2369" s="235"/>
      <c r="G2369" s="236"/>
      <c r="H2369" s="237">
        <f t="shared" ref="H2369:J2369" si="1322">H2331</f>
        <v>41500</v>
      </c>
      <c r="I2369" s="238">
        <f t="shared" si="1322"/>
        <v>0.125</v>
      </c>
      <c r="J2369" s="238">
        <f t="shared" si="1322"/>
        <v>0</v>
      </c>
      <c r="K2369" s="239">
        <f t="shared" si="1316"/>
        <v>2614500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48</v>
      </c>
      <c r="C2370" s="292" t="str">
        <f t="shared" si="1323"/>
        <v>PCS</v>
      </c>
      <c r="D2370" s="293">
        <f t="shared" si="1323"/>
        <v>2</v>
      </c>
      <c r="E2370" s="294" t="str">
        <f t="shared" si="1323"/>
        <v>CRAYON / OIL PASTEL JOYKO OP-48S PP CASE SEA WORLD</v>
      </c>
      <c r="F2370" s="235"/>
      <c r="G2370" s="236"/>
      <c r="H2370" s="237">
        <f t="shared" ref="H2370:J2370" si="1324">H2332</f>
        <v>58900</v>
      </c>
      <c r="I2370" s="238">
        <f t="shared" si="1324"/>
        <v>0.125</v>
      </c>
      <c r="J2370" s="238">
        <f t="shared" si="1324"/>
        <v>0</v>
      </c>
      <c r="K2370" s="239">
        <f t="shared" si="1316"/>
        <v>2473800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18"/>
      <c r="K2383" s="319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20">
        <f>SUM(K2366:K2381)</f>
        <v>14765100</v>
      </c>
      <c r="K2384" s="321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22"/>
      <c r="K2385" s="322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19"/>
      <c r="K2387" s="319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23">
        <f>((J2384/1.11)+(K2386/1.11))*11%</f>
        <v>1463208.1081081079</v>
      </c>
      <c r="K2388" s="324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19"/>
      <c r="K2389" s="319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14765100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28</v>
      </c>
      <c r="J2392" s="325" t="str">
        <f>J2354</f>
        <v>NOVI / CONDRO</v>
      </c>
      <c r="K2392" s="326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29</v>
      </c>
      <c r="J2393" s="325">
        <f>J2355</f>
        <v>0</v>
      </c>
      <c r="K2393" s="326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23110022</v>
      </c>
      <c r="G2396" s="11" t="s">
        <v>2</v>
      </c>
      <c r="H2396" s="301" t="s">
        <v>136</v>
      </c>
      <c r="I2396" s="301"/>
      <c r="J2396" s="301"/>
      <c r="K2396" s="302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05" t="s">
        <v>3</v>
      </c>
      <c r="G2397" s="17"/>
      <c r="H2397" s="303"/>
      <c r="I2397" s="303"/>
      <c r="J2397" s="303"/>
      <c r="K2397" s="304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43">
        <v>45247</v>
      </c>
      <c r="E2398" s="344"/>
      <c r="F2398" s="305"/>
      <c r="G2398" s="18"/>
      <c r="H2398" s="345" t="s">
        <v>31</v>
      </c>
      <c r="I2398" s="345"/>
      <c r="J2398" s="345"/>
      <c r="K2398" s="346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05"/>
      <c r="G2399" s="18"/>
      <c r="H2399" s="347" t="s">
        <v>137</v>
      </c>
      <c r="I2399" s="347"/>
      <c r="J2399" s="347"/>
      <c r="K2399" s="348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138</v>
      </c>
      <c r="E2400" s="9"/>
      <c r="F2400" s="21"/>
      <c r="G2400" s="22"/>
      <c r="H2400" s="349"/>
      <c r="I2400" s="349"/>
      <c r="J2400" s="349"/>
      <c r="K2400" s="350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1</v>
      </c>
      <c r="C2404" s="46" t="s">
        <v>40</v>
      </c>
      <c r="D2404" s="93" t="s">
        <v>31</v>
      </c>
      <c r="E2404" s="110" t="s">
        <v>68</v>
      </c>
      <c r="F2404" s="48"/>
      <c r="G2404" s="49"/>
      <c r="H2404" s="50">
        <v>147600</v>
      </c>
      <c r="I2404" s="51">
        <v>0.1</v>
      </c>
      <c r="J2404" s="51"/>
      <c r="K2404" s="52">
        <f t="shared" ref="K2404:K2419" si="1347">(B2404*H2404-((B2404*H2404)*I2404))-((B2404*H2404-((B2404*H2404)*I2404))*J2404)</f>
        <v>132840</v>
      </c>
      <c r="L2404" s="36"/>
    </row>
    <row r="2405" spans="1:12" s="10" customFormat="1" ht="14.1" customHeight="1" x14ac:dyDescent="0.25">
      <c r="A2405" s="45">
        <v>2</v>
      </c>
      <c r="B2405" s="46">
        <v>12</v>
      </c>
      <c r="C2405" s="46" t="s">
        <v>40</v>
      </c>
      <c r="D2405" s="93" t="s">
        <v>31</v>
      </c>
      <c r="E2405" s="110" t="s">
        <v>41</v>
      </c>
      <c r="F2405" s="48"/>
      <c r="G2405" s="49"/>
      <c r="H2405" s="50">
        <v>64800</v>
      </c>
      <c r="I2405" s="51">
        <v>0.1</v>
      </c>
      <c r="J2405" s="51"/>
      <c r="K2405" s="52">
        <f t="shared" si="1347"/>
        <v>699840</v>
      </c>
      <c r="L2405" s="36"/>
    </row>
    <row r="2406" spans="1:12" s="10" customFormat="1" ht="14.1" customHeight="1" x14ac:dyDescent="0.25">
      <c r="A2406" s="45">
        <v>3</v>
      </c>
      <c r="B2406" s="46">
        <v>5</v>
      </c>
      <c r="C2406" s="46" t="s">
        <v>44</v>
      </c>
      <c r="D2406" s="93" t="s">
        <v>31</v>
      </c>
      <c r="E2406" s="110" t="s">
        <v>139</v>
      </c>
      <c r="F2406" s="48"/>
      <c r="G2406" s="49"/>
      <c r="H2406" s="50">
        <v>72000</v>
      </c>
      <c r="I2406" s="51">
        <v>0.1</v>
      </c>
      <c r="J2406" s="51"/>
      <c r="K2406" s="52">
        <f t="shared" si="1347"/>
        <v>324000</v>
      </c>
      <c r="L2406" s="36"/>
    </row>
    <row r="2407" spans="1:12" s="10" customFormat="1" ht="14.1" customHeight="1" x14ac:dyDescent="0.25">
      <c r="A2407" s="45">
        <v>4</v>
      </c>
      <c r="B2407" s="46"/>
      <c r="C2407" s="46"/>
      <c r="D2407" s="93"/>
      <c r="E2407" s="110"/>
      <c r="F2407" s="48"/>
      <c r="G2407" s="49"/>
      <c r="H2407" s="50"/>
      <c r="I2407" s="51"/>
      <c r="J2407" s="51"/>
      <c r="K2407" s="52">
        <f t="shared" si="1347"/>
        <v>0</v>
      </c>
      <c r="L2407" s="36"/>
    </row>
    <row r="2408" spans="1:12" s="10" customFormat="1" ht="14.1" customHeight="1" x14ac:dyDescent="0.25">
      <c r="A2408" s="45">
        <v>5</v>
      </c>
      <c r="B2408" s="46"/>
      <c r="C2408" s="46"/>
      <c r="D2408" s="93"/>
      <c r="E2408" s="110"/>
      <c r="F2408" s="48"/>
      <c r="G2408" s="49"/>
      <c r="H2408" s="50"/>
      <c r="I2408" s="51"/>
      <c r="J2408" s="51"/>
      <c r="K2408" s="52">
        <f t="shared" si="1347"/>
        <v>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32"/>
      <c r="K2421" s="306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27">
        <f>SUM(K2404:K2419)</f>
        <v>1156680</v>
      </c>
      <c r="K2422" s="328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29"/>
      <c r="K2423" s="329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06"/>
      <c r="K2425" s="306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30">
        <f>((J2422/1.11)+(K2424/1.11))*11%</f>
        <v>114625.94594594593</v>
      </c>
      <c r="K2426" s="331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06"/>
      <c r="K2427" s="306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1156680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28</v>
      </c>
      <c r="J2430" s="307" t="s">
        <v>36</v>
      </c>
      <c r="K2430" s="308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29</v>
      </c>
      <c r="J2431" s="307"/>
      <c r="K2431" s="308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23110022</v>
      </c>
      <c r="F2434" s="123"/>
      <c r="G2434" s="124" t="s">
        <v>2</v>
      </c>
      <c r="H2434" s="351" t="str">
        <f>H2396</f>
        <v>CV DWI JAYA</v>
      </c>
      <c r="I2434" s="351"/>
      <c r="J2434" s="351"/>
      <c r="K2434" s="352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55" t="s">
        <v>3</v>
      </c>
      <c r="G2435" s="130"/>
      <c r="H2435" s="353"/>
      <c r="I2435" s="353"/>
      <c r="J2435" s="353"/>
      <c r="K2435" s="354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56">
        <f>D2398</f>
        <v>45247</v>
      </c>
      <c r="E2436" s="357"/>
      <c r="F2436" s="355"/>
      <c r="G2436" s="131"/>
      <c r="H2436" s="358" t="str">
        <f>H2398</f>
        <v/>
      </c>
      <c r="I2436" s="358"/>
      <c r="J2436" s="358"/>
      <c r="K2436" s="359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55"/>
      <c r="G2437" s="131"/>
      <c r="H2437" s="339" t="str">
        <f>H2399</f>
        <v>YOGYAKARTA</v>
      </c>
      <c r="I2437" s="339"/>
      <c r="J2437" s="339"/>
      <c r="K2437" s="340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KO 4902</v>
      </c>
      <c r="E2438" s="122"/>
      <c r="F2438" s="133"/>
      <c r="G2438" s="134"/>
      <c r="H2438" s="341"/>
      <c r="I2438" s="341"/>
      <c r="J2438" s="341"/>
      <c r="K2438" s="342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1</v>
      </c>
      <c r="C2442" s="287" t="str">
        <f t="shared" si="1348"/>
        <v>LSN</v>
      </c>
      <c r="D2442" s="288" t="str">
        <f t="shared" si="1348"/>
        <v/>
      </c>
      <c r="E2442" s="289" t="str">
        <f t="shared" si="1348"/>
        <v>CUTTER 18 MM KENKO L-500 (BESAR)</v>
      </c>
      <c r="F2442" s="158"/>
      <c r="G2442" s="159"/>
      <c r="H2442" s="160">
        <f t="shared" ref="H2442:J2442" si="1349">H2404</f>
        <v>147600</v>
      </c>
      <c r="I2442" s="161">
        <f t="shared" si="1349"/>
        <v>0.1</v>
      </c>
      <c r="J2442" s="161">
        <f t="shared" si="1349"/>
        <v>0</v>
      </c>
      <c r="K2442" s="162">
        <f t="shared" ref="K2442:K2457" si="1350">(B2442*H2442-((B2442*H2442)*I2442))-((B2442*H2442-((B2442*H2442)*I2442))*J2442)</f>
        <v>132840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12</v>
      </c>
      <c r="C2443" s="287" t="str">
        <f t="shared" si="1351"/>
        <v>LSN</v>
      </c>
      <c r="D2443" s="288" t="str">
        <f t="shared" si="1351"/>
        <v/>
      </c>
      <c r="E2443" s="289" t="str">
        <f t="shared" si="1351"/>
        <v>ISI CUTTER 18 MM KENKO L-150 (BESAR)</v>
      </c>
      <c r="F2443" s="158"/>
      <c r="G2443" s="159"/>
      <c r="H2443" s="160">
        <f t="shared" ref="H2443:J2443" si="1352">H2405</f>
        <v>64800</v>
      </c>
      <c r="I2443" s="161">
        <f t="shared" si="1352"/>
        <v>0.1</v>
      </c>
      <c r="J2443" s="161">
        <f t="shared" si="1352"/>
        <v>0</v>
      </c>
      <c r="K2443" s="162">
        <f t="shared" si="1350"/>
        <v>699840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5</v>
      </c>
      <c r="C2444" s="287" t="str">
        <f t="shared" si="1353"/>
        <v>BOX</v>
      </c>
      <c r="D2444" s="288" t="str">
        <f t="shared" si="1353"/>
        <v/>
      </c>
      <c r="E2444" s="289" t="str">
        <f t="shared" si="1353"/>
        <v>LEM STICK KENKO 15 GR (TANGGUNG) isi 20 pc</v>
      </c>
      <c r="F2444" s="158"/>
      <c r="G2444" s="159"/>
      <c r="H2444" s="160">
        <f t="shared" ref="H2444:J2444" si="1354">H2406</f>
        <v>72000</v>
      </c>
      <c r="I2444" s="161">
        <f t="shared" si="1354"/>
        <v>0.1</v>
      </c>
      <c r="J2444" s="161">
        <f t="shared" si="1354"/>
        <v>0</v>
      </c>
      <c r="K2444" s="162">
        <f t="shared" si="1350"/>
        <v>324000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0</v>
      </c>
      <c r="C2445" s="287">
        <f t="shared" si="1355"/>
        <v>0</v>
      </c>
      <c r="D2445" s="288">
        <f t="shared" si="1355"/>
        <v>0</v>
      </c>
      <c r="E2445" s="289">
        <f t="shared" si="1355"/>
        <v>0</v>
      </c>
      <c r="F2445" s="158"/>
      <c r="G2445" s="159"/>
      <c r="H2445" s="160">
        <f t="shared" ref="H2445:J2445" si="1356">H2407</f>
        <v>0</v>
      </c>
      <c r="I2445" s="161">
        <f t="shared" si="1356"/>
        <v>0</v>
      </c>
      <c r="J2445" s="161">
        <f t="shared" si="1356"/>
        <v>0</v>
      </c>
      <c r="K2445" s="162">
        <f t="shared" si="1350"/>
        <v>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0</v>
      </c>
      <c r="C2446" s="287">
        <f t="shared" si="1357"/>
        <v>0</v>
      </c>
      <c r="D2446" s="288">
        <f t="shared" si="1357"/>
        <v>0</v>
      </c>
      <c r="E2446" s="289">
        <f t="shared" si="1357"/>
        <v>0</v>
      </c>
      <c r="F2446" s="158"/>
      <c r="G2446" s="159"/>
      <c r="H2446" s="160">
        <f t="shared" ref="H2446:J2446" si="1358">H2408</f>
        <v>0</v>
      </c>
      <c r="I2446" s="161">
        <f t="shared" si="1358"/>
        <v>0</v>
      </c>
      <c r="J2446" s="161">
        <f t="shared" si="1358"/>
        <v>0</v>
      </c>
      <c r="K2446" s="162">
        <f t="shared" si="1350"/>
        <v>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64"/>
      <c r="K2459" s="360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65">
        <f>SUM(K2442:K2457)</f>
        <v>1156680</v>
      </c>
      <c r="K2460" s="366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61"/>
      <c r="K2461" s="361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60"/>
      <c r="K2463" s="360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62">
        <f>((J2460/1.11)+(K2462/1.11))*11%</f>
        <v>114625.94594594593</v>
      </c>
      <c r="K2464" s="363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60"/>
      <c r="K2465" s="360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1156680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28</v>
      </c>
      <c r="J2468" s="333" t="str">
        <f>J2430</f>
        <v>NOVI / CONDRO</v>
      </c>
      <c r="K2468" s="334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29</v>
      </c>
      <c r="J2469" s="333">
        <f>J2431</f>
        <v>0</v>
      </c>
      <c r="K2469" s="334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23110022</v>
      </c>
      <c r="F2472" s="200"/>
      <c r="G2472" s="201" t="s">
        <v>2</v>
      </c>
      <c r="H2472" s="335" t="str">
        <f>H2434</f>
        <v>CV DWI JAYA</v>
      </c>
      <c r="I2472" s="335"/>
      <c r="J2472" s="335"/>
      <c r="K2472" s="336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09" t="s">
        <v>3</v>
      </c>
      <c r="G2473" s="207"/>
      <c r="H2473" s="337"/>
      <c r="I2473" s="337"/>
      <c r="J2473" s="337"/>
      <c r="K2473" s="338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0">
        <f>D2436</f>
        <v>45247</v>
      </c>
      <c r="E2474" s="311"/>
      <c r="F2474" s="309"/>
      <c r="G2474" s="208"/>
      <c r="H2474" s="312" t="str">
        <f>H2436</f>
        <v/>
      </c>
      <c r="I2474" s="312"/>
      <c r="J2474" s="312"/>
      <c r="K2474" s="313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09"/>
      <c r="G2475" s="208"/>
      <c r="H2475" s="314" t="str">
        <f>H2437</f>
        <v>YOGYAKARTA</v>
      </c>
      <c r="I2475" s="314"/>
      <c r="J2475" s="314"/>
      <c r="K2475" s="315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KO 4902</v>
      </c>
      <c r="E2476" s="199"/>
      <c r="F2476" s="210"/>
      <c r="G2476" s="211"/>
      <c r="H2476" s="316"/>
      <c r="I2476" s="316"/>
      <c r="J2476" s="316"/>
      <c r="K2476" s="317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1</v>
      </c>
      <c r="C2480" s="292" t="str">
        <f t="shared" si="1381"/>
        <v>LSN</v>
      </c>
      <c r="D2480" s="293" t="str">
        <f t="shared" si="1381"/>
        <v/>
      </c>
      <c r="E2480" s="294" t="str">
        <f t="shared" si="1381"/>
        <v>CUTTER 18 MM KENKO L-500 (BESAR)</v>
      </c>
      <c r="F2480" s="235"/>
      <c r="G2480" s="236"/>
      <c r="H2480" s="237">
        <f t="shared" ref="H2480:J2480" si="1382">H2442</f>
        <v>147600</v>
      </c>
      <c r="I2480" s="238">
        <f t="shared" si="1382"/>
        <v>0.1</v>
      </c>
      <c r="J2480" s="238">
        <f t="shared" si="1382"/>
        <v>0</v>
      </c>
      <c r="K2480" s="239">
        <f t="shared" ref="K2480:K2495" si="1383">(B2480*H2480-((B2480*H2480)*I2480))-((B2480*H2480-((B2480*H2480)*I2480))*J2480)</f>
        <v>132840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12</v>
      </c>
      <c r="C2481" s="292" t="str">
        <f t="shared" si="1384"/>
        <v>LSN</v>
      </c>
      <c r="D2481" s="293" t="str">
        <f t="shared" si="1384"/>
        <v/>
      </c>
      <c r="E2481" s="294" t="str">
        <f t="shared" si="1384"/>
        <v>ISI CUTTER 18 MM KENKO L-150 (BESAR)</v>
      </c>
      <c r="F2481" s="235"/>
      <c r="G2481" s="236"/>
      <c r="H2481" s="237">
        <f t="shared" ref="H2481:J2481" si="1385">H2443</f>
        <v>64800</v>
      </c>
      <c r="I2481" s="238">
        <f t="shared" si="1385"/>
        <v>0.1</v>
      </c>
      <c r="J2481" s="238">
        <f t="shared" si="1385"/>
        <v>0</v>
      </c>
      <c r="K2481" s="239">
        <f t="shared" si="1383"/>
        <v>699840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5</v>
      </c>
      <c r="C2482" s="292" t="str">
        <f t="shared" si="1386"/>
        <v>BOX</v>
      </c>
      <c r="D2482" s="293" t="str">
        <f t="shared" si="1386"/>
        <v/>
      </c>
      <c r="E2482" s="294" t="str">
        <f t="shared" si="1386"/>
        <v>LEM STICK KENKO 15 GR (TANGGUNG) isi 20 pc</v>
      </c>
      <c r="F2482" s="235"/>
      <c r="G2482" s="236"/>
      <c r="H2482" s="237">
        <f t="shared" ref="H2482:J2482" si="1387">H2444</f>
        <v>72000</v>
      </c>
      <c r="I2482" s="238">
        <f t="shared" si="1387"/>
        <v>0.1</v>
      </c>
      <c r="J2482" s="238">
        <f t="shared" si="1387"/>
        <v>0</v>
      </c>
      <c r="K2482" s="239">
        <f t="shared" si="1383"/>
        <v>324000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0</v>
      </c>
      <c r="C2483" s="292">
        <f t="shared" si="1388"/>
        <v>0</v>
      </c>
      <c r="D2483" s="293">
        <f t="shared" si="1388"/>
        <v>0</v>
      </c>
      <c r="E2483" s="294">
        <f t="shared" si="1388"/>
        <v>0</v>
      </c>
      <c r="F2483" s="235"/>
      <c r="G2483" s="236"/>
      <c r="H2483" s="237">
        <f t="shared" ref="H2483:J2483" si="1389">H2445</f>
        <v>0</v>
      </c>
      <c r="I2483" s="238">
        <f t="shared" si="1389"/>
        <v>0</v>
      </c>
      <c r="J2483" s="238">
        <f t="shared" si="1389"/>
        <v>0</v>
      </c>
      <c r="K2483" s="239">
        <f t="shared" si="1383"/>
        <v>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0</v>
      </c>
      <c r="C2484" s="292">
        <f t="shared" si="1390"/>
        <v>0</v>
      </c>
      <c r="D2484" s="293">
        <f t="shared" si="1390"/>
        <v>0</v>
      </c>
      <c r="E2484" s="294">
        <f t="shared" si="1390"/>
        <v>0</v>
      </c>
      <c r="F2484" s="235"/>
      <c r="G2484" s="236"/>
      <c r="H2484" s="237">
        <f t="shared" ref="H2484:J2484" si="1391">H2446</f>
        <v>0</v>
      </c>
      <c r="I2484" s="238">
        <f t="shared" si="1391"/>
        <v>0</v>
      </c>
      <c r="J2484" s="238">
        <f t="shared" si="1391"/>
        <v>0</v>
      </c>
      <c r="K2484" s="239">
        <f t="shared" si="1383"/>
        <v>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18"/>
      <c r="K2497" s="319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20">
        <f>SUM(K2480:K2495)</f>
        <v>1156680</v>
      </c>
      <c r="K2498" s="321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22"/>
      <c r="K2499" s="322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19"/>
      <c r="K2501" s="319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23">
        <f>((J2498/1.11)+(K2500/1.11))*11%</f>
        <v>114625.94594594593</v>
      </c>
      <c r="K2502" s="324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19"/>
      <c r="K2503" s="319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1156680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28</v>
      </c>
      <c r="J2506" s="325" t="str">
        <f>J2468</f>
        <v>NOVI / CONDRO</v>
      </c>
      <c r="K2506" s="326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29</v>
      </c>
      <c r="J2507" s="325">
        <f>J2469</f>
        <v>0</v>
      </c>
      <c r="K2507" s="326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23110023</v>
      </c>
      <c r="G2510" s="11" t="s">
        <v>2</v>
      </c>
      <c r="H2510" s="301" t="s">
        <v>122</v>
      </c>
      <c r="I2510" s="301"/>
      <c r="J2510" s="301"/>
      <c r="K2510" s="302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05" t="s">
        <v>3</v>
      </c>
      <c r="G2511" s="17"/>
      <c r="H2511" s="303"/>
      <c r="I2511" s="303"/>
      <c r="J2511" s="303"/>
      <c r="K2511" s="304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43">
        <v>45248</v>
      </c>
      <c r="E2512" s="344"/>
      <c r="F2512" s="305"/>
      <c r="G2512" s="18"/>
      <c r="H2512" s="345" t="s">
        <v>31</v>
      </c>
      <c r="I2512" s="345"/>
      <c r="J2512" s="345"/>
      <c r="K2512" s="346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05"/>
      <c r="G2513" s="18"/>
      <c r="H2513" s="347" t="s">
        <v>123</v>
      </c>
      <c r="I2513" s="347"/>
      <c r="J2513" s="347"/>
      <c r="K2513" s="348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140</v>
      </c>
      <c r="E2514" s="9"/>
      <c r="F2514" s="21"/>
      <c r="G2514" s="22"/>
      <c r="H2514" s="349"/>
      <c r="I2514" s="349"/>
      <c r="J2514" s="349"/>
      <c r="K2514" s="350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72</v>
      </c>
      <c r="C2518" s="46" t="s">
        <v>40</v>
      </c>
      <c r="D2518" s="93" t="s">
        <v>31</v>
      </c>
      <c r="E2518" s="110" t="s">
        <v>141</v>
      </c>
      <c r="F2518" s="48"/>
      <c r="G2518" s="49"/>
      <c r="H2518" s="50">
        <v>39000</v>
      </c>
      <c r="I2518" s="51">
        <v>0.125</v>
      </c>
      <c r="J2518" s="51"/>
      <c r="K2518" s="52">
        <f t="shared" ref="K2518:K2533" si="1414">(B2518*H2518-((B2518*H2518)*I2518))-((B2518*H2518-((B2518*H2518)*I2518))*J2518)</f>
        <v>2457000</v>
      </c>
      <c r="L2518" s="36"/>
    </row>
    <row r="2519" spans="1:12" s="10" customFormat="1" ht="14.1" customHeight="1" x14ac:dyDescent="0.25">
      <c r="A2519" s="45">
        <v>2</v>
      </c>
      <c r="B2519" s="46">
        <v>72</v>
      </c>
      <c r="C2519" s="46" t="s">
        <v>40</v>
      </c>
      <c r="D2519" s="93" t="s">
        <v>31</v>
      </c>
      <c r="E2519" s="110" t="s">
        <v>142</v>
      </c>
      <c r="F2519" s="48"/>
      <c r="G2519" s="49"/>
      <c r="H2519" s="50">
        <v>39000</v>
      </c>
      <c r="I2519" s="51">
        <v>0.125</v>
      </c>
      <c r="J2519" s="51"/>
      <c r="K2519" s="52">
        <f t="shared" si="1414"/>
        <v>2457000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32"/>
      <c r="K2535" s="306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27">
        <f>SUM(K2518:K2533)</f>
        <v>4914000</v>
      </c>
      <c r="K2536" s="328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29"/>
      <c r="K2537" s="329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06"/>
      <c r="K2539" s="306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30">
        <f>((J2536/1.11)+(K2538/1.11))*11%</f>
        <v>486972.97297297296</v>
      </c>
      <c r="K2540" s="331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06"/>
      <c r="K2541" s="306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4914000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28</v>
      </c>
      <c r="J2544" s="307" t="s">
        <v>36</v>
      </c>
      <c r="K2544" s="308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29</v>
      </c>
      <c r="J2545" s="307"/>
      <c r="K2545" s="308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23110023</v>
      </c>
      <c r="F2548" s="123"/>
      <c r="G2548" s="124" t="s">
        <v>2</v>
      </c>
      <c r="H2548" s="351" t="str">
        <f>H2510</f>
        <v>CV UTAMA PUTRA</v>
      </c>
      <c r="I2548" s="351"/>
      <c r="J2548" s="351"/>
      <c r="K2548" s="352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55" t="s">
        <v>3</v>
      </c>
      <c r="G2549" s="130"/>
      <c r="H2549" s="353"/>
      <c r="I2549" s="353"/>
      <c r="J2549" s="353"/>
      <c r="K2549" s="354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56">
        <f>D2512</f>
        <v>45248</v>
      </c>
      <c r="E2550" s="357"/>
      <c r="F2550" s="355"/>
      <c r="G2550" s="131"/>
      <c r="H2550" s="358" t="str">
        <f>H2512</f>
        <v/>
      </c>
      <c r="I2550" s="358"/>
      <c r="J2550" s="358"/>
      <c r="K2550" s="359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55"/>
      <c r="G2551" s="131"/>
      <c r="H2551" s="339" t="str">
        <f>H2513</f>
        <v>TULUNG AGUNG</v>
      </c>
      <c r="I2551" s="339"/>
      <c r="J2551" s="339"/>
      <c r="K2551" s="340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4775</v>
      </c>
      <c r="E2552" s="122"/>
      <c r="F2552" s="133"/>
      <c r="G2552" s="134"/>
      <c r="H2552" s="341"/>
      <c r="I2552" s="341"/>
      <c r="J2552" s="341"/>
      <c r="K2552" s="342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72</v>
      </c>
      <c r="C2556" s="287" t="str">
        <f t="shared" si="1415"/>
        <v>LSN</v>
      </c>
      <c r="D2556" s="288" t="str">
        <f t="shared" si="1415"/>
        <v/>
      </c>
      <c r="E2556" s="289" t="str">
        <f t="shared" si="1415"/>
        <v>GEL PEN KENKO HI-TECH-H 0.4 MM UNGU</v>
      </c>
      <c r="F2556" s="158"/>
      <c r="G2556" s="159"/>
      <c r="H2556" s="160">
        <f t="shared" ref="H2556:J2556" si="1416">H2518</f>
        <v>39000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2457000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72</v>
      </c>
      <c r="C2557" s="287" t="str">
        <f t="shared" si="1418"/>
        <v>LSN</v>
      </c>
      <c r="D2557" s="288" t="str">
        <f t="shared" si="1418"/>
        <v/>
      </c>
      <c r="E2557" s="289" t="str">
        <f t="shared" si="1418"/>
        <v>GEL PEN KENKO HI-TECH-H 0.4 MM PINK</v>
      </c>
      <c r="F2557" s="158"/>
      <c r="G2557" s="159"/>
      <c r="H2557" s="160">
        <f t="shared" ref="H2557:J2557" si="1419">H2519</f>
        <v>39000</v>
      </c>
      <c r="I2557" s="161">
        <f t="shared" si="1419"/>
        <v>0.125</v>
      </c>
      <c r="J2557" s="161">
        <f t="shared" si="1419"/>
        <v>0</v>
      </c>
      <c r="K2557" s="162">
        <f t="shared" si="1417"/>
        <v>2457000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64"/>
      <c r="K2573" s="360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65">
        <f>SUM(K2556:K2571)</f>
        <v>4914000</v>
      </c>
      <c r="K2574" s="366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61"/>
      <c r="K2575" s="361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60"/>
      <c r="K2577" s="360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62">
        <f>((J2574/1.11)+(K2576/1.11))*11%</f>
        <v>486972.97297297296</v>
      </c>
      <c r="K2578" s="363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60"/>
      <c r="K2579" s="360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4914000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28</v>
      </c>
      <c r="J2582" s="333" t="str">
        <f>J2544</f>
        <v>NOVI / CONDRO</v>
      </c>
      <c r="K2582" s="334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29</v>
      </c>
      <c r="J2583" s="333">
        <f>J2545</f>
        <v>0</v>
      </c>
      <c r="K2583" s="334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23110023</v>
      </c>
      <c r="F2586" s="200"/>
      <c r="G2586" s="201" t="s">
        <v>2</v>
      </c>
      <c r="H2586" s="335" t="str">
        <f>H2548</f>
        <v>CV UTAMA PUTRA</v>
      </c>
      <c r="I2586" s="335"/>
      <c r="J2586" s="335"/>
      <c r="K2586" s="336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09" t="s">
        <v>3</v>
      </c>
      <c r="G2587" s="207"/>
      <c r="H2587" s="337"/>
      <c r="I2587" s="337"/>
      <c r="J2587" s="337"/>
      <c r="K2587" s="338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0">
        <f>D2550</f>
        <v>45248</v>
      </c>
      <c r="E2588" s="311"/>
      <c r="F2588" s="309"/>
      <c r="G2588" s="208"/>
      <c r="H2588" s="312" t="str">
        <f>H2550</f>
        <v/>
      </c>
      <c r="I2588" s="312"/>
      <c r="J2588" s="312"/>
      <c r="K2588" s="313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09"/>
      <c r="G2589" s="208"/>
      <c r="H2589" s="314" t="str">
        <f>H2551</f>
        <v>TULUNG AGUNG</v>
      </c>
      <c r="I2589" s="314"/>
      <c r="J2589" s="314"/>
      <c r="K2589" s="315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4775</v>
      </c>
      <c r="E2590" s="199"/>
      <c r="F2590" s="210"/>
      <c r="G2590" s="211"/>
      <c r="H2590" s="316"/>
      <c r="I2590" s="316"/>
      <c r="J2590" s="316"/>
      <c r="K2590" s="317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72</v>
      </c>
      <c r="C2594" s="292" t="str">
        <f t="shared" si="1448"/>
        <v>LSN</v>
      </c>
      <c r="D2594" s="293" t="str">
        <f t="shared" si="1448"/>
        <v/>
      </c>
      <c r="E2594" s="294" t="str">
        <f t="shared" si="1448"/>
        <v>GEL PEN KENKO HI-TECH-H 0.4 MM UNGU</v>
      </c>
      <c r="F2594" s="235"/>
      <c r="G2594" s="236"/>
      <c r="H2594" s="237">
        <f t="shared" ref="H2594:J2594" si="1449">H2556</f>
        <v>39000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2457000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72</v>
      </c>
      <c r="C2595" s="292" t="str">
        <f t="shared" si="1451"/>
        <v>LSN</v>
      </c>
      <c r="D2595" s="293" t="str">
        <f t="shared" si="1451"/>
        <v/>
      </c>
      <c r="E2595" s="294" t="str">
        <f t="shared" si="1451"/>
        <v>GEL PEN KENKO HI-TECH-H 0.4 MM PINK</v>
      </c>
      <c r="F2595" s="235"/>
      <c r="G2595" s="236"/>
      <c r="H2595" s="237">
        <f t="shared" ref="H2595:J2595" si="1452">H2557</f>
        <v>39000</v>
      </c>
      <c r="I2595" s="238">
        <f t="shared" si="1452"/>
        <v>0.125</v>
      </c>
      <c r="J2595" s="238">
        <f t="shared" si="1452"/>
        <v>0</v>
      </c>
      <c r="K2595" s="239">
        <f t="shared" si="1450"/>
        <v>2457000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18"/>
      <c r="K2611" s="319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20">
        <f>SUM(K2594:K2609)</f>
        <v>4914000</v>
      </c>
      <c r="K2612" s="321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22"/>
      <c r="K2613" s="322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19"/>
      <c r="K2615" s="319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23">
        <f>((J2612/1.11)+(K2614/1.11))*11%</f>
        <v>486972.97297297296</v>
      </c>
      <c r="K2616" s="324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19"/>
      <c r="K2617" s="319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4914000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28</v>
      </c>
      <c r="J2620" s="325" t="str">
        <f>J2582</f>
        <v>NOVI / CONDRO</v>
      </c>
      <c r="K2620" s="326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29</v>
      </c>
      <c r="J2621" s="325">
        <f>J2583</f>
        <v>0</v>
      </c>
      <c r="K2621" s="326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23110024</v>
      </c>
      <c r="G2624" s="11" t="s">
        <v>2</v>
      </c>
      <c r="H2624" s="301" t="s">
        <v>49</v>
      </c>
      <c r="I2624" s="301"/>
      <c r="J2624" s="301"/>
      <c r="K2624" s="302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05" t="s">
        <v>3</v>
      </c>
      <c r="G2625" s="17"/>
      <c r="H2625" s="303"/>
      <c r="I2625" s="303"/>
      <c r="J2625" s="303"/>
      <c r="K2625" s="304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43">
        <v>45248</v>
      </c>
      <c r="E2626" s="344"/>
      <c r="F2626" s="305"/>
      <c r="G2626" s="18"/>
      <c r="H2626" s="345" t="s">
        <v>50</v>
      </c>
      <c r="I2626" s="345"/>
      <c r="J2626" s="345"/>
      <c r="K2626" s="346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05"/>
      <c r="G2627" s="18"/>
      <c r="H2627" s="347" t="s">
        <v>51</v>
      </c>
      <c r="I2627" s="347"/>
      <c r="J2627" s="347"/>
      <c r="K2627" s="348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150</v>
      </c>
      <c r="E2628" s="9"/>
      <c r="F2628" s="21"/>
      <c r="G2628" s="22"/>
      <c r="H2628" s="349"/>
      <c r="I2628" s="349"/>
      <c r="J2628" s="349"/>
      <c r="K2628" s="350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216</v>
      </c>
      <c r="C2632" s="46" t="s">
        <v>47</v>
      </c>
      <c r="D2632" s="93">
        <v>3</v>
      </c>
      <c r="E2632" s="110" t="s">
        <v>143</v>
      </c>
      <c r="F2632" s="48"/>
      <c r="G2632" s="49"/>
      <c r="H2632" s="50">
        <v>21200</v>
      </c>
      <c r="I2632" s="51">
        <v>0.125</v>
      </c>
      <c r="J2632" s="51"/>
      <c r="K2632" s="52">
        <f t="shared" ref="K2632:K2647" si="1481">(B2632*H2632-((B2632*H2632)*I2632))-((B2632*H2632-((B2632*H2632)*I2632))*J2632)</f>
        <v>4006800</v>
      </c>
      <c r="L2632" s="36"/>
    </row>
    <row r="2633" spans="1:12" s="10" customFormat="1" ht="14.1" customHeight="1" x14ac:dyDescent="0.25">
      <c r="A2633" s="45">
        <v>2</v>
      </c>
      <c r="B2633" s="46">
        <v>576</v>
      </c>
      <c r="C2633" s="46" t="s">
        <v>47</v>
      </c>
      <c r="D2633" s="93">
        <v>2</v>
      </c>
      <c r="E2633" s="110" t="s">
        <v>144</v>
      </c>
      <c r="F2633" s="48"/>
      <c r="G2633" s="49"/>
      <c r="H2633" s="50">
        <v>6700</v>
      </c>
      <c r="I2633" s="51">
        <v>0.125</v>
      </c>
      <c r="J2633" s="51"/>
      <c r="K2633" s="52">
        <f t="shared" si="1481"/>
        <v>3376800</v>
      </c>
      <c r="L2633" s="36"/>
    </row>
    <row r="2634" spans="1:12" s="10" customFormat="1" ht="14.1" customHeight="1" x14ac:dyDescent="0.25">
      <c r="A2634" s="45">
        <v>3</v>
      </c>
      <c r="B2634" s="46">
        <v>288</v>
      </c>
      <c r="C2634" s="46" t="s">
        <v>47</v>
      </c>
      <c r="D2634" s="93">
        <v>2</v>
      </c>
      <c r="E2634" s="110" t="s">
        <v>66</v>
      </c>
      <c r="F2634" s="48"/>
      <c r="G2634" s="49"/>
      <c r="H2634" s="50">
        <v>10600</v>
      </c>
      <c r="I2634" s="51">
        <v>0.125</v>
      </c>
      <c r="J2634" s="51"/>
      <c r="K2634" s="52">
        <f t="shared" si="1481"/>
        <v>2671200</v>
      </c>
      <c r="L2634" s="36"/>
    </row>
    <row r="2635" spans="1:12" s="10" customFormat="1" ht="14.1" customHeight="1" x14ac:dyDescent="0.25">
      <c r="A2635" s="45">
        <v>4</v>
      </c>
      <c r="B2635" s="46">
        <v>144</v>
      </c>
      <c r="C2635" s="46" t="s">
        <v>40</v>
      </c>
      <c r="D2635" s="93">
        <v>1</v>
      </c>
      <c r="E2635" s="110" t="s">
        <v>120</v>
      </c>
      <c r="F2635" s="48"/>
      <c r="G2635" s="49"/>
      <c r="H2635" s="50">
        <v>19800</v>
      </c>
      <c r="I2635" s="51">
        <v>0.125</v>
      </c>
      <c r="J2635" s="51"/>
      <c r="K2635" s="52">
        <f t="shared" si="1481"/>
        <v>2494800</v>
      </c>
      <c r="L2635" s="36"/>
    </row>
    <row r="2636" spans="1:12" s="10" customFormat="1" ht="14.1" customHeight="1" x14ac:dyDescent="0.25">
      <c r="A2636" s="45">
        <v>5</v>
      </c>
      <c r="B2636" s="46">
        <v>72</v>
      </c>
      <c r="C2636" s="46" t="s">
        <v>40</v>
      </c>
      <c r="D2636" s="93">
        <v>1</v>
      </c>
      <c r="E2636" s="110" t="s">
        <v>121</v>
      </c>
      <c r="F2636" s="48"/>
      <c r="G2636" s="49"/>
      <c r="H2636" s="50">
        <v>37200</v>
      </c>
      <c r="I2636" s="51">
        <v>0.125</v>
      </c>
      <c r="J2636" s="51"/>
      <c r="K2636" s="52">
        <f t="shared" si="1481"/>
        <v>2343600</v>
      </c>
      <c r="L2636" s="36"/>
    </row>
    <row r="2637" spans="1:12" s="10" customFormat="1" ht="14.1" customHeight="1" x14ac:dyDescent="0.25">
      <c r="A2637" s="45">
        <v>6</v>
      </c>
      <c r="B2637" s="46">
        <v>48</v>
      </c>
      <c r="C2637" s="46" t="s">
        <v>40</v>
      </c>
      <c r="D2637" s="93">
        <v>1</v>
      </c>
      <c r="E2637" s="110" t="s">
        <v>145</v>
      </c>
      <c r="F2637" s="48"/>
      <c r="G2637" s="49"/>
      <c r="H2637" s="50">
        <v>51600</v>
      </c>
      <c r="I2637" s="51">
        <v>0.125</v>
      </c>
      <c r="J2637" s="51"/>
      <c r="K2637" s="52">
        <f t="shared" si="1481"/>
        <v>2167200</v>
      </c>
      <c r="L2637" s="36"/>
    </row>
    <row r="2638" spans="1:12" s="10" customFormat="1" ht="14.1" customHeight="1" x14ac:dyDescent="0.25">
      <c r="A2638" s="45">
        <v>7</v>
      </c>
      <c r="B2638" s="46">
        <v>288</v>
      </c>
      <c r="C2638" s="46" t="s">
        <v>40</v>
      </c>
      <c r="D2638" s="93">
        <v>3</v>
      </c>
      <c r="E2638" s="110" t="s">
        <v>146</v>
      </c>
      <c r="F2638" s="48"/>
      <c r="G2638" s="49"/>
      <c r="H2638" s="50">
        <v>36000</v>
      </c>
      <c r="I2638" s="51">
        <v>0.125</v>
      </c>
      <c r="J2638" s="51"/>
      <c r="K2638" s="52">
        <f t="shared" si="1481"/>
        <v>9072000</v>
      </c>
      <c r="L2638" s="36"/>
    </row>
    <row r="2639" spans="1:12" s="10" customFormat="1" ht="14.1" customHeight="1" x14ac:dyDescent="0.25">
      <c r="A2639" s="45">
        <v>8</v>
      </c>
      <c r="B2639" s="46">
        <v>720</v>
      </c>
      <c r="C2639" s="46" t="s">
        <v>40</v>
      </c>
      <c r="D2639" s="93">
        <v>2</v>
      </c>
      <c r="E2639" s="110" t="s">
        <v>147</v>
      </c>
      <c r="F2639" s="48"/>
      <c r="G2639" s="49"/>
      <c r="H2639" s="50">
        <v>4350</v>
      </c>
      <c r="I2639" s="51">
        <v>0.125</v>
      </c>
      <c r="J2639" s="51"/>
      <c r="K2639" s="52">
        <f t="shared" si="1481"/>
        <v>2740500</v>
      </c>
      <c r="L2639" s="36"/>
    </row>
    <row r="2640" spans="1:12" s="10" customFormat="1" ht="14.1" customHeight="1" x14ac:dyDescent="0.25">
      <c r="A2640" s="45">
        <v>9</v>
      </c>
      <c r="B2640" s="46">
        <v>720</v>
      </c>
      <c r="C2640" s="46" t="s">
        <v>40</v>
      </c>
      <c r="D2640" s="93">
        <v>2</v>
      </c>
      <c r="E2640" s="110" t="s">
        <v>148</v>
      </c>
      <c r="F2640" s="48"/>
      <c r="G2640" s="49"/>
      <c r="H2640" s="50">
        <v>6500</v>
      </c>
      <c r="I2640" s="51">
        <v>0.125</v>
      </c>
      <c r="J2640" s="51"/>
      <c r="K2640" s="52">
        <f t="shared" si="1481"/>
        <v>4095000</v>
      </c>
      <c r="L2640" s="36"/>
    </row>
    <row r="2641" spans="1:12" s="10" customFormat="1" ht="14.1" customHeight="1" x14ac:dyDescent="0.25">
      <c r="A2641" s="45">
        <v>10</v>
      </c>
      <c r="B2641" s="46">
        <v>432</v>
      </c>
      <c r="C2641" s="46" t="s">
        <v>40</v>
      </c>
      <c r="D2641" s="93">
        <v>3</v>
      </c>
      <c r="E2641" s="110" t="s">
        <v>149</v>
      </c>
      <c r="F2641" s="48"/>
      <c r="G2641" s="49"/>
      <c r="H2641" s="50">
        <v>9750</v>
      </c>
      <c r="I2641" s="51">
        <v>0.125</v>
      </c>
      <c r="J2641" s="51"/>
      <c r="K2641" s="52">
        <f t="shared" si="1481"/>
        <v>3685500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32"/>
      <c r="K2649" s="306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27">
        <f>SUM(K2632:K2647)</f>
        <v>36653400</v>
      </c>
      <c r="K2650" s="328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29"/>
      <c r="K2651" s="329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06"/>
      <c r="K2653" s="306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30">
        <f>((J2650/1.11)+(K2652/1.11))*11%</f>
        <v>3632318.9189189184</v>
      </c>
      <c r="K2654" s="331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06"/>
      <c r="K2655" s="306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36653400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28</v>
      </c>
      <c r="J2658" s="307" t="s">
        <v>36</v>
      </c>
      <c r="K2658" s="308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29</v>
      </c>
      <c r="J2659" s="307"/>
      <c r="K2659" s="308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23110024</v>
      </c>
      <c r="F2662" s="123"/>
      <c r="G2662" s="124" t="s">
        <v>2</v>
      </c>
      <c r="H2662" s="351" t="str">
        <f>H2624</f>
        <v>LILY JULIAWATI</v>
      </c>
      <c r="I2662" s="351"/>
      <c r="J2662" s="351"/>
      <c r="K2662" s="352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55" t="s">
        <v>3</v>
      </c>
      <c r="G2663" s="130"/>
      <c r="H2663" s="353"/>
      <c r="I2663" s="353"/>
      <c r="J2663" s="353"/>
      <c r="K2663" s="354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56">
        <f>D2626</f>
        <v>45248</v>
      </c>
      <c r="E2664" s="357"/>
      <c r="F2664" s="355"/>
      <c r="G2664" s="131"/>
      <c r="H2664" s="358" t="str">
        <f>H2626</f>
        <v>(REJO AGUNG)</v>
      </c>
      <c r="I2664" s="358"/>
      <c r="J2664" s="358"/>
      <c r="K2664" s="359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55"/>
      <c r="G2665" s="131"/>
      <c r="H2665" s="339" t="str">
        <f>H2627</f>
        <v>JOMBANG</v>
      </c>
      <c r="I2665" s="339"/>
      <c r="J2665" s="339"/>
      <c r="K2665" s="340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4774</v>
      </c>
      <c r="E2666" s="122"/>
      <c r="F2666" s="133"/>
      <c r="G2666" s="134"/>
      <c r="H2666" s="341"/>
      <c r="I2666" s="341"/>
      <c r="J2666" s="341"/>
      <c r="K2666" s="342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216</v>
      </c>
      <c r="C2670" s="287" t="str">
        <f t="shared" si="1482"/>
        <v>PCS</v>
      </c>
      <c r="D2670" s="288">
        <f t="shared" si="1482"/>
        <v>3</v>
      </c>
      <c r="E2670" s="289" t="str">
        <f t="shared" si="1482"/>
        <v>PENSIL WARNA JOYKO CP-24PB (PANJANG)</v>
      </c>
      <c r="F2670" s="158"/>
      <c r="G2670" s="159"/>
      <c r="H2670" s="160">
        <f t="shared" ref="H2670:J2670" si="1483">H2632</f>
        <v>21200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4006800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576</v>
      </c>
      <c r="C2671" s="287" t="str">
        <f t="shared" si="1485"/>
        <v>PCS</v>
      </c>
      <c r="D2671" s="288">
        <f t="shared" si="1485"/>
        <v>2</v>
      </c>
      <c r="E2671" s="289" t="str">
        <f t="shared" si="1485"/>
        <v>PENSIL WARNA JOYKO CP-S12 MINI (PENDEK)</v>
      </c>
      <c r="F2671" s="158"/>
      <c r="G2671" s="159"/>
      <c r="H2671" s="160">
        <f t="shared" ref="H2671:J2671" si="1486">H2633</f>
        <v>6700</v>
      </c>
      <c r="I2671" s="161">
        <f t="shared" si="1486"/>
        <v>0.125</v>
      </c>
      <c r="J2671" s="161">
        <f t="shared" si="1486"/>
        <v>0</v>
      </c>
      <c r="K2671" s="162">
        <f t="shared" si="1484"/>
        <v>3376800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288</v>
      </c>
      <c r="C2672" s="287" t="str">
        <f t="shared" si="1487"/>
        <v>PCS</v>
      </c>
      <c r="D2672" s="288">
        <f t="shared" si="1487"/>
        <v>2</v>
      </c>
      <c r="E2672" s="289" t="str">
        <f t="shared" si="1487"/>
        <v>PENSIL WARNA JOYKO CP-12PB (PANJANG)</v>
      </c>
      <c r="F2672" s="158"/>
      <c r="G2672" s="159"/>
      <c r="H2672" s="160">
        <f t="shared" ref="H2672:J2672" si="1488">H2634</f>
        <v>10600</v>
      </c>
      <c r="I2672" s="161">
        <f t="shared" si="1488"/>
        <v>0.125</v>
      </c>
      <c r="J2672" s="161">
        <f t="shared" si="1488"/>
        <v>0</v>
      </c>
      <c r="K2672" s="162">
        <f t="shared" si="1484"/>
        <v>2671200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144</v>
      </c>
      <c r="C2673" s="287" t="str">
        <f t="shared" si="1489"/>
        <v>LSN</v>
      </c>
      <c r="D2673" s="288">
        <f t="shared" si="1489"/>
        <v>1</v>
      </c>
      <c r="E2673" s="289" t="str">
        <f t="shared" si="1489"/>
        <v>ISI PENSIL 2B 2.0 MM JOYKO PL-10</v>
      </c>
      <c r="F2673" s="158"/>
      <c r="G2673" s="159"/>
      <c r="H2673" s="160">
        <f t="shared" ref="H2673:J2673" si="1490">H2635</f>
        <v>19800</v>
      </c>
      <c r="I2673" s="161">
        <f t="shared" si="1490"/>
        <v>0.125</v>
      </c>
      <c r="J2673" s="161">
        <f t="shared" si="1490"/>
        <v>0</v>
      </c>
      <c r="K2673" s="162">
        <f t="shared" si="1484"/>
        <v>2494800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72</v>
      </c>
      <c r="C2674" s="287" t="str">
        <f t="shared" si="1491"/>
        <v>LSN</v>
      </c>
      <c r="D2674" s="288">
        <f t="shared" si="1491"/>
        <v>1</v>
      </c>
      <c r="E2674" s="289" t="str">
        <f t="shared" si="1491"/>
        <v>ISI PENSIL 2B 2.0 MM JOYKO PL-11</v>
      </c>
      <c r="F2674" s="158"/>
      <c r="G2674" s="159"/>
      <c r="H2674" s="160">
        <f t="shared" ref="H2674:J2674" si="1492">H2636</f>
        <v>37200</v>
      </c>
      <c r="I2674" s="161">
        <f t="shared" si="1492"/>
        <v>0.125</v>
      </c>
      <c r="J2674" s="161">
        <f t="shared" si="1492"/>
        <v>0</v>
      </c>
      <c r="K2674" s="162">
        <f t="shared" si="1484"/>
        <v>2343600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48</v>
      </c>
      <c r="C2675" s="287" t="str">
        <f t="shared" si="1493"/>
        <v>LSN</v>
      </c>
      <c r="D2675" s="288">
        <f t="shared" si="1493"/>
        <v>1</v>
      </c>
      <c r="E2675" s="289" t="str">
        <f t="shared" si="1493"/>
        <v>CUTTER 9 MM JOYKO K-200 (KECIL)</v>
      </c>
      <c r="F2675" s="158"/>
      <c r="G2675" s="159"/>
      <c r="H2675" s="160">
        <f t="shared" ref="H2675:J2675" si="1494">H2637</f>
        <v>51600</v>
      </c>
      <c r="I2675" s="161">
        <f t="shared" si="1494"/>
        <v>0.125</v>
      </c>
      <c r="J2675" s="161">
        <f t="shared" si="1494"/>
        <v>0</v>
      </c>
      <c r="K2675" s="162">
        <f t="shared" si="1484"/>
        <v>2167200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288</v>
      </c>
      <c r="C2676" s="287" t="str">
        <f t="shared" si="1495"/>
        <v>LSN</v>
      </c>
      <c r="D2676" s="288">
        <f t="shared" si="1495"/>
        <v>3</v>
      </c>
      <c r="E2676" s="289" t="str">
        <f t="shared" si="1495"/>
        <v>CORRECTION FLUID JOYKO JK-01</v>
      </c>
      <c r="F2676" s="158"/>
      <c r="G2676" s="159"/>
      <c r="H2676" s="160">
        <f t="shared" ref="H2676:J2676" si="1496">H2638</f>
        <v>36000</v>
      </c>
      <c r="I2676" s="161">
        <f t="shared" si="1496"/>
        <v>0.125</v>
      </c>
      <c r="J2676" s="161">
        <f t="shared" si="1496"/>
        <v>0</v>
      </c>
      <c r="K2676" s="162">
        <f t="shared" si="1484"/>
        <v>9072000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720</v>
      </c>
      <c r="C2677" s="287" t="str">
        <f t="shared" si="1497"/>
        <v>LSN</v>
      </c>
      <c r="D2677" s="288">
        <f t="shared" si="1497"/>
        <v>2</v>
      </c>
      <c r="E2677" s="290" t="str">
        <f t="shared" si="1497"/>
        <v>GUNTING JOYKO SC-828</v>
      </c>
      <c r="F2677" s="158"/>
      <c r="G2677" s="159"/>
      <c r="H2677" s="160">
        <f t="shared" ref="H2677:J2677" si="1498">H2639</f>
        <v>4350</v>
      </c>
      <c r="I2677" s="161">
        <f t="shared" si="1498"/>
        <v>0.125</v>
      </c>
      <c r="J2677" s="161">
        <f t="shared" si="1498"/>
        <v>0</v>
      </c>
      <c r="K2677" s="162">
        <f t="shared" si="1484"/>
        <v>2740500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720</v>
      </c>
      <c r="C2678" s="287" t="str">
        <f t="shared" si="1499"/>
        <v>LSN</v>
      </c>
      <c r="D2678" s="288">
        <f t="shared" si="1499"/>
        <v>2</v>
      </c>
      <c r="E2678" s="289" t="str">
        <f t="shared" si="1499"/>
        <v>GUNTING JOYKO SC-838</v>
      </c>
      <c r="F2678" s="158"/>
      <c r="G2678" s="159"/>
      <c r="H2678" s="160">
        <f t="shared" ref="H2678:J2678" si="1500">H2640</f>
        <v>6500</v>
      </c>
      <c r="I2678" s="161">
        <f t="shared" si="1500"/>
        <v>0.125</v>
      </c>
      <c r="J2678" s="161">
        <f t="shared" si="1500"/>
        <v>0</v>
      </c>
      <c r="K2678" s="162">
        <f t="shared" si="1484"/>
        <v>4095000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432</v>
      </c>
      <c r="C2679" s="287" t="str">
        <f t="shared" si="1501"/>
        <v>LSN</v>
      </c>
      <c r="D2679" s="288">
        <f t="shared" si="1501"/>
        <v>3</v>
      </c>
      <c r="E2679" s="289" t="str">
        <f t="shared" si="1501"/>
        <v>GUNTING JOYKO SC-848</v>
      </c>
      <c r="F2679" s="158"/>
      <c r="G2679" s="159"/>
      <c r="H2679" s="160">
        <f t="shared" ref="H2679:J2679" si="1502">H2641</f>
        <v>9750</v>
      </c>
      <c r="I2679" s="161">
        <f t="shared" si="1502"/>
        <v>0.125</v>
      </c>
      <c r="J2679" s="161">
        <f t="shared" si="1502"/>
        <v>0</v>
      </c>
      <c r="K2679" s="162">
        <f t="shared" si="1484"/>
        <v>3685500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64"/>
      <c r="K2687" s="360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65">
        <f>SUM(K2670:K2685)</f>
        <v>36653400</v>
      </c>
      <c r="K2688" s="366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61"/>
      <c r="K2689" s="361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60"/>
      <c r="K2691" s="360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62">
        <f>((J2688/1.11)+(K2690/1.11))*11%</f>
        <v>3632318.9189189184</v>
      </c>
      <c r="K2692" s="363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60"/>
      <c r="K2693" s="360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36653400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28</v>
      </c>
      <c r="J2696" s="333" t="str">
        <f>J2658</f>
        <v>NOVI / CONDRO</v>
      </c>
      <c r="K2696" s="334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29</v>
      </c>
      <c r="J2697" s="333">
        <f>J2659</f>
        <v>0</v>
      </c>
      <c r="K2697" s="334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23110024</v>
      </c>
      <c r="F2700" s="200"/>
      <c r="G2700" s="201" t="s">
        <v>2</v>
      </c>
      <c r="H2700" s="335" t="str">
        <f>H2662</f>
        <v>LILY JULIAWATI</v>
      </c>
      <c r="I2700" s="335"/>
      <c r="J2700" s="335"/>
      <c r="K2700" s="336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09" t="s">
        <v>3</v>
      </c>
      <c r="G2701" s="207"/>
      <c r="H2701" s="337"/>
      <c r="I2701" s="337"/>
      <c r="J2701" s="337"/>
      <c r="K2701" s="338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0">
        <f>D2664</f>
        <v>45248</v>
      </c>
      <c r="E2702" s="311"/>
      <c r="F2702" s="309"/>
      <c r="G2702" s="208"/>
      <c r="H2702" s="312" t="str">
        <f>H2664</f>
        <v>(REJO AGUNG)</v>
      </c>
      <c r="I2702" s="312"/>
      <c r="J2702" s="312"/>
      <c r="K2702" s="313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09"/>
      <c r="G2703" s="208"/>
      <c r="H2703" s="314" t="str">
        <f>H2665</f>
        <v>JOMBANG</v>
      </c>
      <c r="I2703" s="314"/>
      <c r="J2703" s="314"/>
      <c r="K2703" s="315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4774</v>
      </c>
      <c r="E2704" s="199"/>
      <c r="F2704" s="210"/>
      <c r="G2704" s="211"/>
      <c r="H2704" s="316"/>
      <c r="I2704" s="316"/>
      <c r="J2704" s="316"/>
      <c r="K2704" s="317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216</v>
      </c>
      <c r="C2708" s="292" t="str">
        <f t="shared" si="1515"/>
        <v>PCS</v>
      </c>
      <c r="D2708" s="293">
        <f t="shared" si="1515"/>
        <v>3</v>
      </c>
      <c r="E2708" s="294" t="str">
        <f t="shared" si="1515"/>
        <v>PENSIL WARNA JOYKO CP-24PB (PANJANG)</v>
      </c>
      <c r="F2708" s="235"/>
      <c r="G2708" s="236"/>
      <c r="H2708" s="237">
        <f t="shared" ref="H2708:J2708" si="1516">H2670</f>
        <v>21200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4006800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576</v>
      </c>
      <c r="C2709" s="292" t="str">
        <f t="shared" si="1518"/>
        <v>PCS</v>
      </c>
      <c r="D2709" s="293">
        <f t="shared" si="1518"/>
        <v>2</v>
      </c>
      <c r="E2709" s="294" t="str">
        <f t="shared" si="1518"/>
        <v>PENSIL WARNA JOYKO CP-S12 MINI (PENDEK)</v>
      </c>
      <c r="F2709" s="235"/>
      <c r="G2709" s="236"/>
      <c r="H2709" s="237">
        <f t="shared" ref="H2709:J2709" si="1519">H2671</f>
        <v>6700</v>
      </c>
      <c r="I2709" s="238">
        <f t="shared" si="1519"/>
        <v>0.125</v>
      </c>
      <c r="J2709" s="238">
        <f t="shared" si="1519"/>
        <v>0</v>
      </c>
      <c r="K2709" s="239">
        <f t="shared" si="1517"/>
        <v>3376800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288</v>
      </c>
      <c r="C2710" s="292" t="str">
        <f t="shared" si="1520"/>
        <v>PCS</v>
      </c>
      <c r="D2710" s="293">
        <f t="shared" si="1520"/>
        <v>2</v>
      </c>
      <c r="E2710" s="294" t="str">
        <f t="shared" si="1520"/>
        <v>PENSIL WARNA JOYKO CP-12PB (PANJANG)</v>
      </c>
      <c r="F2710" s="235"/>
      <c r="G2710" s="236"/>
      <c r="H2710" s="237">
        <f t="shared" ref="H2710:J2710" si="1521">H2672</f>
        <v>10600</v>
      </c>
      <c r="I2710" s="238">
        <f t="shared" si="1521"/>
        <v>0.125</v>
      </c>
      <c r="J2710" s="238">
        <f t="shared" si="1521"/>
        <v>0</v>
      </c>
      <c r="K2710" s="239">
        <f t="shared" si="1517"/>
        <v>2671200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144</v>
      </c>
      <c r="C2711" s="292" t="str">
        <f t="shared" si="1522"/>
        <v>LSN</v>
      </c>
      <c r="D2711" s="293">
        <f t="shared" si="1522"/>
        <v>1</v>
      </c>
      <c r="E2711" s="294" t="str">
        <f t="shared" si="1522"/>
        <v>ISI PENSIL 2B 2.0 MM JOYKO PL-10</v>
      </c>
      <c r="F2711" s="235"/>
      <c r="G2711" s="236"/>
      <c r="H2711" s="237">
        <f t="shared" ref="H2711:J2711" si="1523">H2673</f>
        <v>19800</v>
      </c>
      <c r="I2711" s="238">
        <f t="shared" si="1523"/>
        <v>0.125</v>
      </c>
      <c r="J2711" s="238">
        <f t="shared" si="1523"/>
        <v>0</v>
      </c>
      <c r="K2711" s="239">
        <f t="shared" si="1517"/>
        <v>2494800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72</v>
      </c>
      <c r="C2712" s="292" t="str">
        <f t="shared" si="1524"/>
        <v>LSN</v>
      </c>
      <c r="D2712" s="293">
        <f t="shared" si="1524"/>
        <v>1</v>
      </c>
      <c r="E2712" s="294" t="str">
        <f t="shared" si="1524"/>
        <v>ISI PENSIL 2B 2.0 MM JOYKO PL-11</v>
      </c>
      <c r="F2712" s="235"/>
      <c r="G2712" s="236"/>
      <c r="H2712" s="237">
        <f t="shared" ref="H2712:J2712" si="1525">H2674</f>
        <v>37200</v>
      </c>
      <c r="I2712" s="238">
        <f t="shared" si="1525"/>
        <v>0.125</v>
      </c>
      <c r="J2712" s="238">
        <f t="shared" si="1525"/>
        <v>0</v>
      </c>
      <c r="K2712" s="239">
        <f t="shared" si="1517"/>
        <v>2343600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48</v>
      </c>
      <c r="C2713" s="292" t="str">
        <f t="shared" si="1526"/>
        <v>LSN</v>
      </c>
      <c r="D2713" s="293">
        <f t="shared" si="1526"/>
        <v>1</v>
      </c>
      <c r="E2713" s="294" t="str">
        <f t="shared" si="1526"/>
        <v>CUTTER 9 MM JOYKO K-200 (KECIL)</v>
      </c>
      <c r="F2713" s="235"/>
      <c r="G2713" s="236"/>
      <c r="H2713" s="237">
        <f t="shared" ref="H2713:J2713" si="1527">H2675</f>
        <v>51600</v>
      </c>
      <c r="I2713" s="238">
        <f t="shared" si="1527"/>
        <v>0.125</v>
      </c>
      <c r="J2713" s="238">
        <f t="shared" si="1527"/>
        <v>0</v>
      </c>
      <c r="K2713" s="239">
        <f t="shared" si="1517"/>
        <v>2167200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288</v>
      </c>
      <c r="C2714" s="292" t="str">
        <f t="shared" si="1528"/>
        <v>LSN</v>
      </c>
      <c r="D2714" s="293">
        <f t="shared" si="1528"/>
        <v>3</v>
      </c>
      <c r="E2714" s="294" t="str">
        <f t="shared" si="1528"/>
        <v>CORRECTION FLUID JOYKO JK-01</v>
      </c>
      <c r="F2714" s="235"/>
      <c r="G2714" s="236"/>
      <c r="H2714" s="237">
        <f t="shared" ref="H2714:J2714" si="1529">H2676</f>
        <v>36000</v>
      </c>
      <c r="I2714" s="238">
        <f t="shared" si="1529"/>
        <v>0.125</v>
      </c>
      <c r="J2714" s="238">
        <f t="shared" si="1529"/>
        <v>0</v>
      </c>
      <c r="K2714" s="239">
        <f t="shared" si="1517"/>
        <v>9072000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720</v>
      </c>
      <c r="C2715" s="292" t="str">
        <f t="shared" si="1530"/>
        <v>LSN</v>
      </c>
      <c r="D2715" s="293">
        <f t="shared" si="1530"/>
        <v>2</v>
      </c>
      <c r="E2715" s="295" t="str">
        <f t="shared" si="1530"/>
        <v>GUNTING JOYKO SC-828</v>
      </c>
      <c r="F2715" s="235"/>
      <c r="G2715" s="236"/>
      <c r="H2715" s="237">
        <f t="shared" ref="H2715:J2715" si="1531">H2677</f>
        <v>4350</v>
      </c>
      <c r="I2715" s="238">
        <f t="shared" si="1531"/>
        <v>0.125</v>
      </c>
      <c r="J2715" s="238">
        <f t="shared" si="1531"/>
        <v>0</v>
      </c>
      <c r="K2715" s="239">
        <f t="shared" si="1517"/>
        <v>2740500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720</v>
      </c>
      <c r="C2716" s="292" t="str">
        <f t="shared" si="1532"/>
        <v>LSN</v>
      </c>
      <c r="D2716" s="293">
        <f t="shared" si="1532"/>
        <v>2</v>
      </c>
      <c r="E2716" s="294" t="str">
        <f t="shared" si="1532"/>
        <v>GUNTING JOYKO SC-838</v>
      </c>
      <c r="F2716" s="235"/>
      <c r="G2716" s="236"/>
      <c r="H2716" s="237">
        <f t="shared" ref="H2716:J2716" si="1533">H2678</f>
        <v>6500</v>
      </c>
      <c r="I2716" s="238">
        <f t="shared" si="1533"/>
        <v>0.125</v>
      </c>
      <c r="J2716" s="238">
        <f t="shared" si="1533"/>
        <v>0</v>
      </c>
      <c r="K2716" s="239">
        <f t="shared" si="1517"/>
        <v>4095000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432</v>
      </c>
      <c r="C2717" s="292" t="str">
        <f t="shared" si="1534"/>
        <v>LSN</v>
      </c>
      <c r="D2717" s="293">
        <f t="shared" si="1534"/>
        <v>3</v>
      </c>
      <c r="E2717" s="294" t="str">
        <f t="shared" si="1534"/>
        <v>GUNTING JOYKO SC-848</v>
      </c>
      <c r="F2717" s="235"/>
      <c r="G2717" s="236"/>
      <c r="H2717" s="237">
        <f t="shared" ref="H2717:J2717" si="1535">H2679</f>
        <v>9750</v>
      </c>
      <c r="I2717" s="238">
        <f t="shared" si="1535"/>
        <v>0.125</v>
      </c>
      <c r="J2717" s="238">
        <f t="shared" si="1535"/>
        <v>0</v>
      </c>
      <c r="K2717" s="239">
        <f t="shared" si="1517"/>
        <v>3685500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18"/>
      <c r="K2725" s="319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20">
        <f>SUM(K2708:K2723)</f>
        <v>36653400</v>
      </c>
      <c r="K2726" s="321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22"/>
      <c r="K2727" s="322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19"/>
      <c r="K2729" s="319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23">
        <f>((J2726/1.11)+(K2728/1.11))*11%</f>
        <v>3632318.9189189184</v>
      </c>
      <c r="K2730" s="324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19"/>
      <c r="K2731" s="319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36653400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28</v>
      </c>
      <c r="J2734" s="325" t="str">
        <f>J2696</f>
        <v>NOVI / CONDRO</v>
      </c>
      <c r="K2734" s="326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29</v>
      </c>
      <c r="J2735" s="325">
        <f>J2697</f>
        <v>0</v>
      </c>
      <c r="K2735" s="326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23110025</v>
      </c>
      <c r="G2738" s="11" t="s">
        <v>2</v>
      </c>
      <c r="H2738" s="301" t="s">
        <v>49</v>
      </c>
      <c r="I2738" s="301"/>
      <c r="J2738" s="301"/>
      <c r="K2738" s="302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05" t="s">
        <v>3</v>
      </c>
      <c r="G2739" s="17"/>
      <c r="H2739" s="303"/>
      <c r="I2739" s="303"/>
      <c r="J2739" s="303"/>
      <c r="K2739" s="304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43">
        <v>45248</v>
      </c>
      <c r="E2740" s="344"/>
      <c r="F2740" s="305"/>
      <c r="G2740" s="18"/>
      <c r="H2740" s="345" t="s">
        <v>50</v>
      </c>
      <c r="I2740" s="345"/>
      <c r="J2740" s="345"/>
      <c r="K2740" s="346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05"/>
      <c r="G2741" s="18"/>
      <c r="H2741" s="347" t="s">
        <v>51</v>
      </c>
      <c r="I2741" s="347"/>
      <c r="J2741" s="347"/>
      <c r="K2741" s="348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151</v>
      </c>
      <c r="E2742" s="9"/>
      <c r="F2742" s="21"/>
      <c r="G2742" s="22"/>
      <c r="H2742" s="349"/>
      <c r="I2742" s="349"/>
      <c r="J2742" s="349"/>
      <c r="K2742" s="350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72</v>
      </c>
      <c r="C2746" s="46" t="s">
        <v>40</v>
      </c>
      <c r="D2746" s="93">
        <v>2</v>
      </c>
      <c r="E2746" s="110" t="s">
        <v>152</v>
      </c>
      <c r="F2746" s="48"/>
      <c r="G2746" s="49"/>
      <c r="H2746" s="50">
        <v>34200</v>
      </c>
      <c r="I2746" s="51">
        <v>0.125</v>
      </c>
      <c r="J2746" s="51"/>
      <c r="K2746" s="52">
        <f t="shared" ref="K2746:K2761" si="1548">(B2746*H2746-((B2746*H2746)*I2746))-((B2746*H2746-((B2746*H2746)*I2746))*J2746)</f>
        <v>2154600</v>
      </c>
      <c r="L2746" s="36"/>
    </row>
    <row r="2747" spans="1:12" s="10" customFormat="1" ht="14.1" customHeight="1" x14ac:dyDescent="0.25">
      <c r="A2747" s="45">
        <v>2</v>
      </c>
      <c r="B2747" s="46">
        <v>120</v>
      </c>
      <c r="C2747" s="46" t="s">
        <v>40</v>
      </c>
      <c r="D2747" s="93">
        <v>2</v>
      </c>
      <c r="E2747" s="110" t="s">
        <v>118</v>
      </c>
      <c r="F2747" s="48"/>
      <c r="G2747" s="49"/>
      <c r="H2747" s="50">
        <v>57600</v>
      </c>
      <c r="I2747" s="51">
        <v>0.125</v>
      </c>
      <c r="J2747" s="51"/>
      <c r="K2747" s="52">
        <f t="shared" si="1548"/>
        <v>6048000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32"/>
      <c r="K2763" s="306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27">
        <f>SUM(K2746:K2761)</f>
        <v>8202600</v>
      </c>
      <c r="K2764" s="328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29"/>
      <c r="K2765" s="329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06"/>
      <c r="K2767" s="306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30">
        <f>((J2764/1.11)+(K2766/1.11))*11%</f>
        <v>812870.27027027018</v>
      </c>
      <c r="K2768" s="331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06"/>
      <c r="K2769" s="306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8202600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28</v>
      </c>
      <c r="J2772" s="307" t="s">
        <v>36</v>
      </c>
      <c r="K2772" s="308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29</v>
      </c>
      <c r="J2773" s="307"/>
      <c r="K2773" s="308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23110025</v>
      </c>
      <c r="F2776" s="123"/>
      <c r="G2776" s="124" t="s">
        <v>2</v>
      </c>
      <c r="H2776" s="351" t="str">
        <f>H2738</f>
        <v>LILY JULIAWATI</v>
      </c>
      <c r="I2776" s="351"/>
      <c r="J2776" s="351"/>
      <c r="K2776" s="352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55" t="s">
        <v>3</v>
      </c>
      <c r="G2777" s="130"/>
      <c r="H2777" s="353"/>
      <c r="I2777" s="353"/>
      <c r="J2777" s="353"/>
      <c r="K2777" s="354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56">
        <f>D2740</f>
        <v>45248</v>
      </c>
      <c r="E2778" s="357"/>
      <c r="F2778" s="355"/>
      <c r="G2778" s="131"/>
      <c r="H2778" s="358" t="str">
        <f>H2740</f>
        <v>(REJO AGUNG)</v>
      </c>
      <c r="I2778" s="358"/>
      <c r="J2778" s="358"/>
      <c r="K2778" s="359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55"/>
      <c r="G2779" s="131"/>
      <c r="H2779" s="339" t="str">
        <f>H2741</f>
        <v>JOMBANG</v>
      </c>
      <c r="I2779" s="339"/>
      <c r="J2779" s="339"/>
      <c r="K2779" s="340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G 4842</v>
      </c>
      <c r="E2780" s="122"/>
      <c r="F2780" s="133"/>
      <c r="G2780" s="134"/>
      <c r="H2780" s="341"/>
      <c r="I2780" s="341"/>
      <c r="J2780" s="341"/>
      <c r="K2780" s="342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72</v>
      </c>
      <c r="C2784" s="287" t="str">
        <f t="shared" si="1549"/>
        <v>LSN</v>
      </c>
      <c r="D2784" s="288">
        <f t="shared" si="1549"/>
        <v>2</v>
      </c>
      <c r="E2784" s="289" t="str">
        <f t="shared" si="1549"/>
        <v>CORRECTION FLUID JOYKO CF-S225</v>
      </c>
      <c r="F2784" s="158"/>
      <c r="G2784" s="159"/>
      <c r="H2784" s="160">
        <f t="shared" ref="H2784:J2784" si="1550">H2746</f>
        <v>34200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2154600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120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CORRECTION TAPE JOYKO CT-522</v>
      </c>
      <c r="F2785" s="158"/>
      <c r="G2785" s="159"/>
      <c r="H2785" s="160">
        <f t="shared" ref="H2785:J2785" si="1553">H2747</f>
        <v>57600</v>
      </c>
      <c r="I2785" s="161">
        <f t="shared" si="1553"/>
        <v>0.125</v>
      </c>
      <c r="J2785" s="161">
        <f t="shared" si="1553"/>
        <v>0</v>
      </c>
      <c r="K2785" s="162">
        <f t="shared" si="1551"/>
        <v>6048000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64"/>
      <c r="K2801" s="360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65">
        <f>SUM(K2784:K2799)</f>
        <v>8202600</v>
      </c>
      <c r="K2802" s="366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61"/>
      <c r="K2803" s="361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60"/>
      <c r="K2805" s="360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62">
        <f>((J2802/1.11)+(K2804/1.11))*11%</f>
        <v>812870.27027027018</v>
      </c>
      <c r="K2806" s="363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60"/>
      <c r="K2807" s="360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8202600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28</v>
      </c>
      <c r="J2810" s="333" t="str">
        <f>J2772</f>
        <v>NOVI / CONDRO</v>
      </c>
      <c r="K2810" s="334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29</v>
      </c>
      <c r="J2811" s="333">
        <f>J2773</f>
        <v>0</v>
      </c>
      <c r="K2811" s="334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23110025</v>
      </c>
      <c r="F2814" s="200"/>
      <c r="G2814" s="201" t="s">
        <v>2</v>
      </c>
      <c r="H2814" s="335" t="str">
        <f>H2776</f>
        <v>LILY JULIAWATI</v>
      </c>
      <c r="I2814" s="335"/>
      <c r="J2814" s="335"/>
      <c r="K2814" s="336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09" t="s">
        <v>3</v>
      </c>
      <c r="G2815" s="207"/>
      <c r="H2815" s="337"/>
      <c r="I2815" s="337"/>
      <c r="J2815" s="337"/>
      <c r="K2815" s="338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0">
        <f>D2778</f>
        <v>45248</v>
      </c>
      <c r="E2816" s="311"/>
      <c r="F2816" s="309"/>
      <c r="G2816" s="208"/>
      <c r="H2816" s="312" t="str">
        <f>H2778</f>
        <v>(REJO AGUNG)</v>
      </c>
      <c r="I2816" s="312"/>
      <c r="J2816" s="312"/>
      <c r="K2816" s="313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09"/>
      <c r="G2817" s="208"/>
      <c r="H2817" s="314" t="str">
        <f>H2779</f>
        <v>JOMBANG</v>
      </c>
      <c r="I2817" s="314"/>
      <c r="J2817" s="314"/>
      <c r="K2817" s="315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G 4842</v>
      </c>
      <c r="E2818" s="199"/>
      <c r="F2818" s="210"/>
      <c r="G2818" s="211"/>
      <c r="H2818" s="316"/>
      <c r="I2818" s="316"/>
      <c r="J2818" s="316"/>
      <c r="K2818" s="317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72</v>
      </c>
      <c r="C2822" s="292" t="str">
        <f t="shared" si="1582"/>
        <v>LSN</v>
      </c>
      <c r="D2822" s="293">
        <f t="shared" si="1582"/>
        <v>2</v>
      </c>
      <c r="E2822" s="294" t="str">
        <f t="shared" si="1582"/>
        <v>CORRECTION FLUID JOYKO CF-S225</v>
      </c>
      <c r="F2822" s="235"/>
      <c r="G2822" s="236"/>
      <c r="H2822" s="237">
        <f t="shared" ref="H2822:J2822" si="1583">H2784</f>
        <v>34200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2154600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120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CORRECTION TAPE JOYKO CT-522</v>
      </c>
      <c r="F2823" s="235"/>
      <c r="G2823" s="236"/>
      <c r="H2823" s="237">
        <f t="shared" ref="H2823:J2823" si="1586">H2785</f>
        <v>57600</v>
      </c>
      <c r="I2823" s="238">
        <f t="shared" si="1586"/>
        <v>0.125</v>
      </c>
      <c r="J2823" s="238">
        <f t="shared" si="1586"/>
        <v>0</v>
      </c>
      <c r="K2823" s="239">
        <f t="shared" si="1584"/>
        <v>6048000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18"/>
      <c r="K2839" s="319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20">
        <f>SUM(K2822:K2837)</f>
        <v>8202600</v>
      </c>
      <c r="K2840" s="321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22"/>
      <c r="K2841" s="322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19"/>
      <c r="K2843" s="319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23">
        <f>((J2840/1.11)+(K2842/1.11))*11%</f>
        <v>812870.27027027018</v>
      </c>
      <c r="K2844" s="324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19"/>
      <c r="K2845" s="319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8202600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28</v>
      </c>
      <c r="J2848" s="325" t="str">
        <f>J2810</f>
        <v>NOVI / CONDRO</v>
      </c>
      <c r="K2848" s="326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29</v>
      </c>
      <c r="J2849" s="325">
        <f>J2811</f>
        <v>0</v>
      </c>
      <c r="K2849" s="326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23110026</v>
      </c>
      <c r="G2852" s="11" t="s">
        <v>2</v>
      </c>
      <c r="H2852" s="301" t="s">
        <v>37</v>
      </c>
      <c r="I2852" s="301"/>
      <c r="J2852" s="301"/>
      <c r="K2852" s="302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05" t="s">
        <v>3</v>
      </c>
      <c r="G2853" s="17"/>
      <c r="H2853" s="303"/>
      <c r="I2853" s="303"/>
      <c r="J2853" s="303"/>
      <c r="K2853" s="304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43">
        <v>45248</v>
      </c>
      <c r="E2854" s="344"/>
      <c r="F2854" s="305"/>
      <c r="G2854" s="18"/>
      <c r="H2854" s="345" t="s">
        <v>38</v>
      </c>
      <c r="I2854" s="345"/>
      <c r="J2854" s="345"/>
      <c r="K2854" s="346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05"/>
      <c r="G2855" s="18"/>
      <c r="H2855" s="347" t="s">
        <v>32</v>
      </c>
      <c r="I2855" s="347"/>
      <c r="J2855" s="347"/>
      <c r="K2855" s="348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154</v>
      </c>
      <c r="E2856" s="9"/>
      <c r="F2856" s="21"/>
      <c r="G2856" s="22"/>
      <c r="H2856" s="349"/>
      <c r="I2856" s="349"/>
      <c r="J2856" s="349"/>
      <c r="K2856" s="350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100</v>
      </c>
      <c r="C2860" s="46" t="s">
        <v>44</v>
      </c>
      <c r="D2860" s="93">
        <v>2</v>
      </c>
      <c r="E2860" s="110" t="s">
        <v>155</v>
      </c>
      <c r="F2860" s="48"/>
      <c r="G2860" s="49"/>
      <c r="H2860" s="50">
        <v>27500</v>
      </c>
      <c r="I2860" s="51">
        <v>0.13500000000000001</v>
      </c>
      <c r="J2860" s="51"/>
      <c r="K2860" s="52">
        <f t="shared" ref="K2860:K2875" si="1615">(B2860*H2860-((B2860*H2860)*I2860))-((B2860*H2860-((B2860*H2860)*I2860))*J2860)</f>
        <v>2378750</v>
      </c>
      <c r="L2860" s="36"/>
    </row>
    <row r="2861" spans="1:12" s="10" customFormat="1" ht="14.1" customHeight="1" x14ac:dyDescent="0.25">
      <c r="A2861" s="45">
        <v>2</v>
      </c>
      <c r="B2861" s="46">
        <v>50</v>
      </c>
      <c r="C2861" s="46" t="s">
        <v>44</v>
      </c>
      <c r="D2861" s="93">
        <v>1</v>
      </c>
      <c r="E2861" s="110" t="s">
        <v>156</v>
      </c>
      <c r="F2861" s="48"/>
      <c r="G2861" s="49"/>
      <c r="H2861" s="50">
        <v>30000</v>
      </c>
      <c r="I2861" s="51">
        <v>0.13500000000000001</v>
      </c>
      <c r="J2861" s="51"/>
      <c r="K2861" s="52">
        <f t="shared" si="1615"/>
        <v>1297500</v>
      </c>
      <c r="L2861" s="36"/>
    </row>
    <row r="2862" spans="1:12" s="10" customFormat="1" ht="14.1" customHeight="1" x14ac:dyDescent="0.25">
      <c r="A2862" s="45">
        <v>3</v>
      </c>
      <c r="B2862" s="46"/>
      <c r="C2862" s="46"/>
      <c r="D2862" s="93"/>
      <c r="E2862" s="110"/>
      <c r="F2862" s="48"/>
      <c r="G2862" s="49"/>
      <c r="H2862" s="50"/>
      <c r="I2862" s="51"/>
      <c r="J2862" s="51"/>
      <c r="K2862" s="52">
        <f t="shared" si="1615"/>
        <v>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32"/>
      <c r="K2877" s="306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27">
        <f>SUM(K2860:K2875)</f>
        <v>3676250</v>
      </c>
      <c r="K2878" s="328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29"/>
      <c r="K2879" s="329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06"/>
      <c r="K2881" s="306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30">
        <f>((J2878/1.11)+(K2880/1.11))*11%</f>
        <v>364313.06306306308</v>
      </c>
      <c r="K2882" s="331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06"/>
      <c r="K2883" s="306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3676250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28</v>
      </c>
      <c r="J2886" s="307" t="s">
        <v>36</v>
      </c>
      <c r="K2886" s="308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29</v>
      </c>
      <c r="J2887" s="307"/>
      <c r="K2887" s="308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23110026</v>
      </c>
      <c r="F2890" s="123"/>
      <c r="G2890" s="124" t="s">
        <v>2</v>
      </c>
      <c r="H2890" s="351" t="str">
        <f>H2852</f>
        <v>CV PELITA JAYA</v>
      </c>
      <c r="I2890" s="351"/>
      <c r="J2890" s="351"/>
      <c r="K2890" s="352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55" t="s">
        <v>3</v>
      </c>
      <c r="G2891" s="130"/>
      <c r="H2891" s="353"/>
      <c r="I2891" s="353"/>
      <c r="J2891" s="353"/>
      <c r="K2891" s="354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56">
        <f>D2854</f>
        <v>45248</v>
      </c>
      <c r="E2892" s="357"/>
      <c r="F2892" s="355"/>
      <c r="G2892" s="131"/>
      <c r="H2892" s="358" t="str">
        <f>H2854</f>
        <v>(ANUGERAH SEJAHTERA)</v>
      </c>
      <c r="I2892" s="358"/>
      <c r="J2892" s="358"/>
      <c r="K2892" s="359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55"/>
      <c r="G2893" s="131"/>
      <c r="H2893" s="339" t="str">
        <f>H2855</f>
        <v>PURWOKERTO</v>
      </c>
      <c r="I2893" s="339"/>
      <c r="J2893" s="339"/>
      <c r="K2893" s="340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4911</v>
      </c>
      <c r="E2894" s="122"/>
      <c r="F2894" s="133"/>
      <c r="G2894" s="134"/>
      <c r="H2894" s="341"/>
      <c r="I2894" s="341"/>
      <c r="J2894" s="341"/>
      <c r="K2894" s="342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100</v>
      </c>
      <c r="C2898" s="287" t="str">
        <f t="shared" si="1616"/>
        <v>BOX</v>
      </c>
      <c r="D2898" s="288">
        <f t="shared" si="1616"/>
        <v>2</v>
      </c>
      <c r="E2898" s="289" t="str">
        <f t="shared" si="1616"/>
        <v>STIP / PENGHAPUS KENKO ERW-40SQ PUTIH</v>
      </c>
      <c r="F2898" s="158"/>
      <c r="G2898" s="159"/>
      <c r="H2898" s="160">
        <f t="shared" ref="H2898:J2898" si="1617">H2860</f>
        <v>27500</v>
      </c>
      <c r="I2898" s="161">
        <f t="shared" si="1617"/>
        <v>0.13500000000000001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2378750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50</v>
      </c>
      <c r="C2899" s="287" t="str">
        <f t="shared" si="1619"/>
        <v>BOX</v>
      </c>
      <c r="D2899" s="288">
        <f t="shared" si="1619"/>
        <v>1</v>
      </c>
      <c r="E2899" s="289" t="str">
        <f t="shared" si="1619"/>
        <v>STIP / PENGHAPUS KENKO ERW-20SQ PUTIH</v>
      </c>
      <c r="F2899" s="158"/>
      <c r="G2899" s="159"/>
      <c r="H2899" s="160">
        <f t="shared" ref="H2899:J2899" si="1620">H2861</f>
        <v>30000</v>
      </c>
      <c r="I2899" s="161">
        <f t="shared" si="1620"/>
        <v>0.13500000000000001</v>
      </c>
      <c r="J2899" s="161">
        <f t="shared" si="1620"/>
        <v>0</v>
      </c>
      <c r="K2899" s="162">
        <f t="shared" si="1618"/>
        <v>1297500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0</v>
      </c>
      <c r="C2900" s="287">
        <f t="shared" si="1621"/>
        <v>0</v>
      </c>
      <c r="D2900" s="288">
        <f t="shared" si="1621"/>
        <v>0</v>
      </c>
      <c r="E2900" s="289">
        <f t="shared" si="1621"/>
        <v>0</v>
      </c>
      <c r="F2900" s="158"/>
      <c r="G2900" s="159"/>
      <c r="H2900" s="160">
        <f t="shared" ref="H2900:J2900" si="1622">H2862</f>
        <v>0</v>
      </c>
      <c r="I2900" s="161">
        <f t="shared" si="1622"/>
        <v>0</v>
      </c>
      <c r="J2900" s="161">
        <f t="shared" si="1622"/>
        <v>0</v>
      </c>
      <c r="K2900" s="162">
        <f t="shared" si="1618"/>
        <v>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64"/>
      <c r="K2915" s="360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65">
        <f>SUM(K2898:K2913)</f>
        <v>3676250</v>
      </c>
      <c r="K2916" s="366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61"/>
      <c r="K2917" s="361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60"/>
      <c r="K2919" s="360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62">
        <f>((J2916/1.11)+(K2918/1.11))*11%</f>
        <v>364313.06306306308</v>
      </c>
      <c r="K2920" s="363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60"/>
      <c r="K2921" s="360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3676250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28</v>
      </c>
      <c r="J2924" s="333" t="str">
        <f>J2886</f>
        <v>NOVI / CONDRO</v>
      </c>
      <c r="K2924" s="334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29</v>
      </c>
      <c r="J2925" s="333">
        <f>J2887</f>
        <v>0</v>
      </c>
      <c r="K2925" s="334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23110026</v>
      </c>
      <c r="F2928" s="200"/>
      <c r="G2928" s="201" t="s">
        <v>2</v>
      </c>
      <c r="H2928" s="335" t="str">
        <f>H2890</f>
        <v>CV PELITA JAYA</v>
      </c>
      <c r="I2928" s="335"/>
      <c r="J2928" s="335"/>
      <c r="K2928" s="336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09" t="s">
        <v>3</v>
      </c>
      <c r="G2929" s="207"/>
      <c r="H2929" s="337"/>
      <c r="I2929" s="337"/>
      <c r="J2929" s="337"/>
      <c r="K2929" s="338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0">
        <f>D2892</f>
        <v>45248</v>
      </c>
      <c r="E2930" s="311"/>
      <c r="F2930" s="309"/>
      <c r="G2930" s="208"/>
      <c r="H2930" s="312" t="str">
        <f>H2892</f>
        <v>(ANUGERAH SEJAHTERA)</v>
      </c>
      <c r="I2930" s="312"/>
      <c r="J2930" s="312"/>
      <c r="K2930" s="313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09"/>
      <c r="G2931" s="208"/>
      <c r="H2931" s="314" t="str">
        <f>H2893</f>
        <v>PURWOKERTO</v>
      </c>
      <c r="I2931" s="314"/>
      <c r="J2931" s="314"/>
      <c r="K2931" s="315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4911</v>
      </c>
      <c r="E2932" s="199"/>
      <c r="F2932" s="210"/>
      <c r="G2932" s="211"/>
      <c r="H2932" s="316"/>
      <c r="I2932" s="316"/>
      <c r="J2932" s="316"/>
      <c r="K2932" s="317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100</v>
      </c>
      <c r="C2936" s="292" t="str">
        <f t="shared" si="1649"/>
        <v>BOX</v>
      </c>
      <c r="D2936" s="293">
        <f t="shared" si="1649"/>
        <v>2</v>
      </c>
      <c r="E2936" s="294" t="str">
        <f t="shared" si="1649"/>
        <v>STIP / PENGHAPUS KENKO ERW-40SQ PUTIH</v>
      </c>
      <c r="F2936" s="235"/>
      <c r="G2936" s="236"/>
      <c r="H2936" s="237">
        <f t="shared" ref="H2936:J2936" si="1650">H2898</f>
        <v>27500</v>
      </c>
      <c r="I2936" s="238">
        <f t="shared" si="1650"/>
        <v>0.13500000000000001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2378750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50</v>
      </c>
      <c r="C2937" s="292" t="str">
        <f t="shared" si="1652"/>
        <v>BOX</v>
      </c>
      <c r="D2937" s="293">
        <f t="shared" si="1652"/>
        <v>1</v>
      </c>
      <c r="E2937" s="294" t="str">
        <f t="shared" si="1652"/>
        <v>STIP / PENGHAPUS KENKO ERW-20SQ PUTIH</v>
      </c>
      <c r="F2937" s="235"/>
      <c r="G2937" s="236"/>
      <c r="H2937" s="237">
        <f t="shared" ref="H2937:J2937" si="1653">H2899</f>
        <v>30000</v>
      </c>
      <c r="I2937" s="238">
        <f t="shared" si="1653"/>
        <v>0.13500000000000001</v>
      </c>
      <c r="J2937" s="238">
        <f t="shared" si="1653"/>
        <v>0</v>
      </c>
      <c r="K2937" s="239">
        <f t="shared" si="1651"/>
        <v>1297500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0</v>
      </c>
      <c r="C2938" s="292">
        <f t="shared" si="1654"/>
        <v>0</v>
      </c>
      <c r="D2938" s="293">
        <f t="shared" si="1654"/>
        <v>0</v>
      </c>
      <c r="E2938" s="294">
        <f t="shared" si="1654"/>
        <v>0</v>
      </c>
      <c r="F2938" s="235"/>
      <c r="G2938" s="236"/>
      <c r="H2938" s="237">
        <f t="shared" ref="H2938:J2938" si="1655">H2900</f>
        <v>0</v>
      </c>
      <c r="I2938" s="238">
        <f t="shared" si="1655"/>
        <v>0</v>
      </c>
      <c r="J2938" s="238">
        <f t="shared" si="1655"/>
        <v>0</v>
      </c>
      <c r="K2938" s="239">
        <f t="shared" si="1651"/>
        <v>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18"/>
      <c r="K2953" s="319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20">
        <f>SUM(K2936:K2951)</f>
        <v>3676250</v>
      </c>
      <c r="K2954" s="321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22"/>
      <c r="K2955" s="322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19"/>
      <c r="K2957" s="319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23">
        <f>((J2954/1.11)+(K2956/1.11))*11%</f>
        <v>364313.06306306308</v>
      </c>
      <c r="K2958" s="324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19"/>
      <c r="K2959" s="319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3676250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28</v>
      </c>
      <c r="J2962" s="325" t="str">
        <f>J2924</f>
        <v>NOVI / CONDRO</v>
      </c>
      <c r="K2962" s="326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29</v>
      </c>
      <c r="J2963" s="325">
        <f>J2925</f>
        <v>0</v>
      </c>
      <c r="K2963" s="326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23110027</v>
      </c>
      <c r="G2966" s="11" t="s">
        <v>2</v>
      </c>
      <c r="H2966" s="301" t="s">
        <v>157</v>
      </c>
      <c r="I2966" s="301"/>
      <c r="J2966" s="301"/>
      <c r="K2966" s="302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05" t="s">
        <v>3</v>
      </c>
      <c r="G2967" s="17"/>
      <c r="H2967" s="303"/>
      <c r="I2967" s="303"/>
      <c r="J2967" s="303"/>
      <c r="K2967" s="304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43">
        <v>45257</v>
      </c>
      <c r="E2968" s="344"/>
      <c r="F2968" s="305"/>
      <c r="G2968" s="18"/>
      <c r="H2968" s="345" t="s">
        <v>158</v>
      </c>
      <c r="I2968" s="345"/>
      <c r="J2968" s="345"/>
      <c r="K2968" s="346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05"/>
      <c r="G2969" s="18"/>
      <c r="H2969" s="347" t="s">
        <v>159</v>
      </c>
      <c r="I2969" s="347"/>
      <c r="J2969" s="347"/>
      <c r="K2969" s="348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164</v>
      </c>
      <c r="E2970" s="9"/>
      <c r="F2970" s="21"/>
      <c r="G2970" s="22"/>
      <c r="H2970" s="349"/>
      <c r="I2970" s="349"/>
      <c r="J2970" s="349"/>
      <c r="K2970" s="350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12</v>
      </c>
      <c r="C2974" s="46" t="s">
        <v>47</v>
      </c>
      <c r="D2974" s="93" t="s">
        <v>31</v>
      </c>
      <c r="E2974" s="110" t="s">
        <v>160</v>
      </c>
      <c r="F2974" s="48"/>
      <c r="G2974" s="49"/>
      <c r="H2974" s="50">
        <v>3250</v>
      </c>
      <c r="I2974" s="51"/>
      <c r="J2974" s="51"/>
      <c r="K2974" s="52">
        <f t="shared" ref="K2974:K2989" si="1682">(B2974*H2974-((B2974*H2974)*I2974))-((B2974*H2974-((B2974*H2974)*I2974))*J2974)</f>
        <v>39000</v>
      </c>
      <c r="L2974" s="36"/>
    </row>
    <row r="2975" spans="1:12" s="10" customFormat="1" ht="14.1" customHeight="1" x14ac:dyDescent="0.25">
      <c r="A2975" s="45">
        <v>2</v>
      </c>
      <c r="B2975" s="46">
        <v>12</v>
      </c>
      <c r="C2975" s="46" t="s">
        <v>47</v>
      </c>
      <c r="D2975" s="93" t="s">
        <v>31</v>
      </c>
      <c r="E2975" s="110" t="s">
        <v>161</v>
      </c>
      <c r="F2975" s="48"/>
      <c r="G2975" s="49"/>
      <c r="H2975" s="50">
        <v>4000</v>
      </c>
      <c r="I2975" s="51"/>
      <c r="J2975" s="51"/>
      <c r="K2975" s="52">
        <f t="shared" si="1682"/>
        <v>48000</v>
      </c>
      <c r="L2975" s="36"/>
    </row>
    <row r="2976" spans="1:12" s="10" customFormat="1" ht="14.1" customHeight="1" x14ac:dyDescent="0.25">
      <c r="A2976" s="45">
        <v>3</v>
      </c>
      <c r="B2976" s="46">
        <v>1</v>
      </c>
      <c r="C2976" s="46" t="s">
        <v>40</v>
      </c>
      <c r="D2976" s="93" t="s">
        <v>31</v>
      </c>
      <c r="E2976" s="110" t="s">
        <v>162</v>
      </c>
      <c r="F2976" s="48"/>
      <c r="G2976" s="49"/>
      <c r="H2976" s="50">
        <v>25000</v>
      </c>
      <c r="I2976" s="51"/>
      <c r="J2976" s="51"/>
      <c r="K2976" s="52">
        <f t="shared" si="1682"/>
        <v>25000</v>
      </c>
      <c r="L2976" s="36"/>
    </row>
    <row r="2977" spans="1:12" s="10" customFormat="1" ht="14.1" customHeight="1" x14ac:dyDescent="0.25">
      <c r="A2977" s="45">
        <v>4</v>
      </c>
      <c r="B2977" s="46">
        <v>2</v>
      </c>
      <c r="C2977" s="46" t="s">
        <v>40</v>
      </c>
      <c r="D2977" s="93" t="s">
        <v>31</v>
      </c>
      <c r="E2977" s="110" t="s">
        <v>163</v>
      </c>
      <c r="F2977" s="48"/>
      <c r="G2977" s="49"/>
      <c r="H2977" s="50">
        <v>25000</v>
      </c>
      <c r="I2977" s="51"/>
      <c r="J2977" s="51"/>
      <c r="K2977" s="52">
        <f t="shared" si="1682"/>
        <v>50000</v>
      </c>
      <c r="L2977" s="36"/>
    </row>
    <row r="2978" spans="1:12" s="10" customFormat="1" ht="14.1" customHeight="1" x14ac:dyDescent="0.25">
      <c r="A2978" s="45">
        <v>5</v>
      </c>
      <c r="B2978" s="46"/>
      <c r="C2978" s="46"/>
      <c r="D2978" s="93"/>
      <c r="E2978" s="110"/>
      <c r="F2978" s="48"/>
      <c r="G2978" s="49"/>
      <c r="H2978" s="50"/>
      <c r="I2978" s="51"/>
      <c r="J2978" s="51"/>
      <c r="K2978" s="52">
        <f t="shared" si="1682"/>
        <v>0</v>
      </c>
      <c r="L2978" s="36"/>
    </row>
    <row r="2979" spans="1:12" s="10" customFormat="1" ht="14.1" customHeight="1" x14ac:dyDescent="0.25">
      <c r="A2979" s="45">
        <v>6</v>
      </c>
      <c r="B2979" s="46"/>
      <c r="C2979" s="46"/>
      <c r="D2979" s="93"/>
      <c r="E2979" s="110"/>
      <c r="F2979" s="48"/>
      <c r="G2979" s="49"/>
      <c r="H2979" s="50"/>
      <c r="I2979" s="51"/>
      <c r="J2979" s="51"/>
      <c r="K2979" s="52">
        <f t="shared" si="1682"/>
        <v>0</v>
      </c>
      <c r="L2979" s="36"/>
    </row>
    <row r="2980" spans="1:12" s="10" customFormat="1" ht="14.1" customHeight="1" x14ac:dyDescent="0.25">
      <c r="A2980" s="45">
        <v>7</v>
      </c>
      <c r="B2980" s="46"/>
      <c r="C2980" s="46"/>
      <c r="D2980" s="93"/>
      <c r="E2980" s="110"/>
      <c r="F2980" s="48"/>
      <c r="G2980" s="49"/>
      <c r="H2980" s="50"/>
      <c r="I2980" s="51"/>
      <c r="J2980" s="51"/>
      <c r="K2980" s="52">
        <f t="shared" si="1682"/>
        <v>0</v>
      </c>
      <c r="L2980" s="36"/>
    </row>
    <row r="2981" spans="1:12" s="10" customFormat="1" ht="14.1" customHeight="1" x14ac:dyDescent="0.25">
      <c r="A2981" s="45">
        <v>8</v>
      </c>
      <c r="B2981" s="46"/>
      <c r="C2981" s="46"/>
      <c r="D2981" s="93"/>
      <c r="E2981" s="110"/>
      <c r="F2981" s="48"/>
      <c r="G2981" s="49"/>
      <c r="H2981" s="50"/>
      <c r="I2981" s="51"/>
      <c r="J2981" s="51"/>
      <c r="K2981" s="52">
        <f t="shared" si="1682"/>
        <v>0</v>
      </c>
      <c r="L2981" s="36"/>
    </row>
    <row r="2982" spans="1:12" s="10" customFormat="1" ht="14.1" customHeight="1" x14ac:dyDescent="0.25">
      <c r="A2982" s="45">
        <v>9</v>
      </c>
      <c r="B2982" s="46"/>
      <c r="C2982" s="46"/>
      <c r="D2982" s="93"/>
      <c r="E2982" s="110"/>
      <c r="F2982" s="48"/>
      <c r="G2982" s="49"/>
      <c r="H2982" s="50"/>
      <c r="I2982" s="51"/>
      <c r="J2982" s="51"/>
      <c r="K2982" s="52">
        <f t="shared" si="1682"/>
        <v>0</v>
      </c>
      <c r="L2982" s="36"/>
    </row>
    <row r="2983" spans="1:12" s="10" customFormat="1" ht="14.1" customHeight="1" x14ac:dyDescent="0.25">
      <c r="A2983" s="45">
        <v>10</v>
      </c>
      <c r="B2983" s="46"/>
      <c r="C2983" s="46"/>
      <c r="D2983" s="93"/>
      <c r="E2983" s="110"/>
      <c r="F2983" s="48"/>
      <c r="G2983" s="49"/>
      <c r="H2983" s="50"/>
      <c r="I2983" s="51"/>
      <c r="J2983" s="51"/>
      <c r="K2983" s="52">
        <f t="shared" si="1682"/>
        <v>0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32"/>
      <c r="K2991" s="306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27">
        <f>SUM(K2974:K2989)</f>
        <v>162000</v>
      </c>
      <c r="K2992" s="328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29"/>
      <c r="K2993" s="329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06"/>
      <c r="K2995" s="306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30">
        <f>((J2992/1.11)+(K2994/1.11))*11%</f>
        <v>16054.054054054055</v>
      </c>
      <c r="K2996" s="331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06"/>
      <c r="K2997" s="306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162000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28</v>
      </c>
      <c r="J3000" s="307" t="s">
        <v>36</v>
      </c>
      <c r="K3000" s="308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29</v>
      </c>
      <c r="J3001" s="307"/>
      <c r="K3001" s="308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23110027</v>
      </c>
      <c r="F3004" s="123"/>
      <c r="G3004" s="124" t="s">
        <v>2</v>
      </c>
      <c r="H3004" s="351" t="str">
        <f>H2966</f>
        <v>CV MULIA JAYA</v>
      </c>
      <c r="I3004" s="351"/>
      <c r="J3004" s="351"/>
      <c r="K3004" s="352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55" t="s">
        <v>3</v>
      </c>
      <c r="G3005" s="130"/>
      <c r="H3005" s="353"/>
      <c r="I3005" s="353"/>
      <c r="J3005" s="353"/>
      <c r="K3005" s="354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56">
        <f>D2968</f>
        <v>45257</v>
      </c>
      <c r="E3006" s="357"/>
      <c r="F3006" s="355"/>
      <c r="G3006" s="131"/>
      <c r="H3006" s="358" t="str">
        <f>H2968</f>
        <v>( RAHAYU )</v>
      </c>
      <c r="I3006" s="358"/>
      <c r="J3006" s="358"/>
      <c r="K3006" s="359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55"/>
      <c r="G3007" s="131"/>
      <c r="H3007" s="339" t="str">
        <f>H2969</f>
        <v>( MRANGGEN )</v>
      </c>
      <c r="I3007" s="339"/>
      <c r="J3007" s="339"/>
      <c r="K3007" s="340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A 1495</v>
      </c>
      <c r="E3008" s="122"/>
      <c r="F3008" s="133"/>
      <c r="G3008" s="134"/>
      <c r="H3008" s="341"/>
      <c r="I3008" s="341"/>
      <c r="J3008" s="341"/>
      <c r="K3008" s="342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12</v>
      </c>
      <c r="C3012" s="287" t="str">
        <f t="shared" si="1683"/>
        <v>PCS</v>
      </c>
      <c r="D3012" s="288" t="str">
        <f t="shared" si="1683"/>
        <v/>
      </c>
      <c r="E3012" s="289" t="str">
        <f t="shared" si="1683"/>
        <v>ORIGAMI FLUORESCENT ALFA 14X14</v>
      </c>
      <c r="F3012" s="158"/>
      <c r="G3012" s="159"/>
      <c r="H3012" s="160">
        <f t="shared" ref="H3012:J3012" si="1684">H2974</f>
        <v>3250</v>
      </c>
      <c r="I3012" s="161">
        <f t="shared" si="1684"/>
        <v>0</v>
      </c>
      <c r="J3012" s="161">
        <f t="shared" si="1684"/>
        <v>0</v>
      </c>
      <c r="K3012" s="162">
        <f t="shared" ref="K3012:K3027" si="1685">(B3012*H3012-((B3012*H3012)*I3012))-((B3012*H3012-((B3012*H3012)*I3012))*J3012)</f>
        <v>39000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12</v>
      </c>
      <c r="C3013" s="287" t="str">
        <f t="shared" si="1686"/>
        <v>PCS</v>
      </c>
      <c r="D3013" s="288" t="str">
        <f t="shared" si="1686"/>
        <v/>
      </c>
      <c r="E3013" s="289" t="str">
        <f t="shared" si="1686"/>
        <v>ORIGAMI FLUORESCENT ALFA 16X16</v>
      </c>
      <c r="F3013" s="158"/>
      <c r="G3013" s="159"/>
      <c r="H3013" s="160">
        <f t="shared" ref="H3013:J3013" si="1687">H2975</f>
        <v>4000</v>
      </c>
      <c r="I3013" s="161">
        <f t="shared" si="1687"/>
        <v>0</v>
      </c>
      <c r="J3013" s="161">
        <f t="shared" si="1687"/>
        <v>0</v>
      </c>
      <c r="K3013" s="162">
        <f t="shared" si="1685"/>
        <v>48000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1</v>
      </c>
      <c r="C3014" s="287" t="str">
        <f t="shared" si="1688"/>
        <v>LSN</v>
      </c>
      <c r="D3014" s="288" t="str">
        <f t="shared" si="1688"/>
        <v/>
      </c>
      <c r="E3014" s="289" t="str">
        <f t="shared" si="1688"/>
        <v>HIGHLIGHTER / STABILLO VANCO HL-521</v>
      </c>
      <c r="F3014" s="158"/>
      <c r="G3014" s="159"/>
      <c r="H3014" s="160">
        <f t="shared" ref="H3014:J3014" si="1689">H2976</f>
        <v>25000</v>
      </c>
      <c r="I3014" s="161">
        <f t="shared" si="1689"/>
        <v>0</v>
      </c>
      <c r="J3014" s="161">
        <f t="shared" si="1689"/>
        <v>0</v>
      </c>
      <c r="K3014" s="162">
        <f t="shared" si="1685"/>
        <v>25000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2</v>
      </c>
      <c r="C3015" s="287" t="str">
        <f t="shared" si="1690"/>
        <v>LSN</v>
      </c>
      <c r="D3015" s="288" t="str">
        <f t="shared" si="1690"/>
        <v/>
      </c>
      <c r="E3015" s="289" t="str">
        <f t="shared" si="1690"/>
        <v>PEN 4W VC-6201 VANCO</v>
      </c>
      <c r="F3015" s="158"/>
      <c r="G3015" s="159"/>
      <c r="H3015" s="160">
        <f t="shared" ref="H3015:J3015" si="1691">H2977</f>
        <v>25000</v>
      </c>
      <c r="I3015" s="161">
        <f t="shared" si="1691"/>
        <v>0</v>
      </c>
      <c r="J3015" s="161">
        <f t="shared" si="1691"/>
        <v>0</v>
      </c>
      <c r="K3015" s="162">
        <f t="shared" si="1685"/>
        <v>50000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0</v>
      </c>
      <c r="C3016" s="287">
        <f t="shared" si="1692"/>
        <v>0</v>
      </c>
      <c r="D3016" s="288">
        <f t="shared" si="1692"/>
        <v>0</v>
      </c>
      <c r="E3016" s="289">
        <f t="shared" si="1692"/>
        <v>0</v>
      </c>
      <c r="F3016" s="158"/>
      <c r="G3016" s="159"/>
      <c r="H3016" s="160">
        <f t="shared" ref="H3016:J3016" si="1693">H2978</f>
        <v>0</v>
      </c>
      <c r="I3016" s="161">
        <f t="shared" si="1693"/>
        <v>0</v>
      </c>
      <c r="J3016" s="161">
        <f t="shared" si="1693"/>
        <v>0</v>
      </c>
      <c r="K3016" s="162">
        <f t="shared" si="1685"/>
        <v>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0</v>
      </c>
      <c r="C3017" s="287">
        <f t="shared" si="1694"/>
        <v>0</v>
      </c>
      <c r="D3017" s="288">
        <f t="shared" si="1694"/>
        <v>0</v>
      </c>
      <c r="E3017" s="289">
        <f t="shared" si="1694"/>
        <v>0</v>
      </c>
      <c r="F3017" s="158"/>
      <c r="G3017" s="159"/>
      <c r="H3017" s="160">
        <f t="shared" ref="H3017:J3017" si="1695">H2979</f>
        <v>0</v>
      </c>
      <c r="I3017" s="161">
        <f t="shared" si="1695"/>
        <v>0</v>
      </c>
      <c r="J3017" s="161">
        <f t="shared" si="1695"/>
        <v>0</v>
      </c>
      <c r="K3017" s="162">
        <f t="shared" si="1685"/>
        <v>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0</v>
      </c>
      <c r="C3018" s="287">
        <f t="shared" si="1696"/>
        <v>0</v>
      </c>
      <c r="D3018" s="288">
        <f t="shared" si="1696"/>
        <v>0</v>
      </c>
      <c r="E3018" s="289">
        <f t="shared" si="1696"/>
        <v>0</v>
      </c>
      <c r="F3018" s="158"/>
      <c r="G3018" s="159"/>
      <c r="H3018" s="160">
        <f t="shared" ref="H3018:J3018" si="1697">H2980</f>
        <v>0</v>
      </c>
      <c r="I3018" s="161">
        <f t="shared" si="1697"/>
        <v>0</v>
      </c>
      <c r="J3018" s="161">
        <f t="shared" si="1697"/>
        <v>0</v>
      </c>
      <c r="K3018" s="162">
        <f t="shared" si="1685"/>
        <v>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0</v>
      </c>
      <c r="C3019" s="287">
        <f t="shared" si="1698"/>
        <v>0</v>
      </c>
      <c r="D3019" s="288">
        <f t="shared" si="1698"/>
        <v>0</v>
      </c>
      <c r="E3019" s="290">
        <f t="shared" si="1698"/>
        <v>0</v>
      </c>
      <c r="F3019" s="158"/>
      <c r="G3019" s="159"/>
      <c r="H3019" s="160">
        <f t="shared" ref="H3019:J3019" si="1699">H2981</f>
        <v>0</v>
      </c>
      <c r="I3019" s="161">
        <f t="shared" si="1699"/>
        <v>0</v>
      </c>
      <c r="J3019" s="161">
        <f t="shared" si="1699"/>
        <v>0</v>
      </c>
      <c r="K3019" s="162">
        <f t="shared" si="1685"/>
        <v>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0</v>
      </c>
      <c r="C3020" s="287">
        <f t="shared" si="1700"/>
        <v>0</v>
      </c>
      <c r="D3020" s="288">
        <f t="shared" si="1700"/>
        <v>0</v>
      </c>
      <c r="E3020" s="289">
        <f t="shared" si="1700"/>
        <v>0</v>
      </c>
      <c r="F3020" s="158"/>
      <c r="G3020" s="159"/>
      <c r="H3020" s="160">
        <f t="shared" ref="H3020:J3020" si="1701">H2982</f>
        <v>0</v>
      </c>
      <c r="I3020" s="161">
        <f t="shared" si="1701"/>
        <v>0</v>
      </c>
      <c r="J3020" s="161">
        <f t="shared" si="1701"/>
        <v>0</v>
      </c>
      <c r="K3020" s="162">
        <f t="shared" si="1685"/>
        <v>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0</v>
      </c>
      <c r="C3021" s="287">
        <f t="shared" si="1702"/>
        <v>0</v>
      </c>
      <c r="D3021" s="288">
        <f t="shared" si="1702"/>
        <v>0</v>
      </c>
      <c r="E3021" s="289">
        <f t="shared" si="1702"/>
        <v>0</v>
      </c>
      <c r="F3021" s="158"/>
      <c r="G3021" s="159"/>
      <c r="H3021" s="160">
        <f t="shared" ref="H3021:J3021" si="1703">H2983</f>
        <v>0</v>
      </c>
      <c r="I3021" s="161">
        <f t="shared" si="1703"/>
        <v>0</v>
      </c>
      <c r="J3021" s="161">
        <f t="shared" si="1703"/>
        <v>0</v>
      </c>
      <c r="K3021" s="162">
        <f t="shared" si="1685"/>
        <v>0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64"/>
      <c r="K3029" s="360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65">
        <f>SUM(K3012:K3027)</f>
        <v>162000</v>
      </c>
      <c r="K3030" s="366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61"/>
      <c r="K3031" s="361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60"/>
      <c r="K3033" s="360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62">
        <f>((J3030/1.11)+(K3032/1.11))*11%</f>
        <v>16054.054054054055</v>
      </c>
      <c r="K3034" s="363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60"/>
      <c r="K3035" s="360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162000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28</v>
      </c>
      <c r="J3038" s="333" t="str">
        <f>J3000</f>
        <v>NOVI / CONDRO</v>
      </c>
      <c r="K3038" s="334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29</v>
      </c>
      <c r="J3039" s="333">
        <f>J3001</f>
        <v>0</v>
      </c>
      <c r="K3039" s="334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23110027</v>
      </c>
      <c r="F3042" s="200"/>
      <c r="G3042" s="201" t="s">
        <v>2</v>
      </c>
      <c r="H3042" s="335" t="str">
        <f>H3004</f>
        <v>CV MULIA JAYA</v>
      </c>
      <c r="I3042" s="335"/>
      <c r="J3042" s="335"/>
      <c r="K3042" s="336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09" t="s">
        <v>3</v>
      </c>
      <c r="G3043" s="207"/>
      <c r="H3043" s="337"/>
      <c r="I3043" s="337"/>
      <c r="J3043" s="337"/>
      <c r="K3043" s="338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0">
        <f>D3006</f>
        <v>45257</v>
      </c>
      <c r="E3044" s="311"/>
      <c r="F3044" s="309"/>
      <c r="G3044" s="208"/>
      <c r="H3044" s="312" t="str">
        <f>H3006</f>
        <v>( RAHAYU )</v>
      </c>
      <c r="I3044" s="312"/>
      <c r="J3044" s="312"/>
      <c r="K3044" s="313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09"/>
      <c r="G3045" s="208"/>
      <c r="H3045" s="314" t="str">
        <f>H3007</f>
        <v>( MRANGGEN )</v>
      </c>
      <c r="I3045" s="314"/>
      <c r="J3045" s="314"/>
      <c r="K3045" s="315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A 1495</v>
      </c>
      <c r="E3046" s="199"/>
      <c r="F3046" s="210"/>
      <c r="G3046" s="211"/>
      <c r="H3046" s="316"/>
      <c r="I3046" s="316"/>
      <c r="J3046" s="316"/>
      <c r="K3046" s="317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12</v>
      </c>
      <c r="C3050" s="292" t="str">
        <f t="shared" si="1716"/>
        <v>PCS</v>
      </c>
      <c r="D3050" s="293" t="str">
        <f t="shared" si="1716"/>
        <v/>
      </c>
      <c r="E3050" s="294" t="str">
        <f t="shared" si="1716"/>
        <v>ORIGAMI FLUORESCENT ALFA 14X14</v>
      </c>
      <c r="F3050" s="235"/>
      <c r="G3050" s="236"/>
      <c r="H3050" s="237">
        <f t="shared" ref="H3050:J3050" si="1717">H3012</f>
        <v>3250</v>
      </c>
      <c r="I3050" s="238">
        <f t="shared" si="1717"/>
        <v>0</v>
      </c>
      <c r="J3050" s="238">
        <f t="shared" si="1717"/>
        <v>0</v>
      </c>
      <c r="K3050" s="239">
        <f t="shared" ref="K3050:K3065" si="1718">(B3050*H3050-((B3050*H3050)*I3050))-((B3050*H3050-((B3050*H3050)*I3050))*J3050)</f>
        <v>39000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12</v>
      </c>
      <c r="C3051" s="292" t="str">
        <f t="shared" si="1719"/>
        <v>PCS</v>
      </c>
      <c r="D3051" s="293" t="str">
        <f t="shared" si="1719"/>
        <v/>
      </c>
      <c r="E3051" s="294" t="str">
        <f t="shared" si="1719"/>
        <v>ORIGAMI FLUORESCENT ALFA 16X16</v>
      </c>
      <c r="F3051" s="235"/>
      <c r="G3051" s="236"/>
      <c r="H3051" s="237">
        <f t="shared" ref="H3051:J3051" si="1720">H3013</f>
        <v>4000</v>
      </c>
      <c r="I3051" s="238">
        <f t="shared" si="1720"/>
        <v>0</v>
      </c>
      <c r="J3051" s="238">
        <f t="shared" si="1720"/>
        <v>0</v>
      </c>
      <c r="K3051" s="239">
        <f t="shared" si="1718"/>
        <v>48000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1</v>
      </c>
      <c r="C3052" s="292" t="str">
        <f t="shared" si="1721"/>
        <v>LSN</v>
      </c>
      <c r="D3052" s="293" t="str">
        <f t="shared" si="1721"/>
        <v/>
      </c>
      <c r="E3052" s="294" t="str">
        <f t="shared" si="1721"/>
        <v>HIGHLIGHTER / STABILLO VANCO HL-521</v>
      </c>
      <c r="F3052" s="235"/>
      <c r="G3052" s="236"/>
      <c r="H3052" s="237">
        <f t="shared" ref="H3052:J3052" si="1722">H3014</f>
        <v>25000</v>
      </c>
      <c r="I3052" s="238">
        <f t="shared" si="1722"/>
        <v>0</v>
      </c>
      <c r="J3052" s="238">
        <f t="shared" si="1722"/>
        <v>0</v>
      </c>
      <c r="K3052" s="239">
        <f t="shared" si="1718"/>
        <v>25000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2</v>
      </c>
      <c r="C3053" s="292" t="str">
        <f t="shared" si="1723"/>
        <v>LSN</v>
      </c>
      <c r="D3053" s="293" t="str">
        <f t="shared" si="1723"/>
        <v/>
      </c>
      <c r="E3053" s="294" t="str">
        <f t="shared" si="1723"/>
        <v>PEN 4W VC-6201 VANCO</v>
      </c>
      <c r="F3053" s="235"/>
      <c r="G3053" s="236"/>
      <c r="H3053" s="237">
        <f t="shared" ref="H3053:J3053" si="1724">H3015</f>
        <v>25000</v>
      </c>
      <c r="I3053" s="238">
        <f t="shared" si="1724"/>
        <v>0</v>
      </c>
      <c r="J3053" s="238">
        <f t="shared" si="1724"/>
        <v>0</v>
      </c>
      <c r="K3053" s="239">
        <f t="shared" si="1718"/>
        <v>50000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0</v>
      </c>
      <c r="C3054" s="292">
        <f t="shared" si="1725"/>
        <v>0</v>
      </c>
      <c r="D3054" s="293">
        <f t="shared" si="1725"/>
        <v>0</v>
      </c>
      <c r="E3054" s="294">
        <f t="shared" si="1725"/>
        <v>0</v>
      </c>
      <c r="F3054" s="235"/>
      <c r="G3054" s="236"/>
      <c r="H3054" s="237">
        <f t="shared" ref="H3054:J3054" si="1726">H3016</f>
        <v>0</v>
      </c>
      <c r="I3054" s="238">
        <f t="shared" si="1726"/>
        <v>0</v>
      </c>
      <c r="J3054" s="238">
        <f t="shared" si="1726"/>
        <v>0</v>
      </c>
      <c r="K3054" s="239">
        <f t="shared" si="1718"/>
        <v>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0</v>
      </c>
      <c r="C3055" s="292">
        <f t="shared" si="1727"/>
        <v>0</v>
      </c>
      <c r="D3055" s="293">
        <f t="shared" si="1727"/>
        <v>0</v>
      </c>
      <c r="E3055" s="294">
        <f t="shared" si="1727"/>
        <v>0</v>
      </c>
      <c r="F3055" s="235"/>
      <c r="G3055" s="236"/>
      <c r="H3055" s="237">
        <f t="shared" ref="H3055:J3055" si="1728">H3017</f>
        <v>0</v>
      </c>
      <c r="I3055" s="238">
        <f t="shared" si="1728"/>
        <v>0</v>
      </c>
      <c r="J3055" s="238">
        <f t="shared" si="1728"/>
        <v>0</v>
      </c>
      <c r="K3055" s="239">
        <f t="shared" si="1718"/>
        <v>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0</v>
      </c>
      <c r="C3056" s="292">
        <f t="shared" si="1729"/>
        <v>0</v>
      </c>
      <c r="D3056" s="293">
        <f t="shared" si="1729"/>
        <v>0</v>
      </c>
      <c r="E3056" s="294">
        <f t="shared" si="1729"/>
        <v>0</v>
      </c>
      <c r="F3056" s="235"/>
      <c r="G3056" s="236"/>
      <c r="H3056" s="237">
        <f t="shared" ref="H3056:J3056" si="1730">H3018</f>
        <v>0</v>
      </c>
      <c r="I3056" s="238">
        <f t="shared" si="1730"/>
        <v>0</v>
      </c>
      <c r="J3056" s="238">
        <f t="shared" si="1730"/>
        <v>0</v>
      </c>
      <c r="K3056" s="239">
        <f t="shared" si="1718"/>
        <v>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0</v>
      </c>
      <c r="C3057" s="292">
        <f t="shared" si="1731"/>
        <v>0</v>
      </c>
      <c r="D3057" s="293">
        <f t="shared" si="1731"/>
        <v>0</v>
      </c>
      <c r="E3057" s="295">
        <f t="shared" si="1731"/>
        <v>0</v>
      </c>
      <c r="F3057" s="235"/>
      <c r="G3057" s="236"/>
      <c r="H3057" s="237">
        <f t="shared" ref="H3057:J3057" si="1732">H3019</f>
        <v>0</v>
      </c>
      <c r="I3057" s="238">
        <f t="shared" si="1732"/>
        <v>0</v>
      </c>
      <c r="J3057" s="238">
        <f t="shared" si="1732"/>
        <v>0</v>
      </c>
      <c r="K3057" s="239">
        <f t="shared" si="1718"/>
        <v>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0</v>
      </c>
      <c r="C3058" s="292">
        <f t="shared" si="1733"/>
        <v>0</v>
      </c>
      <c r="D3058" s="293">
        <f t="shared" si="1733"/>
        <v>0</v>
      </c>
      <c r="E3058" s="294">
        <f t="shared" si="1733"/>
        <v>0</v>
      </c>
      <c r="F3058" s="235"/>
      <c r="G3058" s="236"/>
      <c r="H3058" s="237">
        <f t="shared" ref="H3058:J3058" si="1734">H3020</f>
        <v>0</v>
      </c>
      <c r="I3058" s="238">
        <f t="shared" si="1734"/>
        <v>0</v>
      </c>
      <c r="J3058" s="238">
        <f t="shared" si="1734"/>
        <v>0</v>
      </c>
      <c r="K3058" s="239">
        <f t="shared" si="1718"/>
        <v>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0</v>
      </c>
      <c r="C3059" s="292">
        <f t="shared" si="1735"/>
        <v>0</v>
      </c>
      <c r="D3059" s="293">
        <f t="shared" si="1735"/>
        <v>0</v>
      </c>
      <c r="E3059" s="294">
        <f t="shared" si="1735"/>
        <v>0</v>
      </c>
      <c r="F3059" s="235"/>
      <c r="G3059" s="236"/>
      <c r="H3059" s="237">
        <f t="shared" ref="H3059:J3059" si="1736">H3021</f>
        <v>0</v>
      </c>
      <c r="I3059" s="238">
        <f t="shared" si="1736"/>
        <v>0</v>
      </c>
      <c r="J3059" s="238">
        <f t="shared" si="1736"/>
        <v>0</v>
      </c>
      <c r="K3059" s="239">
        <f t="shared" si="1718"/>
        <v>0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18"/>
      <c r="K3067" s="319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20">
        <f>SUM(K3050:K3065)</f>
        <v>162000</v>
      </c>
      <c r="K3068" s="321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22"/>
      <c r="K3069" s="322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19"/>
      <c r="K3071" s="319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23">
        <f>((J3068/1.11)+(K3070/1.11))*11%</f>
        <v>16054.054054054055</v>
      </c>
      <c r="K3072" s="324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19"/>
      <c r="K3073" s="319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162000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28</v>
      </c>
      <c r="J3076" s="325" t="str">
        <f>J3038</f>
        <v>NOVI / CONDRO</v>
      </c>
      <c r="K3076" s="326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29</v>
      </c>
      <c r="J3077" s="325">
        <f>J3039</f>
        <v>0</v>
      </c>
      <c r="K3077" s="326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23110028</v>
      </c>
      <c r="G3080" s="11" t="s">
        <v>2</v>
      </c>
      <c r="H3080" s="301" t="s">
        <v>165</v>
      </c>
      <c r="I3080" s="301"/>
      <c r="J3080" s="301"/>
      <c r="K3080" s="302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05" t="s">
        <v>3</v>
      </c>
      <c r="G3081" s="17"/>
      <c r="H3081" s="303"/>
      <c r="I3081" s="303"/>
      <c r="J3081" s="303"/>
      <c r="K3081" s="304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43">
        <v>45253</v>
      </c>
      <c r="E3082" s="344"/>
      <c r="F3082" s="305"/>
      <c r="G3082" s="18"/>
      <c r="H3082" s="345" t="s">
        <v>31</v>
      </c>
      <c r="I3082" s="345"/>
      <c r="J3082" s="345"/>
      <c r="K3082" s="346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05"/>
      <c r="G3083" s="18"/>
      <c r="H3083" s="347" t="s">
        <v>166</v>
      </c>
      <c r="I3083" s="347"/>
      <c r="J3083" s="347"/>
      <c r="K3083" s="348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167</v>
      </c>
      <c r="E3084" s="9"/>
      <c r="F3084" s="21"/>
      <c r="G3084" s="22"/>
      <c r="H3084" s="349"/>
      <c r="I3084" s="349"/>
      <c r="J3084" s="349"/>
      <c r="K3084" s="350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</v>
      </c>
      <c r="C3088" s="46" t="s">
        <v>40</v>
      </c>
      <c r="D3088" s="93" t="s">
        <v>31</v>
      </c>
      <c r="E3088" s="110" t="s">
        <v>168</v>
      </c>
      <c r="F3088" s="48"/>
      <c r="G3088" s="49"/>
      <c r="H3088" s="50">
        <v>124200</v>
      </c>
      <c r="I3088" s="51">
        <v>0.1</v>
      </c>
      <c r="J3088" s="51"/>
      <c r="K3088" s="52">
        <f t="shared" ref="K3088:K3103" si="1749">(B3088*H3088-((B3088*H3088)*I3088))-((B3088*H3088-((B3088*H3088)*I3088))*J3088)</f>
        <v>223560</v>
      </c>
      <c r="L3088" s="36"/>
    </row>
    <row r="3089" spans="1:12" s="10" customFormat="1" ht="14.1" customHeight="1" x14ac:dyDescent="0.25">
      <c r="A3089" s="45">
        <v>2</v>
      </c>
      <c r="B3089" s="46">
        <v>2</v>
      </c>
      <c r="C3089" s="46" t="s">
        <v>40</v>
      </c>
      <c r="D3089" s="93" t="s">
        <v>31</v>
      </c>
      <c r="E3089" s="110" t="s">
        <v>106</v>
      </c>
      <c r="F3089" s="48"/>
      <c r="G3089" s="49"/>
      <c r="H3089" s="50">
        <v>79200</v>
      </c>
      <c r="I3089" s="51">
        <v>0.1</v>
      </c>
      <c r="J3089" s="51"/>
      <c r="K3089" s="52">
        <f t="shared" si="1749"/>
        <v>142560</v>
      </c>
      <c r="L3089" s="36"/>
    </row>
    <row r="3090" spans="1:12" s="10" customFormat="1" ht="14.1" customHeight="1" x14ac:dyDescent="0.25">
      <c r="A3090" s="45">
        <v>3</v>
      </c>
      <c r="B3090" s="46">
        <v>2</v>
      </c>
      <c r="C3090" s="46" t="s">
        <v>34</v>
      </c>
      <c r="D3090" s="93" t="s">
        <v>31</v>
      </c>
      <c r="E3090" s="110" t="s">
        <v>169</v>
      </c>
      <c r="F3090" s="48"/>
      <c r="G3090" s="49"/>
      <c r="H3090" s="50">
        <v>34100</v>
      </c>
      <c r="I3090" s="51">
        <v>0.1</v>
      </c>
      <c r="J3090" s="51"/>
      <c r="K3090" s="52">
        <f t="shared" si="1749"/>
        <v>61380</v>
      </c>
      <c r="L3090" s="36"/>
    </row>
    <row r="3091" spans="1:12" s="10" customFormat="1" ht="14.1" customHeight="1" x14ac:dyDescent="0.25">
      <c r="A3091" s="45">
        <v>4</v>
      </c>
      <c r="B3091" s="46">
        <v>2</v>
      </c>
      <c r="C3091" s="46" t="s">
        <v>34</v>
      </c>
      <c r="D3091" s="93" t="s">
        <v>31</v>
      </c>
      <c r="E3091" s="110" t="s">
        <v>170</v>
      </c>
      <c r="F3091" s="48"/>
      <c r="G3091" s="49"/>
      <c r="H3091" s="50">
        <v>34100</v>
      </c>
      <c r="I3091" s="51">
        <v>0.1</v>
      </c>
      <c r="J3091" s="51"/>
      <c r="K3091" s="52">
        <f t="shared" si="1749"/>
        <v>61380</v>
      </c>
      <c r="L3091" s="36"/>
    </row>
    <row r="3092" spans="1:12" s="10" customFormat="1" ht="14.1" customHeight="1" x14ac:dyDescent="0.25">
      <c r="A3092" s="45">
        <v>5</v>
      </c>
      <c r="B3092" s="46">
        <v>12</v>
      </c>
      <c r="C3092" s="46" t="s">
        <v>40</v>
      </c>
      <c r="D3092" s="93" t="s">
        <v>31</v>
      </c>
      <c r="E3092" s="110" t="s">
        <v>171</v>
      </c>
      <c r="F3092" s="48"/>
      <c r="G3092" s="49"/>
      <c r="H3092" s="50">
        <v>13200</v>
      </c>
      <c r="I3092" s="51">
        <v>0.1</v>
      </c>
      <c r="J3092" s="51"/>
      <c r="K3092" s="52">
        <f t="shared" si="1749"/>
        <v>142560</v>
      </c>
      <c r="L3092" s="36"/>
    </row>
    <row r="3093" spans="1:12" s="10" customFormat="1" ht="14.1" customHeight="1" x14ac:dyDescent="0.25">
      <c r="A3093" s="45">
        <v>6</v>
      </c>
      <c r="B3093" s="46">
        <v>12</v>
      </c>
      <c r="C3093" s="46" t="s">
        <v>40</v>
      </c>
      <c r="D3093" s="93" t="s">
        <v>31</v>
      </c>
      <c r="E3093" s="110" t="s">
        <v>172</v>
      </c>
      <c r="F3093" s="48"/>
      <c r="G3093" s="49"/>
      <c r="H3093" s="50">
        <v>13200</v>
      </c>
      <c r="I3093" s="51">
        <v>0.1</v>
      </c>
      <c r="J3093" s="51"/>
      <c r="K3093" s="52">
        <f t="shared" si="1749"/>
        <v>142560</v>
      </c>
      <c r="L3093" s="36"/>
    </row>
    <row r="3094" spans="1:12" s="10" customFormat="1" ht="14.1" customHeight="1" x14ac:dyDescent="0.25">
      <c r="A3094" s="45">
        <v>7</v>
      </c>
      <c r="B3094" s="46">
        <v>6</v>
      </c>
      <c r="C3094" s="46" t="s">
        <v>40</v>
      </c>
      <c r="D3094" s="93" t="s">
        <v>31</v>
      </c>
      <c r="E3094" s="110" t="s">
        <v>173</v>
      </c>
      <c r="F3094" s="48"/>
      <c r="G3094" s="49"/>
      <c r="H3094" s="50">
        <v>24600</v>
      </c>
      <c r="I3094" s="51">
        <v>0.1</v>
      </c>
      <c r="J3094" s="51"/>
      <c r="K3094" s="52">
        <f t="shared" si="1749"/>
        <v>132840</v>
      </c>
      <c r="L3094" s="36"/>
    </row>
    <row r="3095" spans="1:12" s="10" customFormat="1" ht="14.1" customHeight="1" x14ac:dyDescent="0.25">
      <c r="A3095" s="45">
        <v>8</v>
      </c>
      <c r="B3095" s="46">
        <v>10</v>
      </c>
      <c r="C3095" s="46" t="s">
        <v>47</v>
      </c>
      <c r="D3095" s="93" t="s">
        <v>31</v>
      </c>
      <c r="E3095" s="110" t="s">
        <v>174</v>
      </c>
      <c r="F3095" s="48"/>
      <c r="G3095" s="49"/>
      <c r="H3095" s="50">
        <v>9500</v>
      </c>
      <c r="I3095" s="51"/>
      <c r="J3095" s="51"/>
      <c r="K3095" s="52">
        <f t="shared" si="1749"/>
        <v>95000</v>
      </c>
      <c r="L3095" s="36"/>
    </row>
    <row r="3096" spans="1:12" s="10" customFormat="1" ht="14.1" customHeight="1" x14ac:dyDescent="0.25">
      <c r="A3096" s="45">
        <v>9</v>
      </c>
      <c r="B3096" s="46">
        <v>1</v>
      </c>
      <c r="C3096" s="46" t="s">
        <v>40</v>
      </c>
      <c r="D3096" s="93" t="s">
        <v>31</v>
      </c>
      <c r="E3096" s="110" t="s">
        <v>184</v>
      </c>
      <c r="F3096" s="48"/>
      <c r="G3096" s="49"/>
      <c r="H3096" s="50">
        <v>108000</v>
      </c>
      <c r="I3096" s="51">
        <v>0.1</v>
      </c>
      <c r="J3096" s="51"/>
      <c r="K3096" s="52">
        <f t="shared" si="1749"/>
        <v>97200</v>
      </c>
      <c r="L3096" s="36"/>
    </row>
    <row r="3097" spans="1:12" s="10" customFormat="1" ht="14.1" customHeight="1" x14ac:dyDescent="0.25">
      <c r="A3097" s="45">
        <v>10</v>
      </c>
      <c r="B3097" s="46">
        <v>1</v>
      </c>
      <c r="C3097" s="46" t="s">
        <v>40</v>
      </c>
      <c r="D3097" s="93" t="s">
        <v>31</v>
      </c>
      <c r="E3097" s="110" t="s">
        <v>175</v>
      </c>
      <c r="F3097" s="48"/>
      <c r="G3097" s="49"/>
      <c r="H3097" s="50">
        <v>93000</v>
      </c>
      <c r="I3097" s="51">
        <v>0.1</v>
      </c>
      <c r="J3097" s="51"/>
      <c r="K3097" s="52">
        <f t="shared" si="1749"/>
        <v>83700</v>
      </c>
      <c r="L3097" s="36"/>
    </row>
    <row r="3098" spans="1:12" s="10" customFormat="1" ht="14.1" customHeight="1" x14ac:dyDescent="0.25">
      <c r="A3098" s="45">
        <v>11</v>
      </c>
      <c r="B3098" s="46">
        <v>1</v>
      </c>
      <c r="C3098" s="46" t="s">
        <v>40</v>
      </c>
      <c r="D3098" s="93" t="s">
        <v>31</v>
      </c>
      <c r="E3098" s="110" t="s">
        <v>176</v>
      </c>
      <c r="F3098" s="48"/>
      <c r="G3098" s="49"/>
      <c r="H3098" s="50">
        <v>117600</v>
      </c>
      <c r="I3098" s="51">
        <v>0.1</v>
      </c>
      <c r="J3098" s="51"/>
      <c r="K3098" s="52">
        <f t="shared" si="1749"/>
        <v>105840</v>
      </c>
      <c r="L3098" s="36"/>
    </row>
    <row r="3099" spans="1:12" s="10" customFormat="1" ht="14.1" customHeight="1" x14ac:dyDescent="0.25">
      <c r="A3099" s="45">
        <v>12</v>
      </c>
      <c r="B3099" s="46">
        <v>2</v>
      </c>
      <c r="C3099" s="46" t="s">
        <v>44</v>
      </c>
      <c r="D3099" s="93" t="s">
        <v>31</v>
      </c>
      <c r="E3099" s="110" t="s">
        <v>185</v>
      </c>
      <c r="F3099" s="48"/>
      <c r="G3099" s="49"/>
      <c r="H3099" s="50">
        <v>60000</v>
      </c>
      <c r="I3099" s="51">
        <v>0.1</v>
      </c>
      <c r="J3099" s="51"/>
      <c r="K3099" s="52">
        <f t="shared" si="1749"/>
        <v>108000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32"/>
      <c r="K3105" s="306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27">
        <f>SUM(K3088:K3103)</f>
        <v>1396580</v>
      </c>
      <c r="K3106" s="328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29"/>
      <c r="K3107" s="329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06"/>
      <c r="K3109" s="306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30">
        <f>((J3106/1.11)+(K3108/1.11))*11%</f>
        <v>138399.81981981982</v>
      </c>
      <c r="K3110" s="331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06"/>
      <c r="K3111" s="306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1396580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28</v>
      </c>
      <c r="J3114" s="307" t="s">
        <v>36</v>
      </c>
      <c r="K3114" s="308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29</v>
      </c>
      <c r="J3115" s="307"/>
      <c r="K3115" s="308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23110028</v>
      </c>
      <c r="F3118" s="123"/>
      <c r="G3118" s="124" t="s">
        <v>2</v>
      </c>
      <c r="H3118" s="351" t="str">
        <f>H3080</f>
        <v>CV SINAR CAHAYA NIRMALA</v>
      </c>
      <c r="I3118" s="351"/>
      <c r="J3118" s="351"/>
      <c r="K3118" s="352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55" t="s">
        <v>3</v>
      </c>
      <c r="G3119" s="130"/>
      <c r="H3119" s="353"/>
      <c r="I3119" s="353"/>
      <c r="J3119" s="353"/>
      <c r="K3119" s="354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56">
        <f>D3082</f>
        <v>45253</v>
      </c>
      <c r="E3120" s="357"/>
      <c r="F3120" s="355"/>
      <c r="G3120" s="131"/>
      <c r="H3120" s="358" t="str">
        <f>H3082</f>
        <v/>
      </c>
      <c r="I3120" s="358"/>
      <c r="J3120" s="358"/>
      <c r="K3120" s="359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55"/>
      <c r="G3121" s="131"/>
      <c r="H3121" s="339" t="str">
        <f>H3083</f>
        <v>BREBES</v>
      </c>
      <c r="I3121" s="339"/>
      <c r="J3121" s="339"/>
      <c r="K3121" s="340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4919</v>
      </c>
      <c r="E3122" s="122"/>
      <c r="F3122" s="133"/>
      <c r="G3122" s="134"/>
      <c r="H3122" s="341"/>
      <c r="I3122" s="341"/>
      <c r="J3122" s="341"/>
      <c r="K3122" s="342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</v>
      </c>
      <c r="C3126" s="287" t="str">
        <f t="shared" si="1750"/>
        <v>LSN</v>
      </c>
      <c r="D3126" s="288" t="str">
        <f t="shared" si="1750"/>
        <v/>
      </c>
      <c r="E3126" s="289" t="str">
        <f t="shared" si="1750"/>
        <v>PENSIL WARNA KENKO CP-12F CLASSIC (PANJANG)</v>
      </c>
      <c r="F3126" s="158"/>
      <c r="G3126" s="159"/>
      <c r="H3126" s="160">
        <f t="shared" ref="H3126:J3126" si="1751">H3088</f>
        <v>124200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223560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2</v>
      </c>
      <c r="C3127" s="287" t="str">
        <f t="shared" si="1753"/>
        <v>LSN</v>
      </c>
      <c r="D3127" s="288" t="str">
        <f t="shared" si="1753"/>
        <v/>
      </c>
      <c r="E3127" s="289" t="str">
        <f t="shared" si="1753"/>
        <v>PENSIL WARNA KENKO CP-12HALF CLASSIC (PENDEK)</v>
      </c>
      <c r="F3127" s="158"/>
      <c r="G3127" s="159"/>
      <c r="H3127" s="160">
        <f t="shared" ref="H3127:J3127" si="1754">H3089</f>
        <v>79200</v>
      </c>
      <c r="I3127" s="161">
        <f t="shared" si="1754"/>
        <v>0.1</v>
      </c>
      <c r="J3127" s="161">
        <f t="shared" si="1754"/>
        <v>0</v>
      </c>
      <c r="K3127" s="162">
        <f t="shared" si="1752"/>
        <v>142560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2</v>
      </c>
      <c r="C3128" s="287" t="str">
        <f t="shared" si="1755"/>
        <v>PAK</v>
      </c>
      <c r="D3128" s="288" t="str">
        <f t="shared" si="1755"/>
        <v/>
      </c>
      <c r="E3128" s="289" t="str">
        <f t="shared" si="1755"/>
        <v>STIP / PENGHAPUS JOYKO ER-B20BL HITAM</v>
      </c>
      <c r="F3128" s="158"/>
      <c r="G3128" s="159"/>
      <c r="H3128" s="160">
        <f t="shared" ref="H3128:J3128" si="1756">H3090</f>
        <v>34100</v>
      </c>
      <c r="I3128" s="161">
        <f t="shared" si="1756"/>
        <v>0.1</v>
      </c>
      <c r="J3128" s="161">
        <f t="shared" si="1756"/>
        <v>0</v>
      </c>
      <c r="K3128" s="162">
        <f t="shared" si="1752"/>
        <v>61380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2</v>
      </c>
      <c r="C3129" s="287" t="str">
        <f t="shared" si="1757"/>
        <v>PAK</v>
      </c>
      <c r="D3129" s="288" t="str">
        <f t="shared" si="1757"/>
        <v/>
      </c>
      <c r="E3129" s="289" t="str">
        <f t="shared" si="1757"/>
        <v>STIP / PENGHAPUS JOYKO 526-B20 PUTIH</v>
      </c>
      <c r="F3129" s="158"/>
      <c r="G3129" s="159"/>
      <c r="H3129" s="160">
        <f t="shared" ref="H3129:J3129" si="1758">H3091</f>
        <v>34100</v>
      </c>
      <c r="I3129" s="161">
        <f t="shared" si="1758"/>
        <v>0.1</v>
      </c>
      <c r="J3129" s="161">
        <f t="shared" si="1758"/>
        <v>0</v>
      </c>
      <c r="K3129" s="162">
        <f t="shared" si="1752"/>
        <v>61380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12</v>
      </c>
      <c r="C3130" s="287" t="str">
        <f t="shared" si="1759"/>
        <v>LSN</v>
      </c>
      <c r="D3130" s="288" t="str">
        <f t="shared" si="1759"/>
        <v/>
      </c>
      <c r="E3130" s="289" t="str">
        <f t="shared" si="1759"/>
        <v>BALLPEN JOYKO BP-363 VOCUS TRANS PTL HITAM</v>
      </c>
      <c r="F3130" s="158"/>
      <c r="G3130" s="159"/>
      <c r="H3130" s="160">
        <f t="shared" ref="H3130:J3130" si="1760">H3092</f>
        <v>13200</v>
      </c>
      <c r="I3130" s="161">
        <f t="shared" si="1760"/>
        <v>0.1</v>
      </c>
      <c r="J3130" s="161">
        <f t="shared" si="1760"/>
        <v>0</v>
      </c>
      <c r="K3130" s="162">
        <f t="shared" si="1752"/>
        <v>142560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12</v>
      </c>
      <c r="C3131" s="287" t="str">
        <f t="shared" si="1761"/>
        <v>LSN</v>
      </c>
      <c r="D3131" s="288" t="str">
        <f t="shared" si="1761"/>
        <v/>
      </c>
      <c r="E3131" s="289" t="str">
        <f t="shared" si="1761"/>
        <v>BALLPEN JOYKO BP-349-12 VOKUS TRANS HITAM</v>
      </c>
      <c r="F3131" s="158"/>
      <c r="G3131" s="159"/>
      <c r="H3131" s="160">
        <f t="shared" ref="H3131:J3131" si="1762">H3093</f>
        <v>13200</v>
      </c>
      <c r="I3131" s="161">
        <f t="shared" si="1762"/>
        <v>0.1</v>
      </c>
      <c r="J3131" s="161">
        <f t="shared" si="1762"/>
        <v>0</v>
      </c>
      <c r="K3131" s="162">
        <f t="shared" si="1752"/>
        <v>142560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6</v>
      </c>
      <c r="C3132" s="287" t="str">
        <f t="shared" si="1763"/>
        <v>LSN</v>
      </c>
      <c r="D3132" s="288" t="str">
        <f t="shared" si="1763"/>
        <v/>
      </c>
      <c r="E3132" s="289" t="str">
        <f t="shared" si="1763"/>
        <v>GEL PEN JOYKO GP-243 WHIZ GEL HITAM</v>
      </c>
      <c r="F3132" s="158"/>
      <c r="G3132" s="159"/>
      <c r="H3132" s="160">
        <f t="shared" ref="H3132:J3132" si="1764">H3094</f>
        <v>24600</v>
      </c>
      <c r="I3132" s="161">
        <f t="shared" si="1764"/>
        <v>0.1</v>
      </c>
      <c r="J3132" s="161">
        <f t="shared" si="1764"/>
        <v>0</v>
      </c>
      <c r="K3132" s="162">
        <f t="shared" si="1752"/>
        <v>132840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10</v>
      </c>
      <c r="C3133" s="287" t="str">
        <f t="shared" si="1765"/>
        <v>PCS</v>
      </c>
      <c r="D3133" s="288" t="str">
        <f t="shared" si="1765"/>
        <v/>
      </c>
      <c r="E3133" s="290" t="str">
        <f t="shared" si="1765"/>
        <v>BUKU KAS KWARTO</v>
      </c>
      <c r="F3133" s="158"/>
      <c r="G3133" s="159"/>
      <c r="H3133" s="160">
        <f t="shared" ref="H3133:J3133" si="1766">H3095</f>
        <v>9500</v>
      </c>
      <c r="I3133" s="161">
        <f t="shared" si="1766"/>
        <v>0</v>
      </c>
      <c r="J3133" s="161">
        <f t="shared" si="1766"/>
        <v>0</v>
      </c>
      <c r="K3133" s="162">
        <f t="shared" si="1752"/>
        <v>95000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1</v>
      </c>
      <c r="C3134" s="287" t="str">
        <f t="shared" si="1767"/>
        <v>LSN</v>
      </c>
      <c r="D3134" s="288" t="str">
        <f t="shared" si="1767"/>
        <v/>
      </c>
      <c r="E3134" s="289" t="str">
        <f t="shared" si="1767"/>
        <v>CRAYON / OIL PASTEL JOYKO OP-12CR ROUND (MINI)</v>
      </c>
      <c r="F3134" s="158"/>
      <c r="G3134" s="159"/>
      <c r="H3134" s="160">
        <f t="shared" ref="H3134:J3134" si="1768">H3096</f>
        <v>108000</v>
      </c>
      <c r="I3134" s="161">
        <f t="shared" si="1768"/>
        <v>0.1</v>
      </c>
      <c r="J3134" s="161">
        <f t="shared" si="1768"/>
        <v>0</v>
      </c>
      <c r="K3134" s="162">
        <f t="shared" si="1752"/>
        <v>97200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1</v>
      </c>
      <c r="C3135" s="287" t="str">
        <f t="shared" si="1769"/>
        <v>LSN</v>
      </c>
      <c r="D3135" s="288" t="str">
        <f t="shared" si="1769"/>
        <v/>
      </c>
      <c r="E3135" s="289" t="str">
        <f t="shared" si="1769"/>
        <v>STAPLER KENKO HD-10</v>
      </c>
      <c r="F3135" s="158"/>
      <c r="G3135" s="159"/>
      <c r="H3135" s="160">
        <f t="shared" ref="H3135:J3135" si="1770">H3097</f>
        <v>93000</v>
      </c>
      <c r="I3135" s="161">
        <f t="shared" si="1770"/>
        <v>0.1</v>
      </c>
      <c r="J3135" s="161">
        <f t="shared" si="1770"/>
        <v>0</v>
      </c>
      <c r="K3135" s="162">
        <f t="shared" si="1752"/>
        <v>83700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1</v>
      </c>
      <c r="C3136" s="287" t="str">
        <f t="shared" si="1771"/>
        <v>LSN</v>
      </c>
      <c r="D3136" s="288" t="str">
        <f t="shared" si="1771"/>
        <v/>
      </c>
      <c r="E3136" s="289" t="str">
        <f t="shared" si="1771"/>
        <v>STAPLER KENKO HD-10D</v>
      </c>
      <c r="F3136" s="158"/>
      <c r="G3136" s="159"/>
      <c r="H3136" s="160">
        <f t="shared" ref="H3136:J3136" si="1772">H3098</f>
        <v>117600</v>
      </c>
      <c r="I3136" s="161">
        <f t="shared" si="1772"/>
        <v>0.1</v>
      </c>
      <c r="J3136" s="161">
        <f t="shared" si="1772"/>
        <v>0</v>
      </c>
      <c r="K3136" s="162">
        <f t="shared" si="1752"/>
        <v>105840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2</v>
      </c>
      <c r="C3137" s="287" t="str">
        <f t="shared" si="1773"/>
        <v>BOX</v>
      </c>
      <c r="D3137" s="288" t="str">
        <f t="shared" si="1773"/>
        <v/>
      </c>
      <c r="E3137" s="289" t="str">
        <f t="shared" si="1773"/>
        <v>LEM STICK KENKO 25 GR (BESAR) isi 12 pc</v>
      </c>
      <c r="F3137" s="158"/>
      <c r="G3137" s="159"/>
      <c r="H3137" s="160">
        <f t="shared" ref="H3137:J3137" si="1774">H3099</f>
        <v>60000</v>
      </c>
      <c r="I3137" s="161">
        <f t="shared" si="1774"/>
        <v>0.1</v>
      </c>
      <c r="J3137" s="161">
        <f t="shared" si="1774"/>
        <v>0</v>
      </c>
      <c r="K3137" s="162">
        <f t="shared" si="1752"/>
        <v>108000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64"/>
      <c r="K3143" s="360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65">
        <f>SUM(K3126:K3141)</f>
        <v>1396580</v>
      </c>
      <c r="K3144" s="366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61"/>
      <c r="K3145" s="361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60"/>
      <c r="K3147" s="360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62">
        <f>((J3144/1.11)+(K3146/1.11))*11%</f>
        <v>138399.81981981982</v>
      </c>
      <c r="K3148" s="363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60"/>
      <c r="K3149" s="360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1396580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28</v>
      </c>
      <c r="J3152" s="333" t="str">
        <f>J3114</f>
        <v>NOVI / CONDRO</v>
      </c>
      <c r="K3152" s="334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29</v>
      </c>
      <c r="J3153" s="333">
        <f>J3115</f>
        <v>0</v>
      </c>
      <c r="K3153" s="334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23110028</v>
      </c>
      <c r="F3156" s="200"/>
      <c r="G3156" s="201" t="s">
        <v>2</v>
      </c>
      <c r="H3156" s="335" t="str">
        <f>H3118</f>
        <v>CV SINAR CAHAYA NIRMALA</v>
      </c>
      <c r="I3156" s="335"/>
      <c r="J3156" s="335"/>
      <c r="K3156" s="336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09" t="s">
        <v>3</v>
      </c>
      <c r="G3157" s="207"/>
      <c r="H3157" s="337"/>
      <c r="I3157" s="337"/>
      <c r="J3157" s="337"/>
      <c r="K3157" s="338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0">
        <f>D3120</f>
        <v>45253</v>
      </c>
      <c r="E3158" s="311"/>
      <c r="F3158" s="309"/>
      <c r="G3158" s="208"/>
      <c r="H3158" s="312" t="str">
        <f>H3120</f>
        <v/>
      </c>
      <c r="I3158" s="312"/>
      <c r="J3158" s="312"/>
      <c r="K3158" s="313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09"/>
      <c r="G3159" s="208"/>
      <c r="H3159" s="314" t="str">
        <f>H3121</f>
        <v>BREBES</v>
      </c>
      <c r="I3159" s="314"/>
      <c r="J3159" s="314"/>
      <c r="K3159" s="315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4919</v>
      </c>
      <c r="E3160" s="199"/>
      <c r="F3160" s="210"/>
      <c r="G3160" s="211"/>
      <c r="H3160" s="316"/>
      <c r="I3160" s="316"/>
      <c r="J3160" s="316"/>
      <c r="K3160" s="317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</v>
      </c>
      <c r="C3164" s="292" t="str">
        <f t="shared" si="1783"/>
        <v>LSN</v>
      </c>
      <c r="D3164" s="293" t="str">
        <f t="shared" si="1783"/>
        <v/>
      </c>
      <c r="E3164" s="294" t="str">
        <f t="shared" si="1783"/>
        <v>PENSIL WARNA KENKO CP-12F CLASSIC (PANJANG)</v>
      </c>
      <c r="F3164" s="235"/>
      <c r="G3164" s="236"/>
      <c r="H3164" s="237">
        <f t="shared" ref="H3164:J3164" si="1784">H3126</f>
        <v>124200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223560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2</v>
      </c>
      <c r="C3165" s="292" t="str">
        <f t="shared" si="1786"/>
        <v>LSN</v>
      </c>
      <c r="D3165" s="293" t="str">
        <f t="shared" si="1786"/>
        <v/>
      </c>
      <c r="E3165" s="294" t="str">
        <f t="shared" si="1786"/>
        <v>PENSIL WARNA KENKO CP-12HALF CLASSIC (PENDEK)</v>
      </c>
      <c r="F3165" s="235"/>
      <c r="G3165" s="236"/>
      <c r="H3165" s="237">
        <f t="shared" ref="H3165:J3165" si="1787">H3127</f>
        <v>79200</v>
      </c>
      <c r="I3165" s="238">
        <f t="shared" si="1787"/>
        <v>0.1</v>
      </c>
      <c r="J3165" s="238">
        <f t="shared" si="1787"/>
        <v>0</v>
      </c>
      <c r="K3165" s="239">
        <f t="shared" si="1785"/>
        <v>142560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2</v>
      </c>
      <c r="C3166" s="292" t="str">
        <f t="shared" si="1788"/>
        <v>PAK</v>
      </c>
      <c r="D3166" s="293" t="str">
        <f t="shared" si="1788"/>
        <v/>
      </c>
      <c r="E3166" s="294" t="str">
        <f t="shared" si="1788"/>
        <v>STIP / PENGHAPUS JOYKO ER-B20BL HITAM</v>
      </c>
      <c r="F3166" s="235"/>
      <c r="G3166" s="236"/>
      <c r="H3166" s="237">
        <f t="shared" ref="H3166:J3166" si="1789">H3128</f>
        <v>34100</v>
      </c>
      <c r="I3166" s="238">
        <f t="shared" si="1789"/>
        <v>0.1</v>
      </c>
      <c r="J3166" s="238">
        <f t="shared" si="1789"/>
        <v>0</v>
      </c>
      <c r="K3166" s="239">
        <f t="shared" si="1785"/>
        <v>61380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2</v>
      </c>
      <c r="C3167" s="292" t="str">
        <f t="shared" si="1790"/>
        <v>PAK</v>
      </c>
      <c r="D3167" s="293" t="str">
        <f t="shared" si="1790"/>
        <v/>
      </c>
      <c r="E3167" s="294" t="str">
        <f t="shared" si="1790"/>
        <v>STIP / PENGHAPUS JOYKO 526-B20 PUTIH</v>
      </c>
      <c r="F3167" s="235"/>
      <c r="G3167" s="236"/>
      <c r="H3167" s="237">
        <f t="shared" ref="H3167:J3167" si="1791">H3129</f>
        <v>34100</v>
      </c>
      <c r="I3167" s="238">
        <f t="shared" si="1791"/>
        <v>0.1</v>
      </c>
      <c r="J3167" s="238">
        <f t="shared" si="1791"/>
        <v>0</v>
      </c>
      <c r="K3167" s="239">
        <f t="shared" si="1785"/>
        <v>61380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12</v>
      </c>
      <c r="C3168" s="292" t="str">
        <f t="shared" si="1792"/>
        <v>LSN</v>
      </c>
      <c r="D3168" s="293" t="str">
        <f t="shared" si="1792"/>
        <v/>
      </c>
      <c r="E3168" s="294" t="str">
        <f t="shared" si="1792"/>
        <v>BALLPEN JOYKO BP-363 VOCUS TRANS PTL HITAM</v>
      </c>
      <c r="F3168" s="235"/>
      <c r="G3168" s="236"/>
      <c r="H3168" s="237">
        <f t="shared" ref="H3168:J3168" si="1793">H3130</f>
        <v>13200</v>
      </c>
      <c r="I3168" s="238">
        <f t="shared" si="1793"/>
        <v>0.1</v>
      </c>
      <c r="J3168" s="238">
        <f t="shared" si="1793"/>
        <v>0</v>
      </c>
      <c r="K3168" s="239">
        <f t="shared" si="1785"/>
        <v>142560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12</v>
      </c>
      <c r="C3169" s="292" t="str">
        <f t="shared" si="1794"/>
        <v>LSN</v>
      </c>
      <c r="D3169" s="293" t="str">
        <f t="shared" si="1794"/>
        <v/>
      </c>
      <c r="E3169" s="294" t="str">
        <f t="shared" si="1794"/>
        <v>BALLPEN JOYKO BP-349-12 VOKUS TRANS HITAM</v>
      </c>
      <c r="F3169" s="235"/>
      <c r="G3169" s="236"/>
      <c r="H3169" s="237">
        <f t="shared" ref="H3169:J3169" si="1795">H3131</f>
        <v>13200</v>
      </c>
      <c r="I3169" s="238">
        <f t="shared" si="1795"/>
        <v>0.1</v>
      </c>
      <c r="J3169" s="238">
        <f t="shared" si="1795"/>
        <v>0</v>
      </c>
      <c r="K3169" s="239">
        <f t="shared" si="1785"/>
        <v>142560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6</v>
      </c>
      <c r="C3170" s="292" t="str">
        <f t="shared" si="1796"/>
        <v>LSN</v>
      </c>
      <c r="D3170" s="293" t="str">
        <f t="shared" si="1796"/>
        <v/>
      </c>
      <c r="E3170" s="294" t="str">
        <f t="shared" si="1796"/>
        <v>GEL PEN JOYKO GP-243 WHIZ GEL HITAM</v>
      </c>
      <c r="F3170" s="235"/>
      <c r="G3170" s="236"/>
      <c r="H3170" s="237">
        <f t="shared" ref="H3170:J3170" si="1797">H3132</f>
        <v>24600</v>
      </c>
      <c r="I3170" s="238">
        <f t="shared" si="1797"/>
        <v>0.1</v>
      </c>
      <c r="J3170" s="238">
        <f t="shared" si="1797"/>
        <v>0</v>
      </c>
      <c r="K3170" s="239">
        <f t="shared" si="1785"/>
        <v>132840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10</v>
      </c>
      <c r="C3171" s="292" t="str">
        <f t="shared" si="1798"/>
        <v>PCS</v>
      </c>
      <c r="D3171" s="293" t="str">
        <f t="shared" si="1798"/>
        <v/>
      </c>
      <c r="E3171" s="295" t="str">
        <f t="shared" si="1798"/>
        <v>BUKU KAS KWARTO</v>
      </c>
      <c r="F3171" s="235"/>
      <c r="G3171" s="236"/>
      <c r="H3171" s="237">
        <f t="shared" ref="H3171:J3171" si="1799">H3133</f>
        <v>9500</v>
      </c>
      <c r="I3171" s="238">
        <f t="shared" si="1799"/>
        <v>0</v>
      </c>
      <c r="J3171" s="238">
        <f t="shared" si="1799"/>
        <v>0</v>
      </c>
      <c r="K3171" s="239">
        <f t="shared" si="1785"/>
        <v>95000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1</v>
      </c>
      <c r="C3172" s="292" t="str">
        <f t="shared" si="1800"/>
        <v>LSN</v>
      </c>
      <c r="D3172" s="293" t="str">
        <f t="shared" si="1800"/>
        <v/>
      </c>
      <c r="E3172" s="294" t="str">
        <f t="shared" si="1800"/>
        <v>CRAYON / OIL PASTEL JOYKO OP-12CR ROUND (MINI)</v>
      </c>
      <c r="F3172" s="235"/>
      <c r="G3172" s="236"/>
      <c r="H3172" s="237">
        <f t="shared" ref="H3172:J3172" si="1801">H3134</f>
        <v>108000</v>
      </c>
      <c r="I3172" s="238">
        <f t="shared" si="1801"/>
        <v>0.1</v>
      </c>
      <c r="J3172" s="238">
        <f t="shared" si="1801"/>
        <v>0</v>
      </c>
      <c r="K3172" s="239">
        <f t="shared" si="1785"/>
        <v>97200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1</v>
      </c>
      <c r="C3173" s="292" t="str">
        <f t="shared" si="1802"/>
        <v>LSN</v>
      </c>
      <c r="D3173" s="293" t="str">
        <f t="shared" si="1802"/>
        <v/>
      </c>
      <c r="E3173" s="294" t="str">
        <f t="shared" si="1802"/>
        <v>STAPLER KENKO HD-10</v>
      </c>
      <c r="F3173" s="235"/>
      <c r="G3173" s="236"/>
      <c r="H3173" s="237">
        <f t="shared" ref="H3173:J3173" si="1803">H3135</f>
        <v>93000</v>
      </c>
      <c r="I3173" s="238">
        <f t="shared" si="1803"/>
        <v>0.1</v>
      </c>
      <c r="J3173" s="238">
        <f t="shared" si="1803"/>
        <v>0</v>
      </c>
      <c r="K3173" s="239">
        <f t="shared" si="1785"/>
        <v>83700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1</v>
      </c>
      <c r="C3174" s="292" t="str">
        <f t="shared" si="1804"/>
        <v>LSN</v>
      </c>
      <c r="D3174" s="293" t="str">
        <f t="shared" si="1804"/>
        <v/>
      </c>
      <c r="E3174" s="294" t="str">
        <f t="shared" si="1804"/>
        <v>STAPLER KENKO HD-10D</v>
      </c>
      <c r="F3174" s="235"/>
      <c r="G3174" s="236"/>
      <c r="H3174" s="237">
        <f t="shared" ref="H3174:J3174" si="1805">H3136</f>
        <v>117600</v>
      </c>
      <c r="I3174" s="238">
        <f t="shared" si="1805"/>
        <v>0.1</v>
      </c>
      <c r="J3174" s="238">
        <f t="shared" si="1805"/>
        <v>0</v>
      </c>
      <c r="K3174" s="239">
        <f t="shared" si="1785"/>
        <v>105840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2</v>
      </c>
      <c r="C3175" s="292" t="str">
        <f t="shared" si="1806"/>
        <v>BOX</v>
      </c>
      <c r="D3175" s="293" t="str">
        <f t="shared" si="1806"/>
        <v/>
      </c>
      <c r="E3175" s="294" t="str">
        <f t="shared" si="1806"/>
        <v>LEM STICK KENKO 25 GR (BESAR) isi 12 pc</v>
      </c>
      <c r="F3175" s="235"/>
      <c r="G3175" s="236"/>
      <c r="H3175" s="237">
        <f t="shared" ref="H3175:J3175" si="1807">H3137</f>
        <v>60000</v>
      </c>
      <c r="I3175" s="238">
        <f t="shared" si="1807"/>
        <v>0.1</v>
      </c>
      <c r="J3175" s="238">
        <f t="shared" si="1807"/>
        <v>0</v>
      </c>
      <c r="K3175" s="239">
        <f t="shared" si="1785"/>
        <v>108000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18"/>
      <c r="K3181" s="319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20">
        <f>SUM(K3164:K3179)</f>
        <v>1396580</v>
      </c>
      <c r="K3182" s="321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22"/>
      <c r="K3183" s="322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19"/>
      <c r="K3185" s="319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23">
        <f>((J3182/1.11)+(K3184/1.11))*11%</f>
        <v>138399.81981981982</v>
      </c>
      <c r="K3186" s="324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19"/>
      <c r="K3187" s="319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1396580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28</v>
      </c>
      <c r="J3190" s="325" t="str">
        <f>J3152</f>
        <v>NOVI / CONDRO</v>
      </c>
      <c r="K3190" s="326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29</v>
      </c>
      <c r="J3191" s="325">
        <f>J3153</f>
        <v>0</v>
      </c>
      <c r="K3191" s="326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23110029</v>
      </c>
      <c r="G3194" s="11" t="s">
        <v>2</v>
      </c>
      <c r="H3194" s="301" t="s">
        <v>76</v>
      </c>
      <c r="I3194" s="301"/>
      <c r="J3194" s="301"/>
      <c r="K3194" s="302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05" t="s">
        <v>3</v>
      </c>
      <c r="G3195" s="17"/>
      <c r="H3195" s="303"/>
      <c r="I3195" s="303"/>
      <c r="J3195" s="303"/>
      <c r="K3195" s="304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43">
        <v>45254</v>
      </c>
      <c r="E3196" s="344"/>
      <c r="F3196" s="305"/>
      <c r="G3196" s="18"/>
      <c r="H3196" s="345" t="s">
        <v>31</v>
      </c>
      <c r="I3196" s="345"/>
      <c r="J3196" s="345"/>
      <c r="K3196" s="346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05"/>
      <c r="G3197" s="18"/>
      <c r="H3197" s="347" t="s">
        <v>77</v>
      </c>
      <c r="I3197" s="347"/>
      <c r="J3197" s="347"/>
      <c r="K3197" s="348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177</v>
      </c>
      <c r="E3198" s="9"/>
      <c r="F3198" s="21"/>
      <c r="G3198" s="22"/>
      <c r="H3198" s="349"/>
      <c r="I3198" s="349"/>
      <c r="J3198" s="349"/>
      <c r="K3198" s="350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240</v>
      </c>
      <c r="C3202" s="46" t="s">
        <v>40</v>
      </c>
      <c r="D3202" s="93">
        <v>4</v>
      </c>
      <c r="E3202" s="110" t="s">
        <v>118</v>
      </c>
      <c r="F3202" s="48"/>
      <c r="G3202" s="49"/>
      <c r="H3202" s="50">
        <v>57600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12096000</v>
      </c>
      <c r="L3202" s="36"/>
    </row>
    <row r="3203" spans="1:12" s="10" customFormat="1" ht="14.1" customHeight="1" x14ac:dyDescent="0.25">
      <c r="A3203" s="45">
        <v>2</v>
      </c>
      <c r="B3203" s="46"/>
      <c r="C3203" s="46"/>
      <c r="D3203" s="93"/>
      <c r="E3203" s="110"/>
      <c r="F3203" s="48"/>
      <c r="G3203" s="49"/>
      <c r="H3203" s="50"/>
      <c r="I3203" s="51"/>
      <c r="J3203" s="51"/>
      <c r="K3203" s="52">
        <f t="shared" si="1816"/>
        <v>0</v>
      </c>
      <c r="L3203" s="36"/>
    </row>
    <row r="3204" spans="1:12" s="10" customFormat="1" ht="14.1" customHeight="1" x14ac:dyDescent="0.25">
      <c r="A3204" s="45">
        <v>3</v>
      </c>
      <c r="B3204" s="46"/>
      <c r="C3204" s="46"/>
      <c r="D3204" s="93"/>
      <c r="E3204" s="110"/>
      <c r="F3204" s="48"/>
      <c r="G3204" s="49"/>
      <c r="H3204" s="50"/>
      <c r="I3204" s="51"/>
      <c r="J3204" s="51"/>
      <c r="K3204" s="52">
        <f t="shared" si="1816"/>
        <v>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32"/>
      <c r="K3219" s="306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27">
        <f>SUM(K3202:K3217)</f>
        <v>12096000</v>
      </c>
      <c r="K3220" s="328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29"/>
      <c r="K3221" s="329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06"/>
      <c r="K3223" s="306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30">
        <f>((J3220/1.11)+(K3222/1.11))*11%</f>
        <v>1198702.7027027027</v>
      </c>
      <c r="K3224" s="331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06"/>
      <c r="K3225" s="306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12096000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28</v>
      </c>
      <c r="J3228" s="307" t="s">
        <v>36</v>
      </c>
      <c r="K3228" s="308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29</v>
      </c>
      <c r="J3229" s="307"/>
      <c r="K3229" s="308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23110029</v>
      </c>
      <c r="F3232" s="123"/>
      <c r="G3232" s="124" t="s">
        <v>2</v>
      </c>
      <c r="H3232" s="351" t="str">
        <f>H3194</f>
        <v>CV LANCAR JAYA SENTOSA</v>
      </c>
      <c r="I3232" s="351"/>
      <c r="J3232" s="351"/>
      <c r="K3232" s="352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55" t="s">
        <v>3</v>
      </c>
      <c r="G3233" s="130"/>
      <c r="H3233" s="353"/>
      <c r="I3233" s="353"/>
      <c r="J3233" s="353"/>
      <c r="K3233" s="354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56">
        <f>D3196</f>
        <v>45254</v>
      </c>
      <c r="E3234" s="357"/>
      <c r="F3234" s="355"/>
      <c r="G3234" s="131"/>
      <c r="H3234" s="358" t="str">
        <f>H3196</f>
        <v/>
      </c>
      <c r="I3234" s="358"/>
      <c r="J3234" s="358"/>
      <c r="K3234" s="359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55"/>
      <c r="G3235" s="131"/>
      <c r="H3235" s="339" t="str">
        <f>H3197</f>
        <v>MALANG</v>
      </c>
      <c r="I3235" s="339"/>
      <c r="J3235" s="339"/>
      <c r="K3235" s="340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KO 4548</v>
      </c>
      <c r="E3236" s="122"/>
      <c r="F3236" s="133"/>
      <c r="G3236" s="134"/>
      <c r="H3236" s="341"/>
      <c r="I3236" s="341"/>
      <c r="J3236" s="341"/>
      <c r="K3236" s="342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240</v>
      </c>
      <c r="C3240" s="287" t="str">
        <f t="shared" si="1817"/>
        <v>LSN</v>
      </c>
      <c r="D3240" s="288">
        <f t="shared" si="1817"/>
        <v>4</v>
      </c>
      <c r="E3240" s="289" t="str">
        <f t="shared" si="1817"/>
        <v>CORRECTION TAPE JOYKO CT-522</v>
      </c>
      <c r="F3240" s="158"/>
      <c r="G3240" s="159"/>
      <c r="H3240" s="160">
        <f t="shared" ref="H3240:J3240" si="1818">H3202</f>
        <v>57600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0</v>
      </c>
      <c r="C3241" s="287">
        <f t="shared" si="1820"/>
        <v>0</v>
      </c>
      <c r="D3241" s="288">
        <f t="shared" si="1820"/>
        <v>0</v>
      </c>
      <c r="E3241" s="289">
        <f t="shared" si="1820"/>
        <v>0</v>
      </c>
      <c r="F3241" s="158"/>
      <c r="G3241" s="159"/>
      <c r="H3241" s="160">
        <f t="shared" ref="H3241:J3241" si="1821">H3203</f>
        <v>0</v>
      </c>
      <c r="I3241" s="161">
        <f t="shared" si="1821"/>
        <v>0</v>
      </c>
      <c r="J3241" s="161">
        <f t="shared" si="1821"/>
        <v>0</v>
      </c>
      <c r="K3241" s="162">
        <f t="shared" si="1819"/>
        <v>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0</v>
      </c>
      <c r="C3242" s="287">
        <f t="shared" si="1822"/>
        <v>0</v>
      </c>
      <c r="D3242" s="288">
        <f t="shared" si="1822"/>
        <v>0</v>
      </c>
      <c r="E3242" s="289">
        <f t="shared" si="1822"/>
        <v>0</v>
      </c>
      <c r="F3242" s="158"/>
      <c r="G3242" s="159"/>
      <c r="H3242" s="160">
        <f t="shared" ref="H3242:J3242" si="1823">H3204</f>
        <v>0</v>
      </c>
      <c r="I3242" s="161">
        <f t="shared" si="1823"/>
        <v>0</v>
      </c>
      <c r="J3242" s="161">
        <f t="shared" si="1823"/>
        <v>0</v>
      </c>
      <c r="K3242" s="162">
        <f t="shared" si="1819"/>
        <v>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64"/>
      <c r="K3257" s="360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65">
        <f>SUM(K3240:K3255)</f>
        <v>12096000</v>
      </c>
      <c r="K3258" s="366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61"/>
      <c r="K3259" s="361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60"/>
      <c r="K3261" s="360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62">
        <f>((J3258/1.11)+(K3260/1.11))*11%</f>
        <v>1198702.7027027027</v>
      </c>
      <c r="K3262" s="363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60"/>
      <c r="K3263" s="360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12096000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28</v>
      </c>
      <c r="J3266" s="333" t="str">
        <f>J3228</f>
        <v>NOVI / CONDRO</v>
      </c>
      <c r="K3266" s="334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29</v>
      </c>
      <c r="J3267" s="333">
        <f>J3229</f>
        <v>0</v>
      </c>
      <c r="K3267" s="334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23110029</v>
      </c>
      <c r="F3270" s="200"/>
      <c r="G3270" s="201" t="s">
        <v>2</v>
      </c>
      <c r="H3270" s="335" t="str">
        <f>H3232</f>
        <v>CV LANCAR JAYA SENTOSA</v>
      </c>
      <c r="I3270" s="335"/>
      <c r="J3270" s="335"/>
      <c r="K3270" s="336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09" t="s">
        <v>3</v>
      </c>
      <c r="G3271" s="207"/>
      <c r="H3271" s="337"/>
      <c r="I3271" s="337"/>
      <c r="J3271" s="337"/>
      <c r="K3271" s="338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0">
        <f>D3234</f>
        <v>45254</v>
      </c>
      <c r="E3272" s="311"/>
      <c r="F3272" s="309"/>
      <c r="G3272" s="208"/>
      <c r="H3272" s="312" t="str">
        <f>H3234</f>
        <v/>
      </c>
      <c r="I3272" s="312"/>
      <c r="J3272" s="312"/>
      <c r="K3272" s="313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09"/>
      <c r="G3273" s="208"/>
      <c r="H3273" s="314" t="str">
        <f>H3235</f>
        <v>MALANG</v>
      </c>
      <c r="I3273" s="314"/>
      <c r="J3273" s="314"/>
      <c r="K3273" s="315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KO 4548</v>
      </c>
      <c r="E3274" s="199"/>
      <c r="F3274" s="210"/>
      <c r="G3274" s="211"/>
      <c r="H3274" s="316"/>
      <c r="I3274" s="316"/>
      <c r="J3274" s="316"/>
      <c r="K3274" s="317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240</v>
      </c>
      <c r="C3278" s="292" t="str">
        <f t="shared" si="1850"/>
        <v>LSN</v>
      </c>
      <c r="D3278" s="293">
        <f t="shared" si="1850"/>
        <v>4</v>
      </c>
      <c r="E3278" s="294" t="str">
        <f t="shared" si="1850"/>
        <v>CORRECTION TAPE JOYKO CT-522</v>
      </c>
      <c r="F3278" s="235"/>
      <c r="G3278" s="236"/>
      <c r="H3278" s="237">
        <f t="shared" ref="H3278:J3278" si="1851">H3240</f>
        <v>57600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0</v>
      </c>
      <c r="C3279" s="292">
        <f t="shared" si="1853"/>
        <v>0</v>
      </c>
      <c r="D3279" s="293">
        <f t="shared" si="1853"/>
        <v>0</v>
      </c>
      <c r="E3279" s="294">
        <f t="shared" si="1853"/>
        <v>0</v>
      </c>
      <c r="F3279" s="235"/>
      <c r="G3279" s="236"/>
      <c r="H3279" s="237">
        <f t="shared" ref="H3279:J3279" si="1854">H3241</f>
        <v>0</v>
      </c>
      <c r="I3279" s="238">
        <f t="shared" si="1854"/>
        <v>0</v>
      </c>
      <c r="J3279" s="238">
        <f t="shared" si="1854"/>
        <v>0</v>
      </c>
      <c r="K3279" s="239">
        <f t="shared" si="1852"/>
        <v>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0</v>
      </c>
      <c r="C3280" s="292">
        <f t="shared" si="1855"/>
        <v>0</v>
      </c>
      <c r="D3280" s="293">
        <f t="shared" si="1855"/>
        <v>0</v>
      </c>
      <c r="E3280" s="294">
        <f t="shared" si="1855"/>
        <v>0</v>
      </c>
      <c r="F3280" s="235"/>
      <c r="G3280" s="236"/>
      <c r="H3280" s="237">
        <f t="shared" ref="H3280:J3280" si="1856">H3242</f>
        <v>0</v>
      </c>
      <c r="I3280" s="238">
        <f t="shared" si="1856"/>
        <v>0</v>
      </c>
      <c r="J3280" s="238">
        <f t="shared" si="1856"/>
        <v>0</v>
      </c>
      <c r="K3280" s="239">
        <f t="shared" si="1852"/>
        <v>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18"/>
      <c r="K3295" s="319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20">
        <f>SUM(K3278:K3293)</f>
        <v>12096000</v>
      </c>
      <c r="K3296" s="321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22"/>
      <c r="K3297" s="322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19"/>
      <c r="K3299" s="319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23">
        <f>((J3296/1.11)+(K3298/1.11))*11%</f>
        <v>1198702.7027027027</v>
      </c>
      <c r="K3300" s="324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19"/>
      <c r="K3301" s="319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12096000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28</v>
      </c>
      <c r="J3304" s="325" t="str">
        <f>J3266</f>
        <v>NOVI / CONDRO</v>
      </c>
      <c r="K3304" s="326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29</v>
      </c>
      <c r="J3305" s="325">
        <f>J3267</f>
        <v>0</v>
      </c>
      <c r="K3305" s="326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23110030</v>
      </c>
      <c r="G3308" s="11" t="s">
        <v>2</v>
      </c>
      <c r="H3308" s="301" t="s">
        <v>85</v>
      </c>
      <c r="I3308" s="301"/>
      <c r="J3308" s="301"/>
      <c r="K3308" s="302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05" t="s">
        <v>3</v>
      </c>
      <c r="G3309" s="17"/>
      <c r="H3309" s="303"/>
      <c r="I3309" s="303"/>
      <c r="J3309" s="303"/>
      <c r="K3309" s="304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43">
        <v>45254</v>
      </c>
      <c r="E3310" s="344"/>
      <c r="F3310" s="305"/>
      <c r="G3310" s="18"/>
      <c r="H3310" s="345" t="s">
        <v>86</v>
      </c>
      <c r="I3310" s="345"/>
      <c r="J3310" s="345"/>
      <c r="K3310" s="346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05"/>
      <c r="G3311" s="18"/>
      <c r="H3311" s="347" t="s">
        <v>87</v>
      </c>
      <c r="I3311" s="347"/>
      <c r="J3311" s="347"/>
      <c r="K3311" s="348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178</v>
      </c>
      <c r="E3312" s="9"/>
      <c r="F3312" s="21"/>
      <c r="G3312" s="22"/>
      <c r="H3312" s="349"/>
      <c r="I3312" s="349"/>
      <c r="J3312" s="349"/>
      <c r="K3312" s="350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24</v>
      </c>
      <c r="C3316" s="46" t="s">
        <v>40</v>
      </c>
      <c r="D3316" s="93">
        <v>1</v>
      </c>
      <c r="E3316" s="110" t="s">
        <v>179</v>
      </c>
      <c r="F3316" s="48"/>
      <c r="G3316" s="49"/>
      <c r="H3316" s="50">
        <v>85800</v>
      </c>
      <c r="I3316" s="51">
        <v>0.14000000000000001</v>
      </c>
      <c r="J3316" s="51"/>
      <c r="K3316" s="52">
        <f t="shared" ref="K3316:K3331" si="1883">(B3316*H3316-((B3316*H3316)*I3316))-((B3316*H3316-((B3316*H3316)*I3316))*J3316)</f>
        <v>1770912</v>
      </c>
      <c r="L3316" s="36"/>
    </row>
    <row r="3317" spans="1:12" s="10" customFormat="1" ht="14.1" customHeight="1" x14ac:dyDescent="0.25">
      <c r="A3317" s="45">
        <v>2</v>
      </c>
      <c r="B3317" s="46"/>
      <c r="C3317" s="46"/>
      <c r="D3317" s="93"/>
      <c r="E3317" s="110"/>
      <c r="F3317" s="48"/>
      <c r="G3317" s="49"/>
      <c r="H3317" s="50"/>
      <c r="I3317" s="51"/>
      <c r="J3317" s="51"/>
      <c r="K3317" s="52">
        <f t="shared" si="1883"/>
        <v>0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32"/>
      <c r="K3333" s="306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27">
        <f>SUM(K3316:K3331)</f>
        <v>1770912</v>
      </c>
      <c r="K3334" s="328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29"/>
      <c r="K3335" s="329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06"/>
      <c r="K3337" s="306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30">
        <f>((J3334/1.11)+(K3336/1.11))*11%</f>
        <v>175495.78378378376</v>
      </c>
      <c r="K3338" s="331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06"/>
      <c r="K3339" s="306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1770912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28</v>
      </c>
      <c r="J3342" s="307" t="s">
        <v>36</v>
      </c>
      <c r="K3342" s="308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29</v>
      </c>
      <c r="J3343" s="307"/>
      <c r="K3343" s="308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23110030</v>
      </c>
      <c r="F3346" s="123"/>
      <c r="G3346" s="124" t="s">
        <v>2</v>
      </c>
      <c r="H3346" s="351" t="str">
        <f>H3308</f>
        <v>HARNOYO</v>
      </c>
      <c r="I3346" s="351"/>
      <c r="J3346" s="351"/>
      <c r="K3346" s="352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55" t="s">
        <v>3</v>
      </c>
      <c r="G3347" s="130"/>
      <c r="H3347" s="353"/>
      <c r="I3347" s="353"/>
      <c r="J3347" s="353"/>
      <c r="K3347" s="354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56">
        <f>D3310</f>
        <v>45254</v>
      </c>
      <c r="E3348" s="357"/>
      <c r="F3348" s="355"/>
      <c r="G3348" s="131"/>
      <c r="H3348" s="358" t="str">
        <f>H3310</f>
        <v>(BENDAN)</v>
      </c>
      <c r="I3348" s="358"/>
      <c r="J3348" s="358"/>
      <c r="K3348" s="359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55"/>
      <c r="G3349" s="131"/>
      <c r="H3349" s="339" t="str">
        <f>H3311</f>
        <v>PEKALONGAN</v>
      </c>
      <c r="I3349" s="339"/>
      <c r="J3349" s="339"/>
      <c r="K3349" s="340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4928</v>
      </c>
      <c r="E3350" s="122"/>
      <c r="F3350" s="133"/>
      <c r="G3350" s="134"/>
      <c r="H3350" s="341"/>
      <c r="I3350" s="341"/>
      <c r="J3350" s="341"/>
      <c r="K3350" s="342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24</v>
      </c>
      <c r="C3354" s="287" t="str">
        <f t="shared" si="1884"/>
        <v>LSN</v>
      </c>
      <c r="D3354" s="288">
        <f t="shared" si="1884"/>
        <v>1</v>
      </c>
      <c r="E3354" s="289" t="str">
        <f t="shared" si="1884"/>
        <v>BINDER CLIP KENKO NO. 300</v>
      </c>
      <c r="F3354" s="158"/>
      <c r="G3354" s="159"/>
      <c r="H3354" s="160">
        <f t="shared" ref="H3354:J3354" si="1885">H3316</f>
        <v>85800</v>
      </c>
      <c r="I3354" s="161">
        <f t="shared" si="1885"/>
        <v>0.14000000000000001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1770912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0</v>
      </c>
      <c r="C3355" s="287">
        <f t="shared" si="1887"/>
        <v>0</v>
      </c>
      <c r="D3355" s="288">
        <f t="shared" si="1887"/>
        <v>0</v>
      </c>
      <c r="E3355" s="289">
        <f t="shared" si="1887"/>
        <v>0</v>
      </c>
      <c r="F3355" s="158"/>
      <c r="G3355" s="159"/>
      <c r="H3355" s="160">
        <f t="shared" ref="H3355:J3355" si="1888">H3317</f>
        <v>0</v>
      </c>
      <c r="I3355" s="161">
        <f t="shared" si="1888"/>
        <v>0</v>
      </c>
      <c r="J3355" s="161">
        <f t="shared" si="1888"/>
        <v>0</v>
      </c>
      <c r="K3355" s="162">
        <f t="shared" si="1886"/>
        <v>0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64"/>
      <c r="K3371" s="360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65">
        <f>SUM(K3354:K3369)</f>
        <v>1770912</v>
      </c>
      <c r="K3372" s="366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61"/>
      <c r="K3373" s="361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60"/>
      <c r="K3375" s="360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62">
        <f>((J3372/1.11)+(K3374/1.11))*11%</f>
        <v>175495.78378378376</v>
      </c>
      <c r="K3376" s="363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60"/>
      <c r="K3377" s="360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1770912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28</v>
      </c>
      <c r="J3380" s="333" t="str">
        <f>J3342</f>
        <v>NOVI / CONDRO</v>
      </c>
      <c r="K3380" s="334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29</v>
      </c>
      <c r="J3381" s="333">
        <f>J3343</f>
        <v>0</v>
      </c>
      <c r="K3381" s="334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23110030</v>
      </c>
      <c r="F3384" s="200"/>
      <c r="G3384" s="201" t="s">
        <v>2</v>
      </c>
      <c r="H3384" s="335" t="str">
        <f>H3346</f>
        <v>HARNOYO</v>
      </c>
      <c r="I3384" s="335"/>
      <c r="J3384" s="335"/>
      <c r="K3384" s="336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09" t="s">
        <v>3</v>
      </c>
      <c r="G3385" s="207"/>
      <c r="H3385" s="337"/>
      <c r="I3385" s="337"/>
      <c r="J3385" s="337"/>
      <c r="K3385" s="338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0">
        <f>D3348</f>
        <v>45254</v>
      </c>
      <c r="E3386" s="311"/>
      <c r="F3386" s="309"/>
      <c r="G3386" s="208"/>
      <c r="H3386" s="312" t="str">
        <f>H3348</f>
        <v>(BENDAN)</v>
      </c>
      <c r="I3386" s="312"/>
      <c r="J3386" s="312"/>
      <c r="K3386" s="313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09"/>
      <c r="G3387" s="208"/>
      <c r="H3387" s="314" t="str">
        <f>H3349</f>
        <v>PEKALONGAN</v>
      </c>
      <c r="I3387" s="314"/>
      <c r="J3387" s="314"/>
      <c r="K3387" s="315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4928</v>
      </c>
      <c r="E3388" s="199"/>
      <c r="F3388" s="210"/>
      <c r="G3388" s="211"/>
      <c r="H3388" s="316"/>
      <c r="I3388" s="316"/>
      <c r="J3388" s="316"/>
      <c r="K3388" s="317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24</v>
      </c>
      <c r="C3392" s="292" t="str">
        <f t="shared" si="1917"/>
        <v>LSN</v>
      </c>
      <c r="D3392" s="293">
        <f t="shared" si="1917"/>
        <v>1</v>
      </c>
      <c r="E3392" s="294" t="str">
        <f t="shared" si="1917"/>
        <v>BINDER CLIP KENKO NO. 300</v>
      </c>
      <c r="F3392" s="235"/>
      <c r="G3392" s="236"/>
      <c r="H3392" s="237">
        <f t="shared" ref="H3392:J3392" si="1918">H3354</f>
        <v>85800</v>
      </c>
      <c r="I3392" s="238">
        <f t="shared" si="1918"/>
        <v>0.14000000000000001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1770912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0</v>
      </c>
      <c r="C3393" s="292">
        <f t="shared" si="1920"/>
        <v>0</v>
      </c>
      <c r="D3393" s="293">
        <f t="shared" si="1920"/>
        <v>0</v>
      </c>
      <c r="E3393" s="294">
        <f t="shared" si="1920"/>
        <v>0</v>
      </c>
      <c r="F3393" s="235"/>
      <c r="G3393" s="236"/>
      <c r="H3393" s="237">
        <f t="shared" ref="H3393:J3393" si="1921">H3355</f>
        <v>0</v>
      </c>
      <c r="I3393" s="238">
        <f t="shared" si="1921"/>
        <v>0</v>
      </c>
      <c r="J3393" s="238">
        <f t="shared" si="1921"/>
        <v>0</v>
      </c>
      <c r="K3393" s="239">
        <f t="shared" si="1919"/>
        <v>0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18"/>
      <c r="K3409" s="319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20">
        <f>SUM(K3392:K3407)</f>
        <v>1770912</v>
      </c>
      <c r="K3410" s="321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22"/>
      <c r="K3411" s="322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19"/>
      <c r="K3413" s="319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23">
        <f>((J3410/1.11)+(K3412/1.11))*11%</f>
        <v>175495.78378378376</v>
      </c>
      <c r="K3414" s="324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19"/>
      <c r="K3415" s="319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1770912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28</v>
      </c>
      <c r="J3418" s="325" t="str">
        <f>J3380</f>
        <v>NOVI / CONDRO</v>
      </c>
      <c r="K3418" s="326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29</v>
      </c>
      <c r="J3419" s="325">
        <f>J3381</f>
        <v>0</v>
      </c>
      <c r="K3419" s="326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23110031</v>
      </c>
      <c r="G3422" s="11" t="s">
        <v>2</v>
      </c>
      <c r="H3422" s="301" t="s">
        <v>49</v>
      </c>
      <c r="I3422" s="301"/>
      <c r="J3422" s="301"/>
      <c r="K3422" s="302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05" t="s">
        <v>3</v>
      </c>
      <c r="G3423" s="17"/>
      <c r="H3423" s="303"/>
      <c r="I3423" s="303"/>
      <c r="J3423" s="303"/>
      <c r="K3423" s="304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43">
        <v>45254</v>
      </c>
      <c r="E3424" s="344"/>
      <c r="F3424" s="305"/>
      <c r="G3424" s="18"/>
      <c r="H3424" s="345" t="s">
        <v>50</v>
      </c>
      <c r="I3424" s="345"/>
      <c r="J3424" s="345"/>
      <c r="K3424" s="346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05"/>
      <c r="G3425" s="18"/>
      <c r="H3425" s="347" t="s">
        <v>51</v>
      </c>
      <c r="I3425" s="347"/>
      <c r="J3425" s="347"/>
      <c r="K3425" s="348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49"/>
      <c r="I3426" s="349"/>
      <c r="J3426" s="349"/>
      <c r="K3426" s="350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288</v>
      </c>
      <c r="C3430" s="46" t="s">
        <v>47</v>
      </c>
      <c r="D3430" s="93">
        <v>2</v>
      </c>
      <c r="E3430" s="110" t="s">
        <v>149</v>
      </c>
      <c r="F3430" s="48"/>
      <c r="G3430" s="49"/>
      <c r="H3430" s="50">
        <v>9750</v>
      </c>
      <c r="I3430" s="51">
        <v>0.125</v>
      </c>
      <c r="J3430" s="51"/>
      <c r="K3430" s="52">
        <f t="shared" ref="K3430:K3445" si="1950">(B3430*H3430-((B3430*H3430)*I3430))-((B3430*H3430-((B3430*H3430)*I3430))*J3430)</f>
        <v>2457000</v>
      </c>
      <c r="L3430" s="36"/>
    </row>
    <row r="3431" spans="1:12" s="10" customFormat="1" ht="14.1" customHeight="1" x14ac:dyDescent="0.25">
      <c r="A3431" s="45">
        <v>2</v>
      </c>
      <c r="B3431" s="46"/>
      <c r="C3431" s="46"/>
      <c r="D3431" s="93"/>
      <c r="E3431" s="110"/>
      <c r="F3431" s="48"/>
      <c r="G3431" s="49"/>
      <c r="H3431" s="50"/>
      <c r="I3431" s="51"/>
      <c r="J3431" s="51"/>
      <c r="K3431" s="52">
        <f t="shared" si="1950"/>
        <v>0</v>
      </c>
      <c r="L3431" s="36"/>
    </row>
    <row r="3432" spans="1:12" s="10" customFormat="1" ht="14.1" customHeight="1" x14ac:dyDescent="0.25">
      <c r="A3432" s="45">
        <v>3</v>
      </c>
      <c r="B3432" s="46"/>
      <c r="C3432" s="46"/>
      <c r="D3432" s="93"/>
      <c r="E3432" s="110"/>
      <c r="F3432" s="48"/>
      <c r="G3432" s="49"/>
      <c r="H3432" s="50"/>
      <c r="I3432" s="51"/>
      <c r="J3432" s="51"/>
      <c r="K3432" s="52">
        <f t="shared" si="1950"/>
        <v>0</v>
      </c>
      <c r="L3432" s="36"/>
    </row>
    <row r="3433" spans="1:12" s="10" customFormat="1" ht="14.1" customHeight="1" x14ac:dyDescent="0.25">
      <c r="A3433" s="45">
        <v>4</v>
      </c>
      <c r="B3433" s="46"/>
      <c r="C3433" s="46"/>
      <c r="D3433" s="93"/>
      <c r="E3433" s="110"/>
      <c r="F3433" s="48"/>
      <c r="G3433" s="49"/>
      <c r="H3433" s="50"/>
      <c r="I3433" s="51"/>
      <c r="J3433" s="51"/>
      <c r="K3433" s="52">
        <f t="shared" si="1950"/>
        <v>0</v>
      </c>
      <c r="L3433" s="36"/>
    </row>
    <row r="3434" spans="1:12" s="10" customFormat="1" ht="14.1" customHeight="1" x14ac:dyDescent="0.25">
      <c r="A3434" s="45">
        <v>5</v>
      </c>
      <c r="B3434" s="46"/>
      <c r="C3434" s="46"/>
      <c r="D3434" s="93"/>
      <c r="E3434" s="110"/>
      <c r="F3434" s="48"/>
      <c r="G3434" s="49"/>
      <c r="H3434" s="50"/>
      <c r="I3434" s="51"/>
      <c r="J3434" s="51"/>
      <c r="K3434" s="52">
        <f t="shared" si="1950"/>
        <v>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32"/>
      <c r="K3447" s="306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27">
        <f>SUM(K3430:K3445)</f>
        <v>2457000</v>
      </c>
      <c r="K3448" s="328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29"/>
      <c r="K3449" s="329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06"/>
      <c r="K3451" s="306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30">
        <f>((J3448/1.11)+(K3450/1.11))*11%</f>
        <v>243486.48648648648</v>
      </c>
      <c r="K3452" s="331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06"/>
      <c r="K3453" s="306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2457000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28</v>
      </c>
      <c r="J3456" s="307" t="s">
        <v>36</v>
      </c>
      <c r="K3456" s="308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29</v>
      </c>
      <c r="J3457" s="307"/>
      <c r="K3457" s="308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23110031</v>
      </c>
      <c r="F3460" s="123"/>
      <c r="G3460" s="124" t="s">
        <v>2</v>
      </c>
      <c r="H3460" s="351" t="str">
        <f>H3422</f>
        <v>LILY JULIAWATI</v>
      </c>
      <c r="I3460" s="351"/>
      <c r="J3460" s="351"/>
      <c r="K3460" s="352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55" t="s">
        <v>3</v>
      </c>
      <c r="G3461" s="130"/>
      <c r="H3461" s="353"/>
      <c r="I3461" s="353"/>
      <c r="J3461" s="353"/>
      <c r="K3461" s="354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56">
        <f>D3424</f>
        <v>45254</v>
      </c>
      <c r="E3462" s="357"/>
      <c r="F3462" s="355"/>
      <c r="G3462" s="131"/>
      <c r="H3462" s="358" t="str">
        <f>H3424</f>
        <v>(REJO AGUNG)</v>
      </c>
      <c r="I3462" s="358"/>
      <c r="J3462" s="358"/>
      <c r="K3462" s="359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55"/>
      <c r="G3463" s="131"/>
      <c r="H3463" s="339" t="str">
        <f>H3425</f>
        <v>JOMBANG</v>
      </c>
      <c r="I3463" s="339"/>
      <c r="J3463" s="339"/>
      <c r="K3463" s="340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G 4924</v>
      </c>
      <c r="E3464" s="122"/>
      <c r="F3464" s="133"/>
      <c r="G3464" s="134"/>
      <c r="H3464" s="341"/>
      <c r="I3464" s="341"/>
      <c r="J3464" s="341"/>
      <c r="K3464" s="342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288</v>
      </c>
      <c r="C3468" s="287" t="str">
        <f t="shared" si="1951"/>
        <v>PCS</v>
      </c>
      <c r="D3468" s="288">
        <f t="shared" si="1951"/>
        <v>2</v>
      </c>
      <c r="E3468" s="289" t="str">
        <f t="shared" si="1951"/>
        <v>GUNTING JOYKO SC-848</v>
      </c>
      <c r="F3468" s="158"/>
      <c r="G3468" s="159"/>
      <c r="H3468" s="160">
        <f t="shared" ref="H3468:J3468" si="1952">H3430</f>
        <v>9750</v>
      </c>
      <c r="I3468" s="161">
        <f t="shared" si="1952"/>
        <v>0.125</v>
      </c>
      <c r="J3468" s="161">
        <f t="shared" si="1952"/>
        <v>0</v>
      </c>
      <c r="K3468" s="162">
        <f t="shared" ref="K3468:K3483" si="1953">(B3468*H3468-((B3468*H3468)*I3468))-((B3468*H3468-((B3468*H3468)*I3468))*J3468)</f>
        <v>2457000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0</v>
      </c>
      <c r="C3469" s="287">
        <f t="shared" si="1954"/>
        <v>0</v>
      </c>
      <c r="D3469" s="288">
        <f t="shared" si="1954"/>
        <v>0</v>
      </c>
      <c r="E3469" s="289">
        <f t="shared" si="1954"/>
        <v>0</v>
      </c>
      <c r="F3469" s="158"/>
      <c r="G3469" s="159"/>
      <c r="H3469" s="160">
        <f t="shared" ref="H3469:J3469" si="1955">H3431</f>
        <v>0</v>
      </c>
      <c r="I3469" s="161">
        <f t="shared" si="1955"/>
        <v>0</v>
      </c>
      <c r="J3469" s="161">
        <f t="shared" si="1955"/>
        <v>0</v>
      </c>
      <c r="K3469" s="162">
        <f t="shared" si="1953"/>
        <v>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0</v>
      </c>
      <c r="C3470" s="287">
        <f t="shared" si="1956"/>
        <v>0</v>
      </c>
      <c r="D3470" s="288">
        <f t="shared" si="1956"/>
        <v>0</v>
      </c>
      <c r="E3470" s="289">
        <f t="shared" si="1956"/>
        <v>0</v>
      </c>
      <c r="F3470" s="158"/>
      <c r="G3470" s="159"/>
      <c r="H3470" s="160">
        <f t="shared" ref="H3470:J3470" si="1957">H3432</f>
        <v>0</v>
      </c>
      <c r="I3470" s="161">
        <f t="shared" si="1957"/>
        <v>0</v>
      </c>
      <c r="J3470" s="161">
        <f t="shared" si="1957"/>
        <v>0</v>
      </c>
      <c r="K3470" s="162">
        <f t="shared" si="1953"/>
        <v>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0</v>
      </c>
      <c r="C3471" s="287">
        <f t="shared" si="1958"/>
        <v>0</v>
      </c>
      <c r="D3471" s="288">
        <f t="shared" si="1958"/>
        <v>0</v>
      </c>
      <c r="E3471" s="289">
        <f t="shared" si="1958"/>
        <v>0</v>
      </c>
      <c r="F3471" s="158"/>
      <c r="G3471" s="159"/>
      <c r="H3471" s="160">
        <f t="shared" ref="H3471:J3471" si="1959">H3433</f>
        <v>0</v>
      </c>
      <c r="I3471" s="161">
        <f t="shared" si="1959"/>
        <v>0</v>
      </c>
      <c r="J3471" s="161">
        <f t="shared" si="1959"/>
        <v>0</v>
      </c>
      <c r="K3471" s="162">
        <f t="shared" si="1953"/>
        <v>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0</v>
      </c>
      <c r="C3472" s="287">
        <f t="shared" si="1960"/>
        <v>0</v>
      </c>
      <c r="D3472" s="288">
        <f t="shared" si="1960"/>
        <v>0</v>
      </c>
      <c r="E3472" s="289">
        <f t="shared" si="1960"/>
        <v>0</v>
      </c>
      <c r="F3472" s="158"/>
      <c r="G3472" s="159"/>
      <c r="H3472" s="160">
        <f t="shared" ref="H3472:J3472" si="1961">H3434</f>
        <v>0</v>
      </c>
      <c r="I3472" s="161">
        <f t="shared" si="1961"/>
        <v>0</v>
      </c>
      <c r="J3472" s="161">
        <f t="shared" si="1961"/>
        <v>0</v>
      </c>
      <c r="K3472" s="162">
        <f t="shared" si="1953"/>
        <v>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64"/>
      <c r="K3485" s="360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65">
        <f>SUM(K3468:K3483)</f>
        <v>2457000</v>
      </c>
      <c r="K3486" s="366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61"/>
      <c r="K3487" s="361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60"/>
      <c r="K3489" s="360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62">
        <f>((J3486/1.11)+(K3488/1.11))*11%</f>
        <v>243486.48648648648</v>
      </c>
      <c r="K3490" s="363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60"/>
      <c r="K3491" s="360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2457000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28</v>
      </c>
      <c r="J3494" s="333" t="str">
        <f>J3456</f>
        <v>NOVI / CONDRO</v>
      </c>
      <c r="K3494" s="334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29</v>
      </c>
      <c r="J3495" s="333">
        <f>J3457</f>
        <v>0</v>
      </c>
      <c r="K3495" s="334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23110031</v>
      </c>
      <c r="F3498" s="200"/>
      <c r="G3498" s="201" t="s">
        <v>2</v>
      </c>
      <c r="H3498" s="335" t="str">
        <f>H3460</f>
        <v>LILY JULIAWATI</v>
      </c>
      <c r="I3498" s="335"/>
      <c r="J3498" s="335"/>
      <c r="K3498" s="336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09" t="s">
        <v>3</v>
      </c>
      <c r="G3499" s="207"/>
      <c r="H3499" s="337"/>
      <c r="I3499" s="337"/>
      <c r="J3499" s="337"/>
      <c r="K3499" s="338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0">
        <f>D3462</f>
        <v>45254</v>
      </c>
      <c r="E3500" s="311"/>
      <c r="F3500" s="309"/>
      <c r="G3500" s="208"/>
      <c r="H3500" s="312" t="str">
        <f>H3462</f>
        <v>(REJO AGUNG)</v>
      </c>
      <c r="I3500" s="312"/>
      <c r="J3500" s="312"/>
      <c r="K3500" s="313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09"/>
      <c r="G3501" s="208"/>
      <c r="H3501" s="314" t="str">
        <f>H3463</f>
        <v>JOMBANG</v>
      </c>
      <c r="I3501" s="314"/>
      <c r="J3501" s="314"/>
      <c r="K3501" s="315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G 4924</v>
      </c>
      <c r="E3502" s="199"/>
      <c r="F3502" s="210"/>
      <c r="G3502" s="211"/>
      <c r="H3502" s="316"/>
      <c r="I3502" s="316"/>
      <c r="J3502" s="316"/>
      <c r="K3502" s="317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288</v>
      </c>
      <c r="C3506" s="292" t="str">
        <f t="shared" si="1984"/>
        <v>PCS</v>
      </c>
      <c r="D3506" s="293">
        <f t="shared" si="1984"/>
        <v>2</v>
      </c>
      <c r="E3506" s="294" t="str">
        <f t="shared" si="1984"/>
        <v>GUNTING JOYKO SC-848</v>
      </c>
      <c r="F3506" s="235"/>
      <c r="G3506" s="236"/>
      <c r="H3506" s="237">
        <f t="shared" ref="H3506:J3506" si="1985">H3468</f>
        <v>9750</v>
      </c>
      <c r="I3506" s="238">
        <f t="shared" si="1985"/>
        <v>0.125</v>
      </c>
      <c r="J3506" s="238">
        <f t="shared" si="1985"/>
        <v>0</v>
      </c>
      <c r="K3506" s="239">
        <f t="shared" ref="K3506:K3521" si="1986">(B3506*H3506-((B3506*H3506)*I3506))-((B3506*H3506-((B3506*H3506)*I3506))*J3506)</f>
        <v>2457000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0</v>
      </c>
      <c r="C3507" s="292">
        <f t="shared" si="1987"/>
        <v>0</v>
      </c>
      <c r="D3507" s="293">
        <f t="shared" si="1987"/>
        <v>0</v>
      </c>
      <c r="E3507" s="294">
        <f t="shared" si="1987"/>
        <v>0</v>
      </c>
      <c r="F3507" s="235"/>
      <c r="G3507" s="236"/>
      <c r="H3507" s="237">
        <f t="shared" ref="H3507:J3507" si="1988">H3469</f>
        <v>0</v>
      </c>
      <c r="I3507" s="238">
        <f t="shared" si="1988"/>
        <v>0</v>
      </c>
      <c r="J3507" s="238">
        <f t="shared" si="1988"/>
        <v>0</v>
      </c>
      <c r="K3507" s="239">
        <f t="shared" si="1986"/>
        <v>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0</v>
      </c>
      <c r="C3508" s="292">
        <f t="shared" si="1989"/>
        <v>0</v>
      </c>
      <c r="D3508" s="293">
        <f t="shared" si="1989"/>
        <v>0</v>
      </c>
      <c r="E3508" s="294">
        <f t="shared" si="1989"/>
        <v>0</v>
      </c>
      <c r="F3508" s="235"/>
      <c r="G3508" s="236"/>
      <c r="H3508" s="237">
        <f t="shared" ref="H3508:J3508" si="1990">H3470</f>
        <v>0</v>
      </c>
      <c r="I3508" s="238">
        <f t="shared" si="1990"/>
        <v>0</v>
      </c>
      <c r="J3508" s="238">
        <f t="shared" si="1990"/>
        <v>0</v>
      </c>
      <c r="K3508" s="239">
        <f t="shared" si="1986"/>
        <v>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0</v>
      </c>
      <c r="C3509" s="292">
        <f t="shared" si="1991"/>
        <v>0</v>
      </c>
      <c r="D3509" s="293">
        <f t="shared" si="1991"/>
        <v>0</v>
      </c>
      <c r="E3509" s="294">
        <f t="shared" si="1991"/>
        <v>0</v>
      </c>
      <c r="F3509" s="235"/>
      <c r="G3509" s="236"/>
      <c r="H3509" s="237">
        <f t="shared" ref="H3509:J3509" si="1992">H3471</f>
        <v>0</v>
      </c>
      <c r="I3509" s="238">
        <f t="shared" si="1992"/>
        <v>0</v>
      </c>
      <c r="J3509" s="238">
        <f t="shared" si="1992"/>
        <v>0</v>
      </c>
      <c r="K3509" s="239">
        <f t="shared" si="1986"/>
        <v>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0</v>
      </c>
      <c r="C3510" s="292">
        <f t="shared" si="1993"/>
        <v>0</v>
      </c>
      <c r="D3510" s="293">
        <f t="shared" si="1993"/>
        <v>0</v>
      </c>
      <c r="E3510" s="294">
        <f t="shared" si="1993"/>
        <v>0</v>
      </c>
      <c r="F3510" s="235"/>
      <c r="G3510" s="236"/>
      <c r="H3510" s="237">
        <f t="shared" ref="H3510:J3510" si="1994">H3472</f>
        <v>0</v>
      </c>
      <c r="I3510" s="238">
        <f t="shared" si="1994"/>
        <v>0</v>
      </c>
      <c r="J3510" s="238">
        <f t="shared" si="1994"/>
        <v>0</v>
      </c>
      <c r="K3510" s="239">
        <f t="shared" si="1986"/>
        <v>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18"/>
      <c r="K3523" s="319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20">
        <f>SUM(K3506:K3521)</f>
        <v>2457000</v>
      </c>
      <c r="K3524" s="321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22"/>
      <c r="K3525" s="322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19"/>
      <c r="K3527" s="319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23">
        <f>((J3524/1.11)+(K3526/1.11))*11%</f>
        <v>243486.48648648648</v>
      </c>
      <c r="K3528" s="324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19"/>
      <c r="K3529" s="319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2457000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28</v>
      </c>
      <c r="J3532" s="325" t="str">
        <f>J3494</f>
        <v>NOVI / CONDRO</v>
      </c>
      <c r="K3532" s="326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29</v>
      </c>
      <c r="J3533" s="325">
        <f>J3495</f>
        <v>0</v>
      </c>
      <c r="K3533" s="326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23110032</v>
      </c>
      <c r="G3536" s="11" t="s">
        <v>2</v>
      </c>
      <c r="H3536" s="301" t="s">
        <v>85</v>
      </c>
      <c r="I3536" s="301"/>
      <c r="J3536" s="301"/>
      <c r="K3536" s="302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05" t="s">
        <v>3</v>
      </c>
      <c r="G3537" s="17"/>
      <c r="H3537" s="303"/>
      <c r="I3537" s="303"/>
      <c r="J3537" s="303"/>
      <c r="K3537" s="304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43">
        <v>45255</v>
      </c>
      <c r="E3538" s="344"/>
      <c r="F3538" s="305"/>
      <c r="G3538" s="18"/>
      <c r="H3538" s="345" t="s">
        <v>86</v>
      </c>
      <c r="I3538" s="345"/>
      <c r="J3538" s="345"/>
      <c r="K3538" s="346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05"/>
      <c r="G3539" s="18"/>
      <c r="H3539" s="347" t="s">
        <v>87</v>
      </c>
      <c r="I3539" s="347"/>
      <c r="J3539" s="347"/>
      <c r="K3539" s="348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181</v>
      </c>
      <c r="E3540" s="9"/>
      <c r="F3540" s="21"/>
      <c r="G3540" s="22"/>
      <c r="H3540" s="349"/>
      <c r="I3540" s="349"/>
      <c r="J3540" s="349"/>
      <c r="K3540" s="350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10</v>
      </c>
      <c r="C3544" s="46" t="s">
        <v>40</v>
      </c>
      <c r="D3544" s="93">
        <v>1</v>
      </c>
      <c r="E3544" s="110" t="s">
        <v>182</v>
      </c>
      <c r="F3544" s="48"/>
      <c r="G3544" s="49"/>
      <c r="H3544" s="50">
        <v>118800</v>
      </c>
      <c r="I3544" s="51">
        <v>0.14000000000000001</v>
      </c>
      <c r="J3544" s="51"/>
      <c r="K3544" s="52">
        <f t="shared" ref="K3544:K3559" si="2017">(B3544*H3544-((B3544*H3544)*I3544))-((B3544*H3544-((B3544*H3544)*I3544))*J3544)</f>
        <v>1021680</v>
      </c>
      <c r="L3544" s="36"/>
    </row>
    <row r="3545" spans="1:12" s="10" customFormat="1" ht="14.1" customHeight="1" x14ac:dyDescent="0.25">
      <c r="A3545" s="45">
        <v>2</v>
      </c>
      <c r="B3545" s="46">
        <v>500</v>
      </c>
      <c r="C3545" s="46" t="s">
        <v>34</v>
      </c>
      <c r="D3545" s="93">
        <v>1</v>
      </c>
      <c r="E3545" s="110" t="s">
        <v>183</v>
      </c>
      <c r="F3545" s="48"/>
      <c r="G3545" s="49"/>
      <c r="H3545" s="50">
        <v>1700</v>
      </c>
      <c r="I3545" s="51">
        <v>0.14000000000000001</v>
      </c>
      <c r="J3545" s="51"/>
      <c r="K3545" s="52">
        <f t="shared" si="2017"/>
        <v>731000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32"/>
      <c r="K3561" s="306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27">
        <f>SUM(K3544:K3559)</f>
        <v>1752680</v>
      </c>
      <c r="K3562" s="328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29"/>
      <c r="K3563" s="329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06"/>
      <c r="K3565" s="306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30">
        <f>((J3562/1.11)+(K3564/1.11))*11%</f>
        <v>173689.00900900899</v>
      </c>
      <c r="K3566" s="331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06"/>
      <c r="K3567" s="306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1752680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28</v>
      </c>
      <c r="J3570" s="307" t="s">
        <v>36</v>
      </c>
      <c r="K3570" s="308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29</v>
      </c>
      <c r="J3571" s="307"/>
      <c r="K3571" s="308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23110032</v>
      </c>
      <c r="F3574" s="123"/>
      <c r="G3574" s="124" t="s">
        <v>2</v>
      </c>
      <c r="H3574" s="351" t="str">
        <f>H3536</f>
        <v>HARNOYO</v>
      </c>
      <c r="I3574" s="351"/>
      <c r="J3574" s="351"/>
      <c r="K3574" s="352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55" t="s">
        <v>3</v>
      </c>
      <c r="G3575" s="130"/>
      <c r="H3575" s="353"/>
      <c r="I3575" s="353"/>
      <c r="J3575" s="353"/>
      <c r="K3575" s="354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56">
        <f>D3538</f>
        <v>45255</v>
      </c>
      <c r="E3576" s="357"/>
      <c r="F3576" s="355"/>
      <c r="G3576" s="131"/>
      <c r="H3576" s="358" t="str">
        <f>H3538</f>
        <v>(BENDAN)</v>
      </c>
      <c r="I3576" s="358"/>
      <c r="J3576" s="358"/>
      <c r="K3576" s="359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55"/>
      <c r="G3577" s="131"/>
      <c r="H3577" s="339" t="str">
        <f>H3539</f>
        <v>PEKALONGAN</v>
      </c>
      <c r="I3577" s="339"/>
      <c r="J3577" s="339"/>
      <c r="K3577" s="340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4935</v>
      </c>
      <c r="E3578" s="122"/>
      <c r="F3578" s="133"/>
      <c r="G3578" s="134"/>
      <c r="H3578" s="341"/>
      <c r="I3578" s="341"/>
      <c r="J3578" s="341"/>
      <c r="K3578" s="342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10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GUNTING KENKO SC-848N</v>
      </c>
      <c r="F3582" s="158"/>
      <c r="G3582" s="159"/>
      <c r="H3582" s="160">
        <f t="shared" ref="H3582:J3582" si="2019">H3544</f>
        <v>118800</v>
      </c>
      <c r="I3582" s="161">
        <f t="shared" si="2019"/>
        <v>0.14000000000000001</v>
      </c>
      <c r="J3582" s="161">
        <f t="shared" si="2019"/>
        <v>0</v>
      </c>
      <c r="K3582" s="162">
        <f t="shared" ref="K3582:K3597" si="2020">(B3582*H3582-((B3582*H3582)*I3582))-((B3582*H3582-((B3582*H3582)*I3582))*J3582)</f>
        <v>1021680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500</v>
      </c>
      <c r="C3583" s="287" t="str">
        <f t="shared" si="2021"/>
        <v>PAK</v>
      </c>
      <c r="D3583" s="288">
        <f t="shared" si="2021"/>
        <v>1</v>
      </c>
      <c r="E3583" s="289" t="str">
        <f t="shared" si="2021"/>
        <v>PAPER TRIGONAL CLIP KENKO NO. 1</v>
      </c>
      <c r="F3583" s="158"/>
      <c r="G3583" s="159"/>
      <c r="H3583" s="160">
        <f t="shared" ref="H3583:J3583" si="2022">H3545</f>
        <v>1700</v>
      </c>
      <c r="I3583" s="161">
        <f t="shared" si="2022"/>
        <v>0.14000000000000001</v>
      </c>
      <c r="J3583" s="161">
        <f t="shared" si="2022"/>
        <v>0</v>
      </c>
      <c r="K3583" s="162">
        <f t="shared" si="2020"/>
        <v>731000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64"/>
      <c r="K3599" s="360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65">
        <f>SUM(K3582:K3597)</f>
        <v>1752680</v>
      </c>
      <c r="K3600" s="366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61"/>
      <c r="K3601" s="361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60"/>
      <c r="K3603" s="360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62">
        <f>((J3600/1.11)+(K3602/1.11))*11%</f>
        <v>173689.00900900899</v>
      </c>
      <c r="K3604" s="363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60"/>
      <c r="K3605" s="360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1752680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28</v>
      </c>
      <c r="J3608" s="333" t="str">
        <f>J3570</f>
        <v>NOVI / CONDRO</v>
      </c>
      <c r="K3608" s="334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29</v>
      </c>
      <c r="J3609" s="333">
        <f>J3571</f>
        <v>0</v>
      </c>
      <c r="K3609" s="334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23110032</v>
      </c>
      <c r="F3612" s="200"/>
      <c r="G3612" s="201" t="s">
        <v>2</v>
      </c>
      <c r="H3612" s="335" t="str">
        <f>H3574</f>
        <v>HARNOYO</v>
      </c>
      <c r="I3612" s="335"/>
      <c r="J3612" s="335"/>
      <c r="K3612" s="336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09" t="s">
        <v>3</v>
      </c>
      <c r="G3613" s="207"/>
      <c r="H3613" s="337"/>
      <c r="I3613" s="337"/>
      <c r="J3613" s="337"/>
      <c r="K3613" s="338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0">
        <f>D3576</f>
        <v>45255</v>
      </c>
      <c r="E3614" s="311"/>
      <c r="F3614" s="309"/>
      <c r="G3614" s="208"/>
      <c r="H3614" s="312" t="str">
        <f>H3576</f>
        <v>(BENDAN)</v>
      </c>
      <c r="I3614" s="312"/>
      <c r="J3614" s="312"/>
      <c r="K3614" s="313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09"/>
      <c r="G3615" s="208"/>
      <c r="H3615" s="314" t="str">
        <f>H3577</f>
        <v>PEKALONGAN</v>
      </c>
      <c r="I3615" s="314"/>
      <c r="J3615" s="314"/>
      <c r="K3615" s="315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4935</v>
      </c>
      <c r="E3616" s="199"/>
      <c r="F3616" s="210"/>
      <c r="G3616" s="211"/>
      <c r="H3616" s="316"/>
      <c r="I3616" s="316"/>
      <c r="J3616" s="316"/>
      <c r="K3616" s="317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10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GUNTING KENKO SC-848N</v>
      </c>
      <c r="F3620" s="235"/>
      <c r="G3620" s="236"/>
      <c r="H3620" s="237">
        <f t="shared" ref="H3620:J3620" si="2052">H3582</f>
        <v>118800</v>
      </c>
      <c r="I3620" s="238">
        <f t="shared" si="2052"/>
        <v>0.14000000000000001</v>
      </c>
      <c r="J3620" s="238">
        <f t="shared" si="2052"/>
        <v>0</v>
      </c>
      <c r="K3620" s="239">
        <f t="shared" ref="K3620:K3635" si="2053">(B3620*H3620-((B3620*H3620)*I3620))-((B3620*H3620-((B3620*H3620)*I3620))*J3620)</f>
        <v>1021680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500</v>
      </c>
      <c r="C3621" s="292" t="str">
        <f t="shared" si="2054"/>
        <v>PAK</v>
      </c>
      <c r="D3621" s="293">
        <f t="shared" si="2054"/>
        <v>1</v>
      </c>
      <c r="E3621" s="294" t="str">
        <f t="shared" si="2054"/>
        <v>PAPER TRIGONAL CLIP KENKO NO. 1</v>
      </c>
      <c r="F3621" s="235"/>
      <c r="G3621" s="236"/>
      <c r="H3621" s="237">
        <f t="shared" ref="H3621:J3621" si="2055">H3583</f>
        <v>1700</v>
      </c>
      <c r="I3621" s="238">
        <f t="shared" si="2055"/>
        <v>0.14000000000000001</v>
      </c>
      <c r="J3621" s="238">
        <f t="shared" si="2055"/>
        <v>0</v>
      </c>
      <c r="K3621" s="239">
        <f t="shared" si="2053"/>
        <v>731000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18"/>
      <c r="K3637" s="319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20">
        <f>SUM(K3620:K3635)</f>
        <v>1752680</v>
      </c>
      <c r="K3638" s="321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22"/>
      <c r="K3639" s="322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19"/>
      <c r="K3641" s="319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23">
        <f>((J3638/1.11)+(K3640/1.11))*11%</f>
        <v>173689.00900900899</v>
      </c>
      <c r="K3642" s="324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19"/>
      <c r="K3643" s="319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1752680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28</v>
      </c>
      <c r="J3646" s="325" t="str">
        <f>J3608</f>
        <v>NOVI / CONDRO</v>
      </c>
      <c r="K3646" s="326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29</v>
      </c>
      <c r="J3647" s="325">
        <f>J3609</f>
        <v>0</v>
      </c>
      <c r="K3647" s="326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23110033</v>
      </c>
      <c r="G3650" s="11" t="s">
        <v>2</v>
      </c>
      <c r="H3650" s="301" t="s">
        <v>85</v>
      </c>
      <c r="I3650" s="301"/>
      <c r="J3650" s="301"/>
      <c r="K3650" s="302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05" t="s">
        <v>3</v>
      </c>
      <c r="G3651" s="17"/>
      <c r="H3651" s="303"/>
      <c r="I3651" s="303"/>
      <c r="J3651" s="303"/>
      <c r="K3651" s="304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43">
        <v>45255</v>
      </c>
      <c r="E3652" s="344"/>
      <c r="F3652" s="305"/>
      <c r="G3652" s="18"/>
      <c r="H3652" s="345" t="s">
        <v>86</v>
      </c>
      <c r="I3652" s="345"/>
      <c r="J3652" s="345"/>
      <c r="K3652" s="346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05"/>
      <c r="G3653" s="18"/>
      <c r="H3653" s="347" t="s">
        <v>87</v>
      </c>
      <c r="I3653" s="347"/>
      <c r="J3653" s="347"/>
      <c r="K3653" s="348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187</v>
      </c>
      <c r="E3654" s="9"/>
      <c r="F3654" s="21"/>
      <c r="G3654" s="22"/>
      <c r="H3654" s="349"/>
      <c r="I3654" s="349"/>
      <c r="J3654" s="349"/>
      <c r="K3654" s="350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20</v>
      </c>
      <c r="C3658" s="46" t="s">
        <v>57</v>
      </c>
      <c r="D3658" s="93">
        <v>2</v>
      </c>
      <c r="E3658" s="110" t="s">
        <v>186</v>
      </c>
      <c r="F3658" s="48"/>
      <c r="G3658" s="49"/>
      <c r="H3658" s="50">
        <v>120000</v>
      </c>
      <c r="I3658" s="51">
        <v>0.14000000000000001</v>
      </c>
      <c r="J3658" s="51"/>
      <c r="K3658" s="52">
        <f t="shared" ref="K3658:K3673" si="2084">(B3658*H3658-((B3658*H3658)*I3658))-((B3658*H3658-((B3658*H3658)*I3658))*J3658)</f>
        <v>2064000</v>
      </c>
      <c r="L3658" s="36"/>
    </row>
    <row r="3659" spans="1:12" s="10" customFormat="1" ht="14.1" customHeight="1" x14ac:dyDescent="0.25">
      <c r="A3659" s="45">
        <v>2</v>
      </c>
      <c r="B3659" s="46">
        <v>10</v>
      </c>
      <c r="C3659" s="46" t="s">
        <v>57</v>
      </c>
      <c r="D3659" s="93">
        <v>2</v>
      </c>
      <c r="E3659" s="110" t="s">
        <v>84</v>
      </c>
      <c r="F3659" s="48"/>
      <c r="G3659" s="49"/>
      <c r="H3659" s="50">
        <v>180000</v>
      </c>
      <c r="I3659" s="51">
        <v>0.14000000000000001</v>
      </c>
      <c r="J3659" s="51"/>
      <c r="K3659" s="52">
        <f t="shared" si="2084"/>
        <v>1548000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32"/>
      <c r="K3675" s="306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27">
        <f>SUM(K3658:K3673)</f>
        <v>3612000</v>
      </c>
      <c r="K3676" s="328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29"/>
      <c r="K3677" s="329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06"/>
      <c r="K3679" s="306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30">
        <f>((J3676/1.11)+(K3678/1.11))*11%</f>
        <v>357945.94594594592</v>
      </c>
      <c r="K3680" s="331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06"/>
      <c r="K3681" s="306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3612000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28</v>
      </c>
      <c r="J3684" s="307" t="s">
        <v>36</v>
      </c>
      <c r="K3684" s="308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29</v>
      </c>
      <c r="J3685" s="307"/>
      <c r="K3685" s="308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23110033</v>
      </c>
      <c r="F3688" s="123"/>
      <c r="G3688" s="124" t="s">
        <v>2</v>
      </c>
      <c r="H3688" s="351" t="str">
        <f>H3650</f>
        <v>HARNOYO</v>
      </c>
      <c r="I3688" s="351"/>
      <c r="J3688" s="351"/>
      <c r="K3688" s="352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55" t="s">
        <v>3</v>
      </c>
      <c r="G3689" s="130"/>
      <c r="H3689" s="353"/>
      <c r="I3689" s="353"/>
      <c r="J3689" s="353"/>
      <c r="K3689" s="354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56">
        <f>D3652</f>
        <v>45255</v>
      </c>
      <c r="E3690" s="357"/>
      <c r="F3690" s="355"/>
      <c r="G3690" s="131"/>
      <c r="H3690" s="358" t="str">
        <f>H3652</f>
        <v>(BENDAN)</v>
      </c>
      <c r="I3690" s="358"/>
      <c r="J3690" s="358"/>
      <c r="K3690" s="359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55"/>
      <c r="G3691" s="131"/>
      <c r="H3691" s="339" t="str">
        <f>H3653</f>
        <v>PEKALONGAN</v>
      </c>
      <c r="I3691" s="339"/>
      <c r="J3691" s="339"/>
      <c r="K3691" s="340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4937</v>
      </c>
      <c r="E3692" s="122"/>
      <c r="F3692" s="133"/>
      <c r="G3692" s="134"/>
      <c r="H3692" s="341"/>
      <c r="I3692" s="341"/>
      <c r="J3692" s="341"/>
      <c r="K3692" s="342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20</v>
      </c>
      <c r="C3696" s="287" t="str">
        <f t="shared" si="2085"/>
        <v>GRS</v>
      </c>
      <c r="D3696" s="288">
        <f t="shared" si="2085"/>
        <v>2</v>
      </c>
      <c r="E3696" s="289" t="str">
        <f t="shared" si="2085"/>
        <v>BINDER CLIP KENKO NO. 200</v>
      </c>
      <c r="F3696" s="158"/>
      <c r="G3696" s="159"/>
      <c r="H3696" s="160">
        <f t="shared" ref="H3696:J3696" si="2086">H3658</f>
        <v>120000</v>
      </c>
      <c r="I3696" s="161">
        <f t="shared" si="2086"/>
        <v>0.14000000000000001</v>
      </c>
      <c r="J3696" s="161">
        <f t="shared" si="2086"/>
        <v>0</v>
      </c>
      <c r="K3696" s="162">
        <f t="shared" ref="K3696:K3711" si="2087">(B3696*H3696-((B3696*H3696)*I3696))-((B3696*H3696-((B3696*H3696)*I3696))*J3696)</f>
        <v>2064000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10</v>
      </c>
      <c r="C3697" s="287" t="str">
        <f t="shared" si="2088"/>
        <v>GRS</v>
      </c>
      <c r="D3697" s="288">
        <f t="shared" si="2088"/>
        <v>2</v>
      </c>
      <c r="E3697" s="289" t="str">
        <f t="shared" si="2088"/>
        <v>BINDER CLIP KENKO NO. 260</v>
      </c>
      <c r="F3697" s="158"/>
      <c r="G3697" s="159"/>
      <c r="H3697" s="160">
        <f t="shared" ref="H3697:J3697" si="2089">H3659</f>
        <v>180000</v>
      </c>
      <c r="I3697" s="161">
        <f t="shared" si="2089"/>
        <v>0.14000000000000001</v>
      </c>
      <c r="J3697" s="161">
        <f t="shared" si="2089"/>
        <v>0</v>
      </c>
      <c r="K3697" s="162">
        <f t="shared" si="2087"/>
        <v>1548000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64"/>
      <c r="K3713" s="360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65">
        <f>SUM(K3696:K3711)</f>
        <v>3612000</v>
      </c>
      <c r="K3714" s="366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61"/>
      <c r="K3715" s="361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60"/>
      <c r="K3717" s="360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62">
        <f>((J3714/1.11)+(K3716/1.11))*11%</f>
        <v>357945.94594594592</v>
      </c>
      <c r="K3718" s="363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60"/>
      <c r="K3719" s="360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3612000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28</v>
      </c>
      <c r="J3722" s="333" t="str">
        <f>J3684</f>
        <v>NOVI / CONDRO</v>
      </c>
      <c r="K3722" s="334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29</v>
      </c>
      <c r="J3723" s="333">
        <f>J3685</f>
        <v>0</v>
      </c>
      <c r="K3723" s="334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23110033</v>
      </c>
      <c r="F3726" s="200"/>
      <c r="G3726" s="201" t="s">
        <v>2</v>
      </c>
      <c r="H3726" s="335" t="str">
        <f>H3688</f>
        <v>HARNOYO</v>
      </c>
      <c r="I3726" s="335"/>
      <c r="J3726" s="335"/>
      <c r="K3726" s="336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09" t="s">
        <v>3</v>
      </c>
      <c r="G3727" s="207"/>
      <c r="H3727" s="337"/>
      <c r="I3727" s="337"/>
      <c r="J3727" s="337"/>
      <c r="K3727" s="338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0">
        <f>D3690</f>
        <v>45255</v>
      </c>
      <c r="E3728" s="311"/>
      <c r="F3728" s="309"/>
      <c r="G3728" s="208"/>
      <c r="H3728" s="312" t="str">
        <f>H3690</f>
        <v>(BENDAN)</v>
      </c>
      <c r="I3728" s="312"/>
      <c r="J3728" s="312"/>
      <c r="K3728" s="313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09"/>
      <c r="G3729" s="208"/>
      <c r="H3729" s="314" t="str">
        <f>H3691</f>
        <v>PEKALONGAN</v>
      </c>
      <c r="I3729" s="314"/>
      <c r="J3729" s="314"/>
      <c r="K3729" s="315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4937</v>
      </c>
      <c r="E3730" s="199"/>
      <c r="F3730" s="210"/>
      <c r="G3730" s="211"/>
      <c r="H3730" s="316"/>
      <c r="I3730" s="316"/>
      <c r="J3730" s="316"/>
      <c r="K3730" s="317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20</v>
      </c>
      <c r="C3734" s="292" t="str">
        <f t="shared" si="2118"/>
        <v>GRS</v>
      </c>
      <c r="D3734" s="293">
        <f t="shared" si="2118"/>
        <v>2</v>
      </c>
      <c r="E3734" s="294" t="str">
        <f t="shared" si="2118"/>
        <v>BINDER CLIP KENKO NO. 200</v>
      </c>
      <c r="F3734" s="235"/>
      <c r="G3734" s="236"/>
      <c r="H3734" s="237">
        <f t="shared" ref="H3734:J3734" si="2119">H3696</f>
        <v>120000</v>
      </c>
      <c r="I3734" s="238">
        <f t="shared" si="2119"/>
        <v>0.14000000000000001</v>
      </c>
      <c r="J3734" s="238">
        <f t="shared" si="2119"/>
        <v>0</v>
      </c>
      <c r="K3734" s="239">
        <f t="shared" ref="K3734:K3749" si="2120">(B3734*H3734-((B3734*H3734)*I3734))-((B3734*H3734-((B3734*H3734)*I3734))*J3734)</f>
        <v>2064000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10</v>
      </c>
      <c r="C3735" s="292" t="str">
        <f t="shared" si="2121"/>
        <v>GRS</v>
      </c>
      <c r="D3735" s="293">
        <f t="shared" si="2121"/>
        <v>2</v>
      </c>
      <c r="E3735" s="294" t="str">
        <f t="shared" si="2121"/>
        <v>BINDER CLIP KENKO NO. 260</v>
      </c>
      <c r="F3735" s="235"/>
      <c r="G3735" s="236"/>
      <c r="H3735" s="237">
        <f t="shared" ref="H3735:J3735" si="2122">H3697</f>
        <v>180000</v>
      </c>
      <c r="I3735" s="238">
        <f t="shared" si="2122"/>
        <v>0.14000000000000001</v>
      </c>
      <c r="J3735" s="238">
        <f t="shared" si="2122"/>
        <v>0</v>
      </c>
      <c r="K3735" s="239">
        <f t="shared" si="2120"/>
        <v>1548000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18"/>
      <c r="K3751" s="319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20">
        <f>SUM(K3734:K3749)</f>
        <v>3612000</v>
      </c>
      <c r="K3752" s="321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22"/>
      <c r="K3753" s="322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19"/>
      <c r="K3755" s="319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23">
        <f>((J3752/1.11)+(K3754/1.11))*11%</f>
        <v>357945.94594594592</v>
      </c>
      <c r="K3756" s="324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19"/>
      <c r="K3757" s="319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3612000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28</v>
      </c>
      <c r="J3760" s="325" t="str">
        <f>J3722</f>
        <v>NOVI / CONDRO</v>
      </c>
      <c r="K3760" s="326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29</v>
      </c>
      <c r="J3761" s="325">
        <f>J3723</f>
        <v>0</v>
      </c>
      <c r="K3761" s="326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23110034</v>
      </c>
      <c r="G3764" s="11" t="s">
        <v>2</v>
      </c>
      <c r="H3764" s="301" t="s">
        <v>30</v>
      </c>
      <c r="I3764" s="301"/>
      <c r="J3764" s="301"/>
      <c r="K3764" s="302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05" t="s">
        <v>3</v>
      </c>
      <c r="G3765" s="17"/>
      <c r="H3765" s="303"/>
      <c r="I3765" s="303"/>
      <c r="J3765" s="303"/>
      <c r="K3765" s="304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43">
        <v>45257</v>
      </c>
      <c r="E3766" s="344"/>
      <c r="F3766" s="305"/>
      <c r="G3766" s="18"/>
      <c r="H3766" s="345" t="s">
        <v>31</v>
      </c>
      <c r="I3766" s="345"/>
      <c r="J3766" s="345"/>
      <c r="K3766" s="346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05"/>
      <c r="G3767" s="18"/>
      <c r="H3767" s="347" t="s">
        <v>32</v>
      </c>
      <c r="I3767" s="347"/>
      <c r="J3767" s="347"/>
      <c r="K3767" s="348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188</v>
      </c>
      <c r="E3768" s="9"/>
      <c r="F3768" s="21"/>
      <c r="G3768" s="22"/>
      <c r="H3768" s="349"/>
      <c r="I3768" s="349"/>
      <c r="J3768" s="349"/>
      <c r="K3768" s="350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9</v>
      </c>
      <c r="C3772" s="46" t="s">
        <v>34</v>
      </c>
      <c r="D3772" s="93" t="s">
        <v>31</v>
      </c>
      <c r="E3772" s="110" t="s">
        <v>189</v>
      </c>
      <c r="F3772" s="48"/>
      <c r="G3772" s="49"/>
      <c r="H3772" s="50">
        <v>19000</v>
      </c>
      <c r="I3772" s="51"/>
      <c r="J3772" s="51"/>
      <c r="K3772" s="52">
        <f t="shared" ref="K3772:K3787" si="2151">(B3772*H3772-((B3772*H3772)*I3772))-((B3772*H3772-((B3772*H3772)*I3772))*J3772)</f>
        <v>171000</v>
      </c>
      <c r="L3772" s="36"/>
    </row>
    <row r="3773" spans="1:12" s="10" customFormat="1" ht="14.1" customHeight="1" x14ac:dyDescent="0.25">
      <c r="A3773" s="45">
        <v>2</v>
      </c>
      <c r="B3773" s="46">
        <v>15</v>
      </c>
      <c r="C3773" s="46" t="s">
        <v>34</v>
      </c>
      <c r="D3773" s="93" t="s">
        <v>31</v>
      </c>
      <c r="E3773" s="110" t="s">
        <v>190</v>
      </c>
      <c r="F3773" s="48"/>
      <c r="G3773" s="49"/>
      <c r="H3773" s="50">
        <v>19000</v>
      </c>
      <c r="I3773" s="51"/>
      <c r="J3773" s="51"/>
      <c r="K3773" s="52">
        <f t="shared" si="2151"/>
        <v>285000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32"/>
      <c r="K3789" s="306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27">
        <f>SUM(K3772:K3787)</f>
        <v>456000</v>
      </c>
      <c r="K3790" s="328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29"/>
      <c r="K3791" s="329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06"/>
      <c r="K3793" s="306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30">
        <f>((J3790/1.11)+(K3792/1.11))*11%</f>
        <v>45189.189189189186</v>
      </c>
      <c r="K3794" s="331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06"/>
      <c r="K3795" s="306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456000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28</v>
      </c>
      <c r="J3798" s="307" t="s">
        <v>191</v>
      </c>
      <c r="K3798" s="308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29</v>
      </c>
      <c r="J3799" s="307"/>
      <c r="K3799" s="308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23110034</v>
      </c>
      <c r="F3802" s="123"/>
      <c r="G3802" s="124" t="s">
        <v>2</v>
      </c>
      <c r="H3802" s="351" t="str">
        <f>H3764</f>
        <v>CV TRINITY CENTRAAL</v>
      </c>
      <c r="I3802" s="351"/>
      <c r="J3802" s="351"/>
      <c r="K3802" s="352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55" t="s">
        <v>3</v>
      </c>
      <c r="G3803" s="130"/>
      <c r="H3803" s="353"/>
      <c r="I3803" s="353"/>
      <c r="J3803" s="353"/>
      <c r="K3803" s="354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56">
        <f>D3766</f>
        <v>45257</v>
      </c>
      <c r="E3804" s="357"/>
      <c r="F3804" s="355"/>
      <c r="G3804" s="131"/>
      <c r="H3804" s="358" t="str">
        <f>H3766</f>
        <v/>
      </c>
      <c r="I3804" s="358"/>
      <c r="J3804" s="358"/>
      <c r="K3804" s="359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55"/>
      <c r="G3805" s="131"/>
      <c r="H3805" s="339" t="str">
        <f>H3767</f>
        <v>PURWOKERTO</v>
      </c>
      <c r="I3805" s="339"/>
      <c r="J3805" s="339"/>
      <c r="K3805" s="340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KO 4876</v>
      </c>
      <c r="E3806" s="122"/>
      <c r="F3806" s="133"/>
      <c r="G3806" s="134"/>
      <c r="H3806" s="341"/>
      <c r="I3806" s="341"/>
      <c r="J3806" s="341"/>
      <c r="K3806" s="342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9</v>
      </c>
      <c r="C3810" s="287" t="str">
        <f t="shared" si="2152"/>
        <v>PAK</v>
      </c>
      <c r="D3810" s="288" t="str">
        <f t="shared" si="2152"/>
        <v/>
      </c>
      <c r="E3810" s="289" t="str">
        <f t="shared" si="2152"/>
        <v>KARTU STOCK KWARTO PUTIH</v>
      </c>
      <c r="F3810" s="158"/>
      <c r="G3810" s="159"/>
      <c r="H3810" s="160">
        <f t="shared" ref="H3810:J3810" si="2153">H3772</f>
        <v>19000</v>
      </c>
      <c r="I3810" s="161">
        <f t="shared" si="2153"/>
        <v>0</v>
      </c>
      <c r="J3810" s="161">
        <f t="shared" si="2153"/>
        <v>0</v>
      </c>
      <c r="K3810" s="162">
        <f t="shared" ref="K3810:K3825" si="2154">(B3810*H3810-((B3810*H3810)*I3810))-((B3810*H3810-((B3810*H3810)*I3810))*J3810)</f>
        <v>171000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15</v>
      </c>
      <c r="C3811" s="287" t="str">
        <f t="shared" si="2155"/>
        <v>PAK</v>
      </c>
      <c r="D3811" s="288" t="str">
        <f t="shared" si="2155"/>
        <v/>
      </c>
      <c r="E3811" s="289" t="str">
        <f t="shared" si="2155"/>
        <v>KARTU STOCK KWARTO KUNING</v>
      </c>
      <c r="F3811" s="158"/>
      <c r="G3811" s="159"/>
      <c r="H3811" s="160">
        <f t="shared" ref="H3811:J3811" si="2156">H3773</f>
        <v>19000</v>
      </c>
      <c r="I3811" s="161">
        <f t="shared" si="2156"/>
        <v>0</v>
      </c>
      <c r="J3811" s="161">
        <f t="shared" si="2156"/>
        <v>0</v>
      </c>
      <c r="K3811" s="162">
        <f t="shared" si="2154"/>
        <v>285000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64"/>
      <c r="K3827" s="360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65">
        <f>SUM(K3810:K3825)</f>
        <v>456000</v>
      </c>
      <c r="K3828" s="366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61"/>
      <c r="K3829" s="361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60"/>
      <c r="K3831" s="360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62">
        <f>((J3828/1.11)+(K3830/1.11))*11%</f>
        <v>45189.189189189186</v>
      </c>
      <c r="K3832" s="363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60"/>
      <c r="K3833" s="360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456000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28</v>
      </c>
      <c r="J3836" s="333" t="str">
        <f>J3798</f>
        <v>RISMA / CONDRO</v>
      </c>
      <c r="K3836" s="334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29</v>
      </c>
      <c r="J3837" s="333">
        <f>J3799</f>
        <v>0</v>
      </c>
      <c r="K3837" s="334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23110034</v>
      </c>
      <c r="F3840" s="200"/>
      <c r="G3840" s="201" t="s">
        <v>2</v>
      </c>
      <c r="H3840" s="335" t="str">
        <f>H3802</f>
        <v>CV TRINITY CENTRAAL</v>
      </c>
      <c r="I3840" s="335"/>
      <c r="J3840" s="335"/>
      <c r="K3840" s="336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09" t="s">
        <v>3</v>
      </c>
      <c r="G3841" s="207"/>
      <c r="H3841" s="337"/>
      <c r="I3841" s="337"/>
      <c r="J3841" s="337"/>
      <c r="K3841" s="338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0">
        <f>D3804</f>
        <v>45257</v>
      </c>
      <c r="E3842" s="311"/>
      <c r="F3842" s="309"/>
      <c r="G3842" s="208"/>
      <c r="H3842" s="312" t="str">
        <f>H3804</f>
        <v/>
      </c>
      <c r="I3842" s="312"/>
      <c r="J3842" s="312"/>
      <c r="K3842" s="313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09"/>
      <c r="G3843" s="208"/>
      <c r="H3843" s="314" t="str">
        <f>H3805</f>
        <v>PURWOKERTO</v>
      </c>
      <c r="I3843" s="314"/>
      <c r="J3843" s="314"/>
      <c r="K3843" s="315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KO 4876</v>
      </c>
      <c r="E3844" s="199"/>
      <c r="F3844" s="210"/>
      <c r="G3844" s="211"/>
      <c r="H3844" s="316"/>
      <c r="I3844" s="316"/>
      <c r="J3844" s="316"/>
      <c r="K3844" s="317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9</v>
      </c>
      <c r="C3848" s="292" t="str">
        <f t="shared" si="2185"/>
        <v>PAK</v>
      </c>
      <c r="D3848" s="293" t="str">
        <f t="shared" si="2185"/>
        <v/>
      </c>
      <c r="E3848" s="294" t="str">
        <f t="shared" si="2185"/>
        <v>KARTU STOCK KWARTO PUTIH</v>
      </c>
      <c r="F3848" s="235"/>
      <c r="G3848" s="236"/>
      <c r="H3848" s="237">
        <f t="shared" ref="H3848:J3848" si="2186">H3810</f>
        <v>19000</v>
      </c>
      <c r="I3848" s="238">
        <f t="shared" si="2186"/>
        <v>0</v>
      </c>
      <c r="J3848" s="238">
        <f t="shared" si="2186"/>
        <v>0</v>
      </c>
      <c r="K3848" s="239">
        <f t="shared" ref="K3848:K3863" si="2187">(B3848*H3848-((B3848*H3848)*I3848))-((B3848*H3848-((B3848*H3848)*I3848))*J3848)</f>
        <v>171000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15</v>
      </c>
      <c r="C3849" s="292" t="str">
        <f t="shared" si="2188"/>
        <v>PAK</v>
      </c>
      <c r="D3849" s="293" t="str">
        <f t="shared" si="2188"/>
        <v/>
      </c>
      <c r="E3849" s="294" t="str">
        <f t="shared" si="2188"/>
        <v>KARTU STOCK KWARTO KUNING</v>
      </c>
      <c r="F3849" s="235"/>
      <c r="G3849" s="236"/>
      <c r="H3849" s="237">
        <f t="shared" ref="H3849:J3849" si="2189">H3811</f>
        <v>19000</v>
      </c>
      <c r="I3849" s="238">
        <f t="shared" si="2189"/>
        <v>0</v>
      </c>
      <c r="J3849" s="238">
        <f t="shared" si="2189"/>
        <v>0</v>
      </c>
      <c r="K3849" s="239">
        <f t="shared" si="2187"/>
        <v>285000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18"/>
      <c r="K3865" s="319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20">
        <f>SUM(K3848:K3863)</f>
        <v>456000</v>
      </c>
      <c r="K3866" s="321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22"/>
      <c r="K3867" s="322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19"/>
      <c r="K3869" s="319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23">
        <f>((J3866/1.11)+(K3868/1.11))*11%</f>
        <v>45189.189189189186</v>
      </c>
      <c r="K3870" s="324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19"/>
      <c r="K3871" s="319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456000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28</v>
      </c>
      <c r="J3874" s="325" t="str">
        <f>J3836</f>
        <v>RISMA / CONDRO</v>
      </c>
      <c r="K3874" s="326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29</v>
      </c>
      <c r="J3875" s="325">
        <f>J3837</f>
        <v>0</v>
      </c>
      <c r="K3875" s="326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23110035</v>
      </c>
      <c r="G3878" s="11" t="s">
        <v>2</v>
      </c>
      <c r="H3878" s="301" t="s">
        <v>90</v>
      </c>
      <c r="I3878" s="301"/>
      <c r="J3878" s="301"/>
      <c r="K3878" s="302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05" t="s">
        <v>3</v>
      </c>
      <c r="G3879" s="17"/>
      <c r="H3879" s="303"/>
      <c r="I3879" s="303"/>
      <c r="J3879" s="303"/>
      <c r="K3879" s="304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43">
        <v>45258</v>
      </c>
      <c r="E3880" s="344"/>
      <c r="F3880" s="305"/>
      <c r="G3880" s="18"/>
      <c r="H3880" s="345" t="s">
        <v>31</v>
      </c>
      <c r="I3880" s="345"/>
      <c r="J3880" s="345"/>
      <c r="K3880" s="346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05"/>
      <c r="G3881" s="18"/>
      <c r="H3881" s="347" t="s">
        <v>91</v>
      </c>
      <c r="I3881" s="347"/>
      <c r="J3881" s="347"/>
      <c r="K3881" s="348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192</v>
      </c>
      <c r="E3882" s="9"/>
      <c r="F3882" s="21"/>
      <c r="G3882" s="22"/>
      <c r="H3882" s="349"/>
      <c r="I3882" s="349"/>
      <c r="J3882" s="349"/>
      <c r="K3882" s="350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288</v>
      </c>
      <c r="C3886" s="46" t="s">
        <v>40</v>
      </c>
      <c r="D3886" s="93">
        <v>2</v>
      </c>
      <c r="E3886" s="110" t="s">
        <v>94</v>
      </c>
      <c r="F3886" s="48"/>
      <c r="G3886" s="49"/>
      <c r="H3886" s="50">
        <v>28500</v>
      </c>
      <c r="I3886" s="51"/>
      <c r="J3886" s="51"/>
      <c r="K3886" s="52">
        <f t="shared" ref="K3886:K3901" si="2218">(B3886*H3886-((B3886*H3886)*I3886))-((B3886*H3886-((B3886*H3886)*I3886))*J3886)</f>
        <v>8208000</v>
      </c>
      <c r="L3886" s="36"/>
    </row>
    <row r="3887" spans="1:12" s="10" customFormat="1" ht="14.1" customHeight="1" x14ac:dyDescent="0.25">
      <c r="A3887" s="45">
        <v>2</v>
      </c>
      <c r="B3887" s="46"/>
      <c r="C3887" s="46"/>
      <c r="D3887" s="93"/>
      <c r="E3887" s="110"/>
      <c r="F3887" s="48"/>
      <c r="G3887" s="49"/>
      <c r="H3887" s="50"/>
      <c r="I3887" s="51"/>
      <c r="J3887" s="51"/>
      <c r="K3887" s="52">
        <f t="shared" si="2218"/>
        <v>0</v>
      </c>
      <c r="L3887" s="36"/>
    </row>
    <row r="3888" spans="1:12" s="10" customFormat="1" ht="14.1" customHeight="1" x14ac:dyDescent="0.25">
      <c r="A3888" s="45">
        <v>3</v>
      </c>
      <c r="B3888" s="46"/>
      <c r="C3888" s="46"/>
      <c r="D3888" s="93"/>
      <c r="E3888" s="110"/>
      <c r="F3888" s="48"/>
      <c r="G3888" s="49"/>
      <c r="H3888" s="50"/>
      <c r="I3888" s="51"/>
      <c r="J3888" s="51"/>
      <c r="K3888" s="52">
        <f t="shared" si="2218"/>
        <v>0</v>
      </c>
      <c r="L3888" s="36"/>
    </row>
    <row r="3889" spans="1:12" s="10" customFormat="1" ht="14.1" customHeight="1" x14ac:dyDescent="0.25">
      <c r="A3889" s="45">
        <v>4</v>
      </c>
      <c r="B3889" s="46"/>
      <c r="C3889" s="46"/>
      <c r="D3889" s="93"/>
      <c r="E3889" s="110"/>
      <c r="F3889" s="48"/>
      <c r="G3889" s="49"/>
      <c r="H3889" s="50"/>
      <c r="I3889" s="51"/>
      <c r="J3889" s="51"/>
      <c r="K3889" s="52">
        <f t="shared" si="2218"/>
        <v>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32"/>
      <c r="K3903" s="306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27">
        <f>SUM(K3886:K3901)</f>
        <v>8208000</v>
      </c>
      <c r="K3904" s="328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29"/>
      <c r="K3905" s="329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06"/>
      <c r="K3907" s="306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30">
        <f>((J3904/1.11)+(K3906/1.11))*11%</f>
        <v>813405.40540540533</v>
      </c>
      <c r="K3908" s="331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06"/>
      <c r="K3909" s="306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8208000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28</v>
      </c>
      <c r="J3912" s="307" t="s">
        <v>193</v>
      </c>
      <c r="K3912" s="308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29</v>
      </c>
      <c r="J3913" s="307"/>
      <c r="K3913" s="308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23110035</v>
      </c>
      <c r="F3916" s="123"/>
      <c r="G3916" s="124" t="s">
        <v>2</v>
      </c>
      <c r="H3916" s="351" t="str">
        <f>H3878</f>
        <v>CV FM 90</v>
      </c>
      <c r="I3916" s="351"/>
      <c r="J3916" s="351"/>
      <c r="K3916" s="352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55" t="s">
        <v>3</v>
      </c>
      <c r="G3917" s="130"/>
      <c r="H3917" s="353"/>
      <c r="I3917" s="353"/>
      <c r="J3917" s="353"/>
      <c r="K3917" s="354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56">
        <f>D3880</f>
        <v>45258</v>
      </c>
      <c r="E3918" s="357"/>
      <c r="F3918" s="355"/>
      <c r="G3918" s="131"/>
      <c r="H3918" s="358" t="str">
        <f>H3880</f>
        <v/>
      </c>
      <c r="I3918" s="358"/>
      <c r="J3918" s="358"/>
      <c r="K3918" s="359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55"/>
      <c r="G3919" s="131"/>
      <c r="H3919" s="339" t="str">
        <f>H3881</f>
        <v>KEBUMEN</v>
      </c>
      <c r="I3919" s="339"/>
      <c r="J3919" s="339"/>
      <c r="K3919" s="340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A 4949</v>
      </c>
      <c r="E3920" s="122"/>
      <c r="F3920" s="133"/>
      <c r="G3920" s="134"/>
      <c r="H3920" s="341"/>
      <c r="I3920" s="341"/>
      <c r="J3920" s="341"/>
      <c r="K3920" s="342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288</v>
      </c>
      <c r="C3924" s="287" t="str">
        <f t="shared" si="2219"/>
        <v>LSN</v>
      </c>
      <c r="D3924" s="288">
        <f t="shared" si="2219"/>
        <v>2</v>
      </c>
      <c r="E3924" s="289" t="str">
        <f t="shared" si="2219"/>
        <v>GEL PEN TRIFELLO HI-TECH TF-1190 HITAM</v>
      </c>
      <c r="F3924" s="158"/>
      <c r="G3924" s="159"/>
      <c r="H3924" s="160">
        <f t="shared" ref="H3924:J3924" si="2220">H3886</f>
        <v>28500</v>
      </c>
      <c r="I3924" s="161">
        <f t="shared" si="2220"/>
        <v>0</v>
      </c>
      <c r="J3924" s="161">
        <f t="shared" si="2220"/>
        <v>0</v>
      </c>
      <c r="K3924" s="162">
        <f t="shared" ref="K3924:K3939" si="2221">(B3924*H3924-((B3924*H3924)*I3924))-((B3924*H3924-((B3924*H3924)*I3924))*J3924)</f>
        <v>8208000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0</v>
      </c>
      <c r="C3925" s="287">
        <f t="shared" si="2222"/>
        <v>0</v>
      </c>
      <c r="D3925" s="288">
        <f t="shared" si="2222"/>
        <v>0</v>
      </c>
      <c r="E3925" s="289">
        <f t="shared" si="2222"/>
        <v>0</v>
      </c>
      <c r="F3925" s="158"/>
      <c r="G3925" s="159"/>
      <c r="H3925" s="160">
        <f t="shared" ref="H3925:J3925" si="2223">H3887</f>
        <v>0</v>
      </c>
      <c r="I3925" s="161">
        <f t="shared" si="2223"/>
        <v>0</v>
      </c>
      <c r="J3925" s="161">
        <f t="shared" si="2223"/>
        <v>0</v>
      </c>
      <c r="K3925" s="162">
        <f t="shared" si="2221"/>
        <v>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0</v>
      </c>
      <c r="C3926" s="287">
        <f t="shared" si="2224"/>
        <v>0</v>
      </c>
      <c r="D3926" s="288">
        <f t="shared" si="2224"/>
        <v>0</v>
      </c>
      <c r="E3926" s="289">
        <f t="shared" si="2224"/>
        <v>0</v>
      </c>
      <c r="F3926" s="158"/>
      <c r="G3926" s="159"/>
      <c r="H3926" s="160">
        <f t="shared" ref="H3926:J3926" si="2225">H3888</f>
        <v>0</v>
      </c>
      <c r="I3926" s="161">
        <f t="shared" si="2225"/>
        <v>0</v>
      </c>
      <c r="J3926" s="161">
        <f t="shared" si="2225"/>
        <v>0</v>
      </c>
      <c r="K3926" s="162">
        <f t="shared" si="2221"/>
        <v>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0</v>
      </c>
      <c r="C3927" s="287">
        <f t="shared" si="2226"/>
        <v>0</v>
      </c>
      <c r="D3927" s="288">
        <f t="shared" si="2226"/>
        <v>0</v>
      </c>
      <c r="E3927" s="289">
        <f t="shared" si="2226"/>
        <v>0</v>
      </c>
      <c r="F3927" s="158"/>
      <c r="G3927" s="159"/>
      <c r="H3927" s="160">
        <f t="shared" ref="H3927:J3927" si="2227">H3889</f>
        <v>0</v>
      </c>
      <c r="I3927" s="161">
        <f t="shared" si="2227"/>
        <v>0</v>
      </c>
      <c r="J3927" s="161">
        <f t="shared" si="2227"/>
        <v>0</v>
      </c>
      <c r="K3927" s="162">
        <f t="shared" si="2221"/>
        <v>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64"/>
      <c r="K3941" s="360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65">
        <f>SUM(K3924:K3939)</f>
        <v>8208000</v>
      </c>
      <c r="K3942" s="366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61"/>
      <c r="K3943" s="361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60"/>
      <c r="K3945" s="360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62">
        <f>((J3942/1.11)+(K3944/1.11))*11%</f>
        <v>813405.40540540533</v>
      </c>
      <c r="K3946" s="363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60"/>
      <c r="K3947" s="360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8208000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28</v>
      </c>
      <c r="J3950" s="333" t="str">
        <f>J3912</f>
        <v>NOVI / YO</v>
      </c>
      <c r="K3950" s="334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29</v>
      </c>
      <c r="J3951" s="333">
        <f>J3913</f>
        <v>0</v>
      </c>
      <c r="K3951" s="334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23110035</v>
      </c>
      <c r="F3954" s="200"/>
      <c r="G3954" s="201" t="s">
        <v>2</v>
      </c>
      <c r="H3954" s="335" t="str">
        <f>H3916</f>
        <v>CV FM 90</v>
      </c>
      <c r="I3954" s="335"/>
      <c r="J3954" s="335"/>
      <c r="K3954" s="336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09" t="s">
        <v>3</v>
      </c>
      <c r="G3955" s="207"/>
      <c r="H3955" s="337"/>
      <c r="I3955" s="337"/>
      <c r="J3955" s="337"/>
      <c r="K3955" s="338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0">
        <f>D3918</f>
        <v>45258</v>
      </c>
      <c r="E3956" s="311"/>
      <c r="F3956" s="309"/>
      <c r="G3956" s="208"/>
      <c r="H3956" s="312" t="str">
        <f>H3918</f>
        <v/>
      </c>
      <c r="I3956" s="312"/>
      <c r="J3956" s="312"/>
      <c r="K3956" s="313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09"/>
      <c r="G3957" s="208"/>
      <c r="H3957" s="314" t="str">
        <f>H3919</f>
        <v>KEBUMEN</v>
      </c>
      <c r="I3957" s="314"/>
      <c r="J3957" s="314"/>
      <c r="K3957" s="315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A 4949</v>
      </c>
      <c r="E3958" s="199"/>
      <c r="F3958" s="210"/>
      <c r="G3958" s="211"/>
      <c r="H3958" s="316"/>
      <c r="I3958" s="316"/>
      <c r="J3958" s="316"/>
      <c r="K3958" s="317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288</v>
      </c>
      <c r="C3962" s="292" t="str">
        <f t="shared" si="2252"/>
        <v>LSN</v>
      </c>
      <c r="D3962" s="293">
        <f t="shared" si="2252"/>
        <v>2</v>
      </c>
      <c r="E3962" s="294" t="str">
        <f t="shared" si="2252"/>
        <v>GEL PEN TRIFELLO HI-TECH TF-1190 HITAM</v>
      </c>
      <c r="F3962" s="235"/>
      <c r="G3962" s="236"/>
      <c r="H3962" s="237">
        <f t="shared" ref="H3962:J3962" si="2253">H3924</f>
        <v>28500</v>
      </c>
      <c r="I3962" s="238">
        <f t="shared" si="2253"/>
        <v>0</v>
      </c>
      <c r="J3962" s="238">
        <f t="shared" si="2253"/>
        <v>0</v>
      </c>
      <c r="K3962" s="239">
        <f t="shared" ref="K3962:K3977" si="2254">(B3962*H3962-((B3962*H3962)*I3962))-((B3962*H3962-((B3962*H3962)*I3962))*J3962)</f>
        <v>8208000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0</v>
      </c>
      <c r="C3963" s="292">
        <f t="shared" si="2255"/>
        <v>0</v>
      </c>
      <c r="D3963" s="293">
        <f t="shared" si="2255"/>
        <v>0</v>
      </c>
      <c r="E3963" s="294">
        <f t="shared" si="2255"/>
        <v>0</v>
      </c>
      <c r="F3963" s="235"/>
      <c r="G3963" s="236"/>
      <c r="H3963" s="237">
        <f t="shared" ref="H3963:J3963" si="2256">H3925</f>
        <v>0</v>
      </c>
      <c r="I3963" s="238">
        <f t="shared" si="2256"/>
        <v>0</v>
      </c>
      <c r="J3963" s="238">
        <f t="shared" si="2256"/>
        <v>0</v>
      </c>
      <c r="K3963" s="239">
        <f t="shared" si="2254"/>
        <v>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0</v>
      </c>
      <c r="C3964" s="292">
        <f t="shared" si="2257"/>
        <v>0</v>
      </c>
      <c r="D3964" s="293">
        <f t="shared" si="2257"/>
        <v>0</v>
      </c>
      <c r="E3964" s="294">
        <f t="shared" si="2257"/>
        <v>0</v>
      </c>
      <c r="F3964" s="235"/>
      <c r="G3964" s="236"/>
      <c r="H3964" s="237">
        <f t="shared" ref="H3964:J3964" si="2258">H3926</f>
        <v>0</v>
      </c>
      <c r="I3964" s="238">
        <f t="shared" si="2258"/>
        <v>0</v>
      </c>
      <c r="J3964" s="238">
        <f t="shared" si="2258"/>
        <v>0</v>
      </c>
      <c r="K3964" s="239">
        <f t="shared" si="2254"/>
        <v>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0</v>
      </c>
      <c r="C3965" s="292">
        <f t="shared" si="2259"/>
        <v>0</v>
      </c>
      <c r="D3965" s="293">
        <f t="shared" si="2259"/>
        <v>0</v>
      </c>
      <c r="E3965" s="294">
        <f t="shared" si="2259"/>
        <v>0</v>
      </c>
      <c r="F3965" s="235"/>
      <c r="G3965" s="236"/>
      <c r="H3965" s="237">
        <f t="shared" ref="H3965:J3965" si="2260">H3927</f>
        <v>0</v>
      </c>
      <c r="I3965" s="238">
        <f t="shared" si="2260"/>
        <v>0</v>
      </c>
      <c r="J3965" s="238">
        <f t="shared" si="2260"/>
        <v>0</v>
      </c>
      <c r="K3965" s="239">
        <f t="shared" si="2254"/>
        <v>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18"/>
      <c r="K3979" s="319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20">
        <f>SUM(K3962:K3977)</f>
        <v>8208000</v>
      </c>
      <c r="K3980" s="321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22"/>
      <c r="K3981" s="322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19"/>
      <c r="K3983" s="319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23">
        <f>((J3980/1.11)+(K3982/1.11))*11%</f>
        <v>813405.40540540533</v>
      </c>
      <c r="K3984" s="324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19"/>
      <c r="K3985" s="319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8208000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28</v>
      </c>
      <c r="J3988" s="325" t="str">
        <f>J3950</f>
        <v>NOVI / YO</v>
      </c>
      <c r="K3988" s="326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29</v>
      </c>
      <c r="J3989" s="325">
        <f>J3951</f>
        <v>0</v>
      </c>
      <c r="K3989" s="326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23110036</v>
      </c>
      <c r="G3992" s="11" t="s">
        <v>2</v>
      </c>
      <c r="H3992" s="301" t="s">
        <v>85</v>
      </c>
      <c r="I3992" s="301"/>
      <c r="J3992" s="301"/>
      <c r="K3992" s="302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05" t="s">
        <v>3</v>
      </c>
      <c r="G3993" s="17"/>
      <c r="H3993" s="303"/>
      <c r="I3993" s="303"/>
      <c r="J3993" s="303"/>
      <c r="K3993" s="304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43">
        <v>45258</v>
      </c>
      <c r="E3994" s="344"/>
      <c r="F3994" s="305"/>
      <c r="G3994" s="18"/>
      <c r="H3994" s="345" t="s">
        <v>86</v>
      </c>
      <c r="I3994" s="345"/>
      <c r="J3994" s="345"/>
      <c r="K3994" s="346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05"/>
      <c r="G3995" s="18"/>
      <c r="H3995" s="347" t="s">
        <v>87</v>
      </c>
      <c r="I3995" s="347"/>
      <c r="J3995" s="347"/>
      <c r="K3995" s="348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195</v>
      </c>
      <c r="E3996" s="9"/>
      <c r="F3996" s="21"/>
      <c r="G3996" s="22"/>
      <c r="H3996" s="349"/>
      <c r="I3996" s="349"/>
      <c r="J3996" s="349"/>
      <c r="K3996" s="350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400</v>
      </c>
      <c r="C4000" s="46" t="s">
        <v>44</v>
      </c>
      <c r="D4000" s="93">
        <v>2</v>
      </c>
      <c r="E4000" s="110" t="s">
        <v>194</v>
      </c>
      <c r="F4000" s="48"/>
      <c r="G4000" s="49"/>
      <c r="H4000" s="50">
        <v>4300</v>
      </c>
      <c r="I4000" s="51">
        <v>0.14000000000000001</v>
      </c>
      <c r="J4000" s="51"/>
      <c r="K4000" s="52">
        <f t="shared" ref="K4000:K4015" si="2285">(B4000*H4000-((B4000*H4000)*I4000))-((B4000*H4000-((B4000*H4000)*I4000))*J4000)</f>
        <v>1479200</v>
      </c>
      <c r="L4000" s="36"/>
    </row>
    <row r="4001" spans="1:12" s="10" customFormat="1" ht="14.1" customHeight="1" x14ac:dyDescent="0.25">
      <c r="A4001" s="45">
        <v>2</v>
      </c>
      <c r="B4001" s="46">
        <v>1500</v>
      </c>
      <c r="C4001" s="46" t="s">
        <v>44</v>
      </c>
      <c r="D4001" s="93">
        <v>3</v>
      </c>
      <c r="E4001" s="110" t="s">
        <v>183</v>
      </c>
      <c r="F4001" s="48"/>
      <c r="G4001" s="49"/>
      <c r="H4001" s="50">
        <v>1700</v>
      </c>
      <c r="I4001" s="51">
        <v>0.14000000000000001</v>
      </c>
      <c r="J4001" s="51"/>
      <c r="K4001" s="52">
        <f t="shared" si="2285"/>
        <v>2193000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32"/>
      <c r="K4017" s="306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27">
        <f>SUM(K4000:K4015)</f>
        <v>3672200</v>
      </c>
      <c r="K4018" s="328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29"/>
      <c r="K4019" s="329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06"/>
      <c r="K4021" s="306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30">
        <f>((J4018/1.11)+(K4020/1.11))*11%</f>
        <v>363911.71171171166</v>
      </c>
      <c r="K4022" s="331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06"/>
      <c r="K4023" s="306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3672200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28</v>
      </c>
      <c r="J4026" s="307" t="s">
        <v>36</v>
      </c>
      <c r="K4026" s="308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29</v>
      </c>
      <c r="J4027" s="307"/>
      <c r="K4027" s="308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23110036</v>
      </c>
      <c r="F4030" s="123"/>
      <c r="G4030" s="124" t="s">
        <v>2</v>
      </c>
      <c r="H4030" s="351" t="str">
        <f>H3992</f>
        <v>HARNOYO</v>
      </c>
      <c r="I4030" s="351"/>
      <c r="J4030" s="351"/>
      <c r="K4030" s="352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55" t="s">
        <v>3</v>
      </c>
      <c r="G4031" s="130"/>
      <c r="H4031" s="353"/>
      <c r="I4031" s="353"/>
      <c r="J4031" s="353"/>
      <c r="K4031" s="354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56">
        <f>D3994</f>
        <v>45258</v>
      </c>
      <c r="E4032" s="357"/>
      <c r="F4032" s="355"/>
      <c r="G4032" s="131"/>
      <c r="H4032" s="358" t="str">
        <f>H3994</f>
        <v>(BENDAN)</v>
      </c>
      <c r="I4032" s="358"/>
      <c r="J4032" s="358"/>
      <c r="K4032" s="359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55"/>
      <c r="G4033" s="131"/>
      <c r="H4033" s="339" t="str">
        <f>H3995</f>
        <v>PEKALONGAN</v>
      </c>
      <c r="I4033" s="339"/>
      <c r="J4033" s="339"/>
      <c r="K4033" s="340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0505</v>
      </c>
      <c r="E4034" s="122"/>
      <c r="F4034" s="133"/>
      <c r="G4034" s="134"/>
      <c r="H4034" s="341"/>
      <c r="I4034" s="341"/>
      <c r="J4034" s="341"/>
      <c r="K4034" s="342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400</v>
      </c>
      <c r="C4038" s="287" t="str">
        <f t="shared" si="2286"/>
        <v>BOX</v>
      </c>
      <c r="D4038" s="288">
        <f t="shared" si="2286"/>
        <v>2</v>
      </c>
      <c r="E4038" s="289" t="str">
        <f t="shared" si="2286"/>
        <v>PAPER JUMBO CLIP KENKO NO. 5</v>
      </c>
      <c r="F4038" s="158"/>
      <c r="G4038" s="159"/>
      <c r="H4038" s="160">
        <f t="shared" ref="H4038:J4038" si="2287">H4000</f>
        <v>4300</v>
      </c>
      <c r="I4038" s="161">
        <f t="shared" si="2287"/>
        <v>0.14000000000000001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1479200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1500</v>
      </c>
      <c r="C4039" s="287" t="str">
        <f t="shared" si="2289"/>
        <v>BOX</v>
      </c>
      <c r="D4039" s="288">
        <f t="shared" si="2289"/>
        <v>3</v>
      </c>
      <c r="E4039" s="289" t="str">
        <f t="shared" si="2289"/>
        <v>PAPER TRIGONAL CLIP KENKO NO. 1</v>
      </c>
      <c r="F4039" s="158"/>
      <c r="G4039" s="159"/>
      <c r="H4039" s="160">
        <f t="shared" ref="H4039:J4039" si="2290">H4001</f>
        <v>1700</v>
      </c>
      <c r="I4039" s="161">
        <f t="shared" si="2290"/>
        <v>0.14000000000000001</v>
      </c>
      <c r="J4039" s="161">
        <f t="shared" si="2290"/>
        <v>0</v>
      </c>
      <c r="K4039" s="162">
        <f t="shared" si="2288"/>
        <v>2193000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64"/>
      <c r="K4055" s="360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65">
        <f>SUM(K4038:K4053)</f>
        <v>3672200</v>
      </c>
      <c r="K4056" s="366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61"/>
      <c r="K4057" s="361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60"/>
      <c r="K4059" s="360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62">
        <f>((J4056/1.11)+(K4058/1.11))*11%</f>
        <v>363911.71171171166</v>
      </c>
      <c r="K4060" s="363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60"/>
      <c r="K4061" s="360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3672200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28</v>
      </c>
      <c r="J4064" s="333" t="str">
        <f>J4026</f>
        <v>NOVI / CONDRO</v>
      </c>
      <c r="K4064" s="334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29</v>
      </c>
      <c r="J4065" s="333">
        <f>J4027</f>
        <v>0</v>
      </c>
      <c r="K4065" s="334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23110036</v>
      </c>
      <c r="F4068" s="200"/>
      <c r="G4068" s="201" t="s">
        <v>2</v>
      </c>
      <c r="H4068" s="335" t="str">
        <f>H4030</f>
        <v>HARNOYO</v>
      </c>
      <c r="I4068" s="335"/>
      <c r="J4068" s="335"/>
      <c r="K4068" s="336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09" t="s">
        <v>3</v>
      </c>
      <c r="G4069" s="207"/>
      <c r="H4069" s="337"/>
      <c r="I4069" s="337"/>
      <c r="J4069" s="337"/>
      <c r="K4069" s="338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0">
        <f>D4032</f>
        <v>45258</v>
      </c>
      <c r="E4070" s="311"/>
      <c r="F4070" s="309"/>
      <c r="G4070" s="208"/>
      <c r="H4070" s="312" t="str">
        <f>H4032</f>
        <v>(BENDAN)</v>
      </c>
      <c r="I4070" s="312"/>
      <c r="J4070" s="312"/>
      <c r="K4070" s="313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09"/>
      <c r="G4071" s="208"/>
      <c r="H4071" s="314" t="str">
        <f>H4033</f>
        <v>PEKALONGAN</v>
      </c>
      <c r="I4071" s="314"/>
      <c r="J4071" s="314"/>
      <c r="K4071" s="315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0505</v>
      </c>
      <c r="E4072" s="199"/>
      <c r="F4072" s="210"/>
      <c r="G4072" s="211"/>
      <c r="H4072" s="316"/>
      <c r="I4072" s="316"/>
      <c r="J4072" s="316"/>
      <c r="K4072" s="317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400</v>
      </c>
      <c r="C4076" s="292" t="str">
        <f t="shared" si="2319"/>
        <v>BOX</v>
      </c>
      <c r="D4076" s="293">
        <f t="shared" si="2319"/>
        <v>2</v>
      </c>
      <c r="E4076" s="294" t="str">
        <f t="shared" si="2319"/>
        <v>PAPER JUMBO CLIP KENKO NO. 5</v>
      </c>
      <c r="F4076" s="235"/>
      <c r="G4076" s="236"/>
      <c r="H4076" s="237">
        <f t="shared" ref="H4076:J4076" si="2320">H4038</f>
        <v>4300</v>
      </c>
      <c r="I4076" s="238">
        <f t="shared" si="2320"/>
        <v>0.14000000000000001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1479200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1500</v>
      </c>
      <c r="C4077" s="292" t="str">
        <f t="shared" si="2322"/>
        <v>BOX</v>
      </c>
      <c r="D4077" s="293">
        <f t="shared" si="2322"/>
        <v>3</v>
      </c>
      <c r="E4077" s="294" t="str">
        <f t="shared" si="2322"/>
        <v>PAPER TRIGONAL CLIP KENKO NO. 1</v>
      </c>
      <c r="F4077" s="235"/>
      <c r="G4077" s="236"/>
      <c r="H4077" s="237">
        <f t="shared" ref="H4077:J4077" si="2323">H4039</f>
        <v>1700</v>
      </c>
      <c r="I4077" s="238">
        <f t="shared" si="2323"/>
        <v>0.14000000000000001</v>
      </c>
      <c r="J4077" s="238">
        <f t="shared" si="2323"/>
        <v>0</v>
      </c>
      <c r="K4077" s="239">
        <f t="shared" si="2321"/>
        <v>2193000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18"/>
      <c r="K4093" s="319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20">
        <f>SUM(K4076:K4091)</f>
        <v>3672200</v>
      </c>
      <c r="K4094" s="321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22"/>
      <c r="K4095" s="322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19"/>
      <c r="K4097" s="319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23">
        <f>((J4094/1.11)+(K4096/1.11))*11%</f>
        <v>363911.71171171166</v>
      </c>
      <c r="K4098" s="324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19"/>
      <c r="K4099" s="319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3672200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28</v>
      </c>
      <c r="J4102" s="325" t="str">
        <f>J4064</f>
        <v>NOVI / CONDRO</v>
      </c>
      <c r="K4102" s="326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29</v>
      </c>
      <c r="J4103" s="325">
        <f>J4065</f>
        <v>0</v>
      </c>
      <c r="K4103" s="326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23110037</v>
      </c>
      <c r="G4106" s="11" t="s">
        <v>2</v>
      </c>
      <c r="H4106" s="301" t="s">
        <v>54</v>
      </c>
      <c r="I4106" s="301"/>
      <c r="J4106" s="301"/>
      <c r="K4106" s="302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05" t="s">
        <v>3</v>
      </c>
      <c r="G4107" s="17"/>
      <c r="H4107" s="303"/>
      <c r="I4107" s="303"/>
      <c r="J4107" s="303"/>
      <c r="K4107" s="304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43">
        <v>45257</v>
      </c>
      <c r="E4108" s="344"/>
      <c r="F4108" s="305"/>
      <c r="G4108" s="18"/>
      <c r="H4108" s="345" t="s">
        <v>31</v>
      </c>
      <c r="I4108" s="345"/>
      <c r="J4108" s="345"/>
      <c r="K4108" s="346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05"/>
      <c r="G4109" s="18"/>
      <c r="H4109" s="347" t="s">
        <v>55</v>
      </c>
      <c r="I4109" s="347"/>
      <c r="J4109" s="347"/>
      <c r="K4109" s="348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49"/>
      <c r="I4110" s="349"/>
      <c r="J4110" s="349"/>
      <c r="K4110" s="350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4</v>
      </c>
      <c r="C4114" s="46" t="s">
        <v>57</v>
      </c>
      <c r="D4114" s="93" t="s">
        <v>31</v>
      </c>
      <c r="E4114" s="110" t="s">
        <v>59</v>
      </c>
      <c r="F4114" s="48"/>
      <c r="G4114" s="49"/>
      <c r="H4114" s="50">
        <v>49200</v>
      </c>
      <c r="I4114" s="51">
        <v>0.1</v>
      </c>
      <c r="J4114" s="51"/>
      <c r="K4114" s="52">
        <f t="shared" ref="K4114:K4129" si="2352">(B4114*H4114-((B4114*H4114)*I4114))-((B4114*H4114-((B4114*H4114)*I4114))*J4114)</f>
        <v>177120</v>
      </c>
      <c r="L4114" s="36"/>
    </row>
    <row r="4115" spans="1:12" s="10" customFormat="1" ht="14.1" customHeight="1" x14ac:dyDescent="0.25">
      <c r="A4115" s="45">
        <v>2</v>
      </c>
      <c r="B4115" s="46">
        <v>5</v>
      </c>
      <c r="C4115" s="46" t="s">
        <v>57</v>
      </c>
      <c r="D4115" s="93" t="s">
        <v>31</v>
      </c>
      <c r="E4115" s="110" t="s">
        <v>198</v>
      </c>
      <c r="F4115" s="48"/>
      <c r="G4115" s="49"/>
      <c r="H4115" s="50">
        <v>69000</v>
      </c>
      <c r="I4115" s="51">
        <v>0.1</v>
      </c>
      <c r="J4115" s="51"/>
      <c r="K4115" s="52">
        <f t="shared" si="2352"/>
        <v>310500</v>
      </c>
      <c r="L4115" s="36"/>
    </row>
    <row r="4116" spans="1:12" s="10" customFormat="1" ht="14.1" customHeight="1" x14ac:dyDescent="0.25">
      <c r="A4116" s="45">
        <v>3</v>
      </c>
      <c r="B4116" s="46">
        <v>5</v>
      </c>
      <c r="C4116" s="46" t="s">
        <v>40</v>
      </c>
      <c r="D4116" s="93" t="s">
        <v>31</v>
      </c>
      <c r="E4116" s="110" t="s">
        <v>60</v>
      </c>
      <c r="F4116" s="48"/>
      <c r="G4116" s="49"/>
      <c r="H4116" s="50">
        <v>60000</v>
      </c>
      <c r="I4116" s="51">
        <v>0.1</v>
      </c>
      <c r="J4116" s="51"/>
      <c r="K4116" s="52">
        <f t="shared" si="2352"/>
        <v>270000</v>
      </c>
      <c r="L4116" s="36"/>
    </row>
    <row r="4117" spans="1:12" s="10" customFormat="1" ht="14.1" customHeight="1" x14ac:dyDescent="0.25">
      <c r="A4117" s="45">
        <v>4</v>
      </c>
      <c r="B4117" s="46">
        <v>5</v>
      </c>
      <c r="C4117" s="46" t="s">
        <v>40</v>
      </c>
      <c r="D4117" s="93" t="s">
        <v>31</v>
      </c>
      <c r="E4117" s="110" t="s">
        <v>43</v>
      </c>
      <c r="F4117" s="48"/>
      <c r="G4117" s="49"/>
      <c r="H4117" s="50">
        <v>39600</v>
      </c>
      <c r="I4117" s="51">
        <v>0.1</v>
      </c>
      <c r="J4117" s="51"/>
      <c r="K4117" s="52">
        <f t="shared" si="2352"/>
        <v>178200</v>
      </c>
      <c r="L4117" s="36"/>
    </row>
    <row r="4118" spans="1:12" s="10" customFormat="1" ht="14.1" customHeight="1" x14ac:dyDescent="0.25">
      <c r="A4118" s="45">
        <v>5</v>
      </c>
      <c r="B4118" s="46">
        <v>1</v>
      </c>
      <c r="C4118" s="46" t="s">
        <v>40</v>
      </c>
      <c r="D4118" s="93" t="s">
        <v>31</v>
      </c>
      <c r="E4118" s="110" t="s">
        <v>199</v>
      </c>
      <c r="F4118" s="48"/>
      <c r="G4118" s="49"/>
      <c r="H4118" s="50">
        <v>57000</v>
      </c>
      <c r="I4118" s="51">
        <v>0.1</v>
      </c>
      <c r="J4118" s="51"/>
      <c r="K4118" s="52">
        <f t="shared" si="2352"/>
        <v>51300</v>
      </c>
      <c r="L4118" s="36"/>
    </row>
    <row r="4119" spans="1:12" s="10" customFormat="1" ht="14.1" customHeight="1" x14ac:dyDescent="0.25">
      <c r="A4119" s="45">
        <v>6</v>
      </c>
      <c r="B4119" s="46">
        <v>5</v>
      </c>
      <c r="C4119" s="46" t="s">
        <v>44</v>
      </c>
      <c r="D4119" s="93" t="s">
        <v>31</v>
      </c>
      <c r="E4119" s="110" t="s">
        <v>139</v>
      </c>
      <c r="F4119" s="48"/>
      <c r="G4119" s="49"/>
      <c r="H4119" s="50">
        <v>72000</v>
      </c>
      <c r="I4119" s="51">
        <v>0.1</v>
      </c>
      <c r="J4119" s="51"/>
      <c r="K4119" s="52">
        <f t="shared" si="2352"/>
        <v>324000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32"/>
      <c r="K4131" s="306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27">
        <f>SUM(K4114:K4129)</f>
        <v>1311120</v>
      </c>
      <c r="K4132" s="328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29"/>
      <c r="K4133" s="329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06"/>
      <c r="K4135" s="306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30">
        <f>((J4132/1.11)+(K4134/1.11))*11%</f>
        <v>129930.8108108108</v>
      </c>
      <c r="K4136" s="331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06"/>
      <c r="K4137" s="306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1311120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28</v>
      </c>
      <c r="J4140" s="307" t="s">
        <v>36</v>
      </c>
      <c r="K4140" s="308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29</v>
      </c>
      <c r="J4141" s="307"/>
      <c r="K4141" s="308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23110037</v>
      </c>
      <c r="F4144" s="123"/>
      <c r="G4144" s="124" t="s">
        <v>2</v>
      </c>
      <c r="H4144" s="351" t="str">
        <f>H4106</f>
        <v>CV GANESHA</v>
      </c>
      <c r="I4144" s="351"/>
      <c r="J4144" s="351"/>
      <c r="K4144" s="352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55" t="s">
        <v>3</v>
      </c>
      <c r="G4145" s="130"/>
      <c r="H4145" s="353"/>
      <c r="I4145" s="353"/>
      <c r="J4145" s="353"/>
      <c r="K4145" s="354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56">
        <f>D4108</f>
        <v>45257</v>
      </c>
      <c r="E4146" s="357"/>
      <c r="F4146" s="355"/>
      <c r="G4146" s="131"/>
      <c r="H4146" s="358" t="str">
        <f>H4108</f>
        <v/>
      </c>
      <c r="I4146" s="358"/>
      <c r="J4146" s="358"/>
      <c r="K4146" s="359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55"/>
      <c r="G4147" s="131"/>
      <c r="H4147" s="339" t="str">
        <f>H4109</f>
        <v>WONOSOBO</v>
      </c>
      <c r="I4147" s="339"/>
      <c r="J4147" s="339"/>
      <c r="K4147" s="340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4816</v>
      </c>
      <c r="E4148" s="122"/>
      <c r="F4148" s="133"/>
      <c r="G4148" s="134"/>
      <c r="H4148" s="341"/>
      <c r="I4148" s="341"/>
      <c r="J4148" s="341"/>
      <c r="K4148" s="342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4</v>
      </c>
      <c r="C4152" s="287" t="str">
        <f t="shared" si="2353"/>
        <v>GRS</v>
      </c>
      <c r="D4152" s="288" t="str">
        <f t="shared" si="2353"/>
        <v/>
      </c>
      <c r="E4152" s="289" t="str">
        <f t="shared" si="2353"/>
        <v>BINDER CLIP KENKO NO. 111</v>
      </c>
      <c r="F4152" s="158"/>
      <c r="G4152" s="159"/>
      <c r="H4152" s="160">
        <f t="shared" ref="H4152:J4152" si="2354">H4114</f>
        <v>49200</v>
      </c>
      <c r="I4152" s="161">
        <f t="shared" si="2354"/>
        <v>0.1</v>
      </c>
      <c r="J4152" s="161">
        <f t="shared" si="2354"/>
        <v>0</v>
      </c>
      <c r="K4152" s="162">
        <f t="shared" ref="K4152:K4167" si="2355">(B4152*H4152-((B4152*H4152)*I4152))-((B4152*H4152-((B4152*H4152)*I4152))*J4152)</f>
        <v>177120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5</v>
      </c>
      <c r="C4153" s="287" t="str">
        <f t="shared" si="2356"/>
        <v>GRS</v>
      </c>
      <c r="D4153" s="288" t="str">
        <f t="shared" si="2356"/>
        <v/>
      </c>
      <c r="E4153" s="289" t="str">
        <f t="shared" si="2356"/>
        <v>BINDER CLIP KENKO NO. 155</v>
      </c>
      <c r="F4153" s="158"/>
      <c r="G4153" s="159"/>
      <c r="H4153" s="160">
        <f t="shared" ref="H4153:J4153" si="2357">H4115</f>
        <v>69000</v>
      </c>
      <c r="I4153" s="161">
        <f t="shared" si="2357"/>
        <v>0.1</v>
      </c>
      <c r="J4153" s="161">
        <f t="shared" si="2357"/>
        <v>0</v>
      </c>
      <c r="K4153" s="162">
        <f t="shared" si="2355"/>
        <v>310500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5</v>
      </c>
      <c r="C4154" s="287" t="str">
        <f t="shared" si="2358"/>
        <v>LSN</v>
      </c>
      <c r="D4154" s="288" t="str">
        <f t="shared" si="2358"/>
        <v/>
      </c>
      <c r="E4154" s="289" t="str">
        <f t="shared" si="2358"/>
        <v>CORRECTION TAPE KENKO CT-902 (12M x 5MM)</v>
      </c>
      <c r="F4154" s="158"/>
      <c r="G4154" s="159"/>
      <c r="H4154" s="160">
        <f t="shared" ref="H4154:J4154" si="2359">H4116</f>
        <v>60000</v>
      </c>
      <c r="I4154" s="161">
        <f t="shared" si="2359"/>
        <v>0.1</v>
      </c>
      <c r="J4154" s="161">
        <f t="shared" si="2359"/>
        <v>0</v>
      </c>
      <c r="K4154" s="162">
        <f t="shared" si="2355"/>
        <v>270000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5</v>
      </c>
      <c r="C4155" s="287" t="str">
        <f t="shared" si="2360"/>
        <v>LSN</v>
      </c>
      <c r="D4155" s="288" t="str">
        <f t="shared" si="2360"/>
        <v/>
      </c>
      <c r="E4155" s="289" t="str">
        <f t="shared" si="2360"/>
        <v>GEL PEN KENKO K-1</v>
      </c>
      <c r="F4155" s="158"/>
      <c r="G4155" s="159"/>
      <c r="H4155" s="160">
        <f t="shared" ref="H4155:J4155" si="2361">H4117</f>
        <v>39600</v>
      </c>
      <c r="I4155" s="161">
        <f t="shared" si="2361"/>
        <v>0.1</v>
      </c>
      <c r="J4155" s="161">
        <f t="shared" si="2361"/>
        <v>0</v>
      </c>
      <c r="K4155" s="162">
        <f t="shared" si="2355"/>
        <v>178200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1</v>
      </c>
      <c r="C4156" s="287" t="str">
        <f t="shared" si="2362"/>
        <v>LSN</v>
      </c>
      <c r="D4156" s="288" t="str">
        <f t="shared" si="2362"/>
        <v/>
      </c>
      <c r="E4156" s="289" t="str">
        <f t="shared" si="2362"/>
        <v>CUTTER 9 MM KENKO A-300 (KECIL)</v>
      </c>
      <c r="F4156" s="158"/>
      <c r="G4156" s="159"/>
      <c r="H4156" s="160">
        <f t="shared" ref="H4156:J4156" si="2363">H4118</f>
        <v>57000</v>
      </c>
      <c r="I4156" s="161">
        <f t="shared" si="2363"/>
        <v>0.1</v>
      </c>
      <c r="J4156" s="161">
        <f t="shared" si="2363"/>
        <v>0</v>
      </c>
      <c r="K4156" s="162">
        <f t="shared" si="2355"/>
        <v>51300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5</v>
      </c>
      <c r="C4157" s="287" t="str">
        <f t="shared" si="2364"/>
        <v>BOX</v>
      </c>
      <c r="D4157" s="288" t="str">
        <f t="shared" si="2364"/>
        <v/>
      </c>
      <c r="E4157" s="289" t="str">
        <f t="shared" si="2364"/>
        <v>LEM STICK KENKO 15 GR (TANGGUNG) isi 20 pc</v>
      </c>
      <c r="F4157" s="158"/>
      <c r="G4157" s="159"/>
      <c r="H4157" s="160">
        <f t="shared" ref="H4157:J4157" si="2365">H4119</f>
        <v>72000</v>
      </c>
      <c r="I4157" s="161">
        <f t="shared" si="2365"/>
        <v>0.1</v>
      </c>
      <c r="J4157" s="161">
        <f t="shared" si="2365"/>
        <v>0</v>
      </c>
      <c r="K4157" s="162">
        <f t="shared" si="2355"/>
        <v>324000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64"/>
      <c r="K4169" s="360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65">
        <f>SUM(K4152:K4167)</f>
        <v>1311120</v>
      </c>
      <c r="K4170" s="366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61"/>
      <c r="K4171" s="361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60"/>
      <c r="K4173" s="360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62">
        <f>((J4170/1.11)+(K4172/1.11))*11%</f>
        <v>129930.8108108108</v>
      </c>
      <c r="K4174" s="363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60"/>
      <c r="K4175" s="360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1311120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28</v>
      </c>
      <c r="J4178" s="333" t="str">
        <f>J4140</f>
        <v>NOVI / CONDRO</v>
      </c>
      <c r="K4178" s="334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29</v>
      </c>
      <c r="J4179" s="333">
        <f>J4141</f>
        <v>0</v>
      </c>
      <c r="K4179" s="334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23110037</v>
      </c>
      <c r="F4182" s="200"/>
      <c r="G4182" s="201" t="s">
        <v>2</v>
      </c>
      <c r="H4182" s="335" t="str">
        <f>H4144</f>
        <v>CV GANESHA</v>
      </c>
      <c r="I4182" s="335"/>
      <c r="J4182" s="335"/>
      <c r="K4182" s="336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09" t="s">
        <v>3</v>
      </c>
      <c r="G4183" s="207"/>
      <c r="H4183" s="337"/>
      <c r="I4183" s="337"/>
      <c r="J4183" s="337"/>
      <c r="K4183" s="338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0">
        <f>D4146</f>
        <v>45257</v>
      </c>
      <c r="E4184" s="311"/>
      <c r="F4184" s="309"/>
      <c r="G4184" s="208"/>
      <c r="H4184" s="312" t="str">
        <f>H4146</f>
        <v/>
      </c>
      <c r="I4184" s="312"/>
      <c r="J4184" s="312"/>
      <c r="K4184" s="313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09"/>
      <c r="G4185" s="208"/>
      <c r="H4185" s="314" t="str">
        <f>H4147</f>
        <v>WONOSOBO</v>
      </c>
      <c r="I4185" s="314"/>
      <c r="J4185" s="314"/>
      <c r="K4185" s="315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4816</v>
      </c>
      <c r="E4186" s="199"/>
      <c r="F4186" s="210"/>
      <c r="G4186" s="211"/>
      <c r="H4186" s="316"/>
      <c r="I4186" s="316"/>
      <c r="J4186" s="316"/>
      <c r="K4186" s="317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4</v>
      </c>
      <c r="C4190" s="292" t="str">
        <f t="shared" si="2386"/>
        <v>GRS</v>
      </c>
      <c r="D4190" s="293" t="str">
        <f t="shared" si="2386"/>
        <v/>
      </c>
      <c r="E4190" s="294" t="str">
        <f t="shared" si="2386"/>
        <v>BINDER CLIP KENKO NO. 111</v>
      </c>
      <c r="F4190" s="235"/>
      <c r="G4190" s="236"/>
      <c r="H4190" s="237">
        <f t="shared" ref="H4190:J4190" si="2387">H4152</f>
        <v>49200</v>
      </c>
      <c r="I4190" s="238">
        <f t="shared" si="2387"/>
        <v>0.1</v>
      </c>
      <c r="J4190" s="238">
        <f t="shared" si="2387"/>
        <v>0</v>
      </c>
      <c r="K4190" s="239">
        <f t="shared" ref="K4190:K4205" si="2388">(B4190*H4190-((B4190*H4190)*I4190))-((B4190*H4190-((B4190*H4190)*I4190))*J4190)</f>
        <v>177120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5</v>
      </c>
      <c r="C4191" s="292" t="str">
        <f t="shared" si="2389"/>
        <v>GRS</v>
      </c>
      <c r="D4191" s="293" t="str">
        <f t="shared" si="2389"/>
        <v/>
      </c>
      <c r="E4191" s="294" t="str">
        <f t="shared" si="2389"/>
        <v>BINDER CLIP KENKO NO. 155</v>
      </c>
      <c r="F4191" s="235"/>
      <c r="G4191" s="236"/>
      <c r="H4191" s="237">
        <f t="shared" ref="H4191:J4191" si="2390">H4153</f>
        <v>69000</v>
      </c>
      <c r="I4191" s="238">
        <f t="shared" si="2390"/>
        <v>0.1</v>
      </c>
      <c r="J4191" s="238">
        <f t="shared" si="2390"/>
        <v>0</v>
      </c>
      <c r="K4191" s="239">
        <f t="shared" si="2388"/>
        <v>310500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5</v>
      </c>
      <c r="C4192" s="292" t="str">
        <f t="shared" si="2391"/>
        <v>LSN</v>
      </c>
      <c r="D4192" s="293" t="str">
        <f t="shared" si="2391"/>
        <v/>
      </c>
      <c r="E4192" s="294" t="str">
        <f t="shared" si="2391"/>
        <v>CORRECTION TAPE KENKO CT-902 (12M x 5MM)</v>
      </c>
      <c r="F4192" s="235"/>
      <c r="G4192" s="236"/>
      <c r="H4192" s="237">
        <f t="shared" ref="H4192:J4192" si="2392">H4154</f>
        <v>60000</v>
      </c>
      <c r="I4192" s="238">
        <f t="shared" si="2392"/>
        <v>0.1</v>
      </c>
      <c r="J4192" s="238">
        <f t="shared" si="2392"/>
        <v>0</v>
      </c>
      <c r="K4192" s="239">
        <f t="shared" si="2388"/>
        <v>270000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5</v>
      </c>
      <c r="C4193" s="292" t="str">
        <f t="shared" si="2393"/>
        <v>LSN</v>
      </c>
      <c r="D4193" s="293" t="str">
        <f t="shared" si="2393"/>
        <v/>
      </c>
      <c r="E4193" s="294" t="str">
        <f t="shared" si="2393"/>
        <v>GEL PEN KENKO K-1</v>
      </c>
      <c r="F4193" s="235"/>
      <c r="G4193" s="236"/>
      <c r="H4193" s="237">
        <f t="shared" ref="H4193:J4193" si="2394">H4155</f>
        <v>39600</v>
      </c>
      <c r="I4193" s="238">
        <f t="shared" si="2394"/>
        <v>0.1</v>
      </c>
      <c r="J4193" s="238">
        <f t="shared" si="2394"/>
        <v>0</v>
      </c>
      <c r="K4193" s="239">
        <f t="shared" si="2388"/>
        <v>178200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1</v>
      </c>
      <c r="C4194" s="292" t="str">
        <f t="shared" si="2395"/>
        <v>LSN</v>
      </c>
      <c r="D4194" s="293" t="str">
        <f t="shared" si="2395"/>
        <v/>
      </c>
      <c r="E4194" s="294" t="str">
        <f t="shared" si="2395"/>
        <v>CUTTER 9 MM KENKO A-300 (KECIL)</v>
      </c>
      <c r="F4194" s="235"/>
      <c r="G4194" s="236"/>
      <c r="H4194" s="237">
        <f t="shared" ref="H4194:J4194" si="2396">H4156</f>
        <v>57000</v>
      </c>
      <c r="I4194" s="238">
        <f t="shared" si="2396"/>
        <v>0.1</v>
      </c>
      <c r="J4194" s="238">
        <f t="shared" si="2396"/>
        <v>0</v>
      </c>
      <c r="K4194" s="239">
        <f t="shared" si="2388"/>
        <v>51300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5</v>
      </c>
      <c r="C4195" s="292" t="str">
        <f t="shared" si="2397"/>
        <v>BOX</v>
      </c>
      <c r="D4195" s="293" t="str">
        <f t="shared" si="2397"/>
        <v/>
      </c>
      <c r="E4195" s="294" t="str">
        <f t="shared" si="2397"/>
        <v>LEM STICK KENKO 15 GR (TANGGUNG) isi 20 pc</v>
      </c>
      <c r="F4195" s="235"/>
      <c r="G4195" s="236"/>
      <c r="H4195" s="237">
        <f t="shared" ref="H4195:J4195" si="2398">H4157</f>
        <v>72000</v>
      </c>
      <c r="I4195" s="238">
        <f t="shared" si="2398"/>
        <v>0.1</v>
      </c>
      <c r="J4195" s="238">
        <f t="shared" si="2398"/>
        <v>0</v>
      </c>
      <c r="K4195" s="239">
        <f t="shared" si="2388"/>
        <v>324000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18"/>
      <c r="K4207" s="319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20">
        <f>SUM(K4190:K4205)</f>
        <v>1311120</v>
      </c>
      <c r="K4208" s="321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22"/>
      <c r="K4209" s="322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19"/>
      <c r="K4211" s="319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23">
        <f>((J4208/1.11)+(K4210/1.11))*11%</f>
        <v>129930.8108108108</v>
      </c>
      <c r="K4212" s="324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19"/>
      <c r="K4213" s="319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1311120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28</v>
      </c>
      <c r="J4216" s="325" t="str">
        <f>J4178</f>
        <v>NOVI / CONDRO</v>
      </c>
      <c r="K4216" s="326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29</v>
      </c>
      <c r="J4217" s="325">
        <f>J4179</f>
        <v>0</v>
      </c>
      <c r="K4217" s="326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23110038</v>
      </c>
      <c r="G4220" s="11" t="s">
        <v>2</v>
      </c>
      <c r="H4220" s="301" t="s">
        <v>49</v>
      </c>
      <c r="I4220" s="301"/>
      <c r="J4220" s="301"/>
      <c r="K4220" s="302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05" t="s">
        <v>3</v>
      </c>
      <c r="G4221" s="17"/>
      <c r="H4221" s="303"/>
      <c r="I4221" s="303"/>
      <c r="J4221" s="303"/>
      <c r="K4221" s="304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43">
        <v>45259</v>
      </c>
      <c r="E4222" s="344"/>
      <c r="F4222" s="305"/>
      <c r="G4222" s="18"/>
      <c r="H4222" s="345" t="s">
        <v>50</v>
      </c>
      <c r="I4222" s="345"/>
      <c r="J4222" s="345"/>
      <c r="K4222" s="346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05"/>
      <c r="G4223" s="18"/>
      <c r="H4223" s="347" t="s">
        <v>51</v>
      </c>
      <c r="I4223" s="347"/>
      <c r="J4223" s="347"/>
      <c r="K4223" s="348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196</v>
      </c>
      <c r="E4224" s="9"/>
      <c r="F4224" s="21"/>
      <c r="G4224" s="22"/>
      <c r="H4224" s="349"/>
      <c r="I4224" s="349"/>
      <c r="J4224" s="349"/>
      <c r="K4224" s="350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200</v>
      </c>
      <c r="C4228" s="46" t="s">
        <v>44</v>
      </c>
      <c r="D4228" s="93">
        <v>4</v>
      </c>
      <c r="E4228" s="110" t="s">
        <v>170</v>
      </c>
      <c r="F4228" s="48"/>
      <c r="G4228" s="49"/>
      <c r="H4228" s="50">
        <v>34100</v>
      </c>
      <c r="I4228" s="51">
        <v>0.125</v>
      </c>
      <c r="J4228" s="51"/>
      <c r="K4228" s="52">
        <f t="shared" ref="K4228:K4243" si="2419">(B4228*H4228-((B4228*H4228)*I4228))-((B4228*H4228-((B4228*H4228)*I4228))*J4228)</f>
        <v>5967500</v>
      </c>
      <c r="L4228" s="36"/>
    </row>
    <row r="4229" spans="1:12" s="10" customFormat="1" ht="14.1" customHeight="1" x14ac:dyDescent="0.25">
      <c r="A4229" s="45">
        <v>2</v>
      </c>
      <c r="B4229" s="46">
        <v>50</v>
      </c>
      <c r="C4229" s="46" t="s">
        <v>44</v>
      </c>
      <c r="D4229" s="93">
        <v>1</v>
      </c>
      <c r="E4229" s="110" t="s">
        <v>169</v>
      </c>
      <c r="F4229" s="48"/>
      <c r="G4229" s="49"/>
      <c r="H4229" s="50">
        <v>34100</v>
      </c>
      <c r="I4229" s="51">
        <v>0.125</v>
      </c>
      <c r="J4229" s="51"/>
      <c r="K4229" s="52">
        <f t="shared" si="2419"/>
        <v>1491875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32"/>
      <c r="K4245" s="306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27">
        <f>SUM(K4228:K4243)</f>
        <v>7459375</v>
      </c>
      <c r="K4246" s="328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29"/>
      <c r="K4247" s="329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06"/>
      <c r="K4249" s="306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30">
        <f>((J4246/1.11)+(K4248/1.11))*11%</f>
        <v>739217.34234234225</v>
      </c>
      <c r="K4250" s="331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06"/>
      <c r="K4251" s="306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7459375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28</v>
      </c>
      <c r="J4254" s="307" t="s">
        <v>36</v>
      </c>
      <c r="K4254" s="308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29</v>
      </c>
      <c r="J4255" s="307"/>
      <c r="K4255" s="308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23110038</v>
      </c>
      <c r="F4258" s="123"/>
      <c r="G4258" s="124" t="s">
        <v>2</v>
      </c>
      <c r="H4258" s="351" t="str">
        <f>H4220</f>
        <v>LILY JULIAWATI</v>
      </c>
      <c r="I4258" s="351"/>
      <c r="J4258" s="351"/>
      <c r="K4258" s="352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55" t="s">
        <v>3</v>
      </c>
      <c r="G4259" s="130"/>
      <c r="H4259" s="353"/>
      <c r="I4259" s="353"/>
      <c r="J4259" s="353"/>
      <c r="K4259" s="354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56">
        <f>D4222</f>
        <v>45259</v>
      </c>
      <c r="E4260" s="357"/>
      <c r="F4260" s="355"/>
      <c r="G4260" s="131"/>
      <c r="H4260" s="358" t="str">
        <f>H4222</f>
        <v>(REJO AGUNG)</v>
      </c>
      <c r="I4260" s="358"/>
      <c r="J4260" s="358"/>
      <c r="K4260" s="359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55"/>
      <c r="G4261" s="131"/>
      <c r="H4261" s="339" t="str">
        <f>H4223</f>
        <v>JOMBANG</v>
      </c>
      <c r="I4261" s="339"/>
      <c r="J4261" s="339"/>
      <c r="K4261" s="340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G 0506</v>
      </c>
      <c r="E4262" s="122"/>
      <c r="F4262" s="133"/>
      <c r="G4262" s="134"/>
      <c r="H4262" s="341"/>
      <c r="I4262" s="341"/>
      <c r="J4262" s="341"/>
      <c r="K4262" s="342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200</v>
      </c>
      <c r="C4266" s="287" t="str">
        <f t="shared" si="2420"/>
        <v>BOX</v>
      </c>
      <c r="D4266" s="288">
        <f t="shared" si="2420"/>
        <v>4</v>
      </c>
      <c r="E4266" s="289" t="str">
        <f t="shared" si="2420"/>
        <v>STIP / PENGHAPUS JOYKO 526-B20 PUTIH</v>
      </c>
      <c r="F4266" s="158"/>
      <c r="G4266" s="159"/>
      <c r="H4266" s="160">
        <f t="shared" ref="H4266:J4266" si="2421">H4228</f>
        <v>34100</v>
      </c>
      <c r="I4266" s="161">
        <f t="shared" si="2421"/>
        <v>0.125</v>
      </c>
      <c r="J4266" s="161">
        <f t="shared" si="2421"/>
        <v>0</v>
      </c>
      <c r="K4266" s="162">
        <f t="shared" ref="K4266:K4281" si="2422">(B4266*H4266-((B4266*H4266)*I4266))-((B4266*H4266-((B4266*H4266)*I4266))*J4266)</f>
        <v>5967500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50</v>
      </c>
      <c r="C4267" s="287" t="str">
        <f t="shared" si="2423"/>
        <v>BOX</v>
      </c>
      <c r="D4267" s="288">
        <f t="shared" si="2423"/>
        <v>1</v>
      </c>
      <c r="E4267" s="289" t="str">
        <f t="shared" si="2423"/>
        <v>STIP / PENGHAPUS JOYKO ER-B20BL HITAM</v>
      </c>
      <c r="F4267" s="158"/>
      <c r="G4267" s="159"/>
      <c r="H4267" s="160">
        <f t="shared" ref="H4267:J4267" si="2424">H4229</f>
        <v>34100</v>
      </c>
      <c r="I4267" s="161">
        <f t="shared" si="2424"/>
        <v>0.125</v>
      </c>
      <c r="J4267" s="161">
        <f t="shared" si="2424"/>
        <v>0</v>
      </c>
      <c r="K4267" s="162">
        <f t="shared" si="2422"/>
        <v>1491875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64"/>
      <c r="K4283" s="360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65">
        <f>SUM(K4266:K4281)</f>
        <v>7459375</v>
      </c>
      <c r="K4284" s="366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61"/>
      <c r="K4285" s="361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60"/>
      <c r="K4287" s="360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62">
        <f>((J4284/1.11)+(K4286/1.11))*11%</f>
        <v>739217.34234234225</v>
      </c>
      <c r="K4288" s="363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60"/>
      <c r="K4289" s="360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7459375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28</v>
      </c>
      <c r="J4292" s="333" t="str">
        <f>J4254</f>
        <v>NOVI / CONDRO</v>
      </c>
      <c r="K4292" s="334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29</v>
      </c>
      <c r="J4293" s="333">
        <f>J4255</f>
        <v>0</v>
      </c>
      <c r="K4293" s="334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23110038</v>
      </c>
      <c r="F4296" s="200"/>
      <c r="G4296" s="201" t="s">
        <v>2</v>
      </c>
      <c r="H4296" s="335" t="str">
        <f>H4258</f>
        <v>LILY JULIAWATI</v>
      </c>
      <c r="I4296" s="335"/>
      <c r="J4296" s="335"/>
      <c r="K4296" s="336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09" t="s">
        <v>3</v>
      </c>
      <c r="G4297" s="207"/>
      <c r="H4297" s="337"/>
      <c r="I4297" s="337"/>
      <c r="J4297" s="337"/>
      <c r="K4297" s="338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0">
        <f>D4260</f>
        <v>45259</v>
      </c>
      <c r="E4298" s="311"/>
      <c r="F4298" s="309"/>
      <c r="G4298" s="208"/>
      <c r="H4298" s="312" t="str">
        <f>H4260</f>
        <v>(REJO AGUNG)</v>
      </c>
      <c r="I4298" s="312"/>
      <c r="J4298" s="312"/>
      <c r="K4298" s="313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09"/>
      <c r="G4299" s="208"/>
      <c r="H4299" s="314" t="str">
        <f>H4261</f>
        <v>JOMBANG</v>
      </c>
      <c r="I4299" s="314"/>
      <c r="J4299" s="314"/>
      <c r="K4299" s="315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G 0506</v>
      </c>
      <c r="E4300" s="199"/>
      <c r="F4300" s="210"/>
      <c r="G4300" s="211"/>
      <c r="H4300" s="316"/>
      <c r="I4300" s="316"/>
      <c r="J4300" s="316"/>
      <c r="K4300" s="317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200</v>
      </c>
      <c r="C4304" s="292" t="str">
        <f t="shared" si="2453"/>
        <v>BOX</v>
      </c>
      <c r="D4304" s="293">
        <f t="shared" si="2453"/>
        <v>4</v>
      </c>
      <c r="E4304" s="294" t="str">
        <f t="shared" si="2453"/>
        <v>STIP / PENGHAPUS JOYKO 526-B20 PUTIH</v>
      </c>
      <c r="F4304" s="235"/>
      <c r="G4304" s="236"/>
      <c r="H4304" s="237">
        <f t="shared" ref="H4304:J4304" si="2454">H4266</f>
        <v>34100</v>
      </c>
      <c r="I4304" s="238">
        <f t="shared" si="2454"/>
        <v>0.125</v>
      </c>
      <c r="J4304" s="238">
        <f t="shared" si="2454"/>
        <v>0</v>
      </c>
      <c r="K4304" s="239">
        <f t="shared" ref="K4304:K4319" si="2455">(B4304*H4304-((B4304*H4304)*I4304))-((B4304*H4304-((B4304*H4304)*I4304))*J4304)</f>
        <v>5967500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50</v>
      </c>
      <c r="C4305" s="292" t="str">
        <f t="shared" si="2456"/>
        <v>BOX</v>
      </c>
      <c r="D4305" s="293">
        <f t="shared" si="2456"/>
        <v>1</v>
      </c>
      <c r="E4305" s="294" t="str">
        <f t="shared" si="2456"/>
        <v>STIP / PENGHAPUS JOYKO ER-B20BL HITAM</v>
      </c>
      <c r="F4305" s="235"/>
      <c r="G4305" s="236"/>
      <c r="H4305" s="237">
        <f t="shared" ref="H4305:J4305" si="2457">H4267</f>
        <v>34100</v>
      </c>
      <c r="I4305" s="238">
        <f t="shared" si="2457"/>
        <v>0.125</v>
      </c>
      <c r="J4305" s="238">
        <f t="shared" si="2457"/>
        <v>0</v>
      </c>
      <c r="K4305" s="239">
        <f t="shared" si="2455"/>
        <v>1491875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18"/>
      <c r="K4321" s="319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20">
        <f>SUM(K4304:K4319)</f>
        <v>7459375</v>
      </c>
      <c r="K4322" s="321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22"/>
      <c r="K4323" s="322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19"/>
      <c r="K4325" s="319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23">
        <f>((J4322/1.11)+(K4324/1.11))*11%</f>
        <v>739217.34234234225</v>
      </c>
      <c r="K4326" s="324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19"/>
      <c r="K4327" s="319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7459375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28</v>
      </c>
      <c r="J4330" s="325" t="str">
        <f>J4292</f>
        <v>NOVI / CONDRO</v>
      </c>
      <c r="K4330" s="326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29</v>
      </c>
      <c r="J4331" s="325">
        <f>J4293</f>
        <v>0</v>
      </c>
      <c r="K4331" s="326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23110039</v>
      </c>
      <c r="G4334" s="11" t="s">
        <v>2</v>
      </c>
      <c r="H4334" s="301" t="s">
        <v>136</v>
      </c>
      <c r="I4334" s="301"/>
      <c r="J4334" s="301"/>
      <c r="K4334" s="302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05" t="s">
        <v>3</v>
      </c>
      <c r="G4335" s="17"/>
      <c r="H4335" s="303"/>
      <c r="I4335" s="303"/>
      <c r="J4335" s="303"/>
      <c r="K4335" s="304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43">
        <v>45259</v>
      </c>
      <c r="E4336" s="344"/>
      <c r="F4336" s="305"/>
      <c r="G4336" s="18"/>
      <c r="H4336" s="345" t="s">
        <v>31</v>
      </c>
      <c r="I4336" s="345"/>
      <c r="J4336" s="345"/>
      <c r="K4336" s="346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05"/>
      <c r="G4337" s="18"/>
      <c r="H4337" s="347" t="s">
        <v>137</v>
      </c>
      <c r="I4337" s="347"/>
      <c r="J4337" s="347"/>
      <c r="K4337" s="348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200</v>
      </c>
      <c r="E4338" s="9"/>
      <c r="F4338" s="21"/>
      <c r="G4338" s="22"/>
      <c r="H4338" s="349"/>
      <c r="I4338" s="349"/>
      <c r="J4338" s="349"/>
      <c r="K4338" s="350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5</v>
      </c>
      <c r="C4342" s="46" t="s">
        <v>40</v>
      </c>
      <c r="D4342" s="93" t="s">
        <v>31</v>
      </c>
      <c r="E4342" s="110" t="s">
        <v>68</v>
      </c>
      <c r="F4342" s="48"/>
      <c r="G4342" s="49"/>
      <c r="H4342" s="50">
        <v>147600</v>
      </c>
      <c r="I4342" s="51">
        <v>0.1</v>
      </c>
      <c r="J4342" s="51"/>
      <c r="K4342" s="52">
        <f t="shared" ref="K4342:K4357" si="2486">(B4342*H4342-((B4342*H4342)*I4342))-((B4342*H4342-((B4342*H4342)*I4342))*J4342)</f>
        <v>664200</v>
      </c>
      <c r="L4342" s="36"/>
    </row>
    <row r="4343" spans="1:12" s="10" customFormat="1" ht="14.1" customHeight="1" x14ac:dyDescent="0.25">
      <c r="A4343" s="45">
        <v>2</v>
      </c>
      <c r="B4343" s="46">
        <v>12</v>
      </c>
      <c r="C4343" s="46" t="s">
        <v>40</v>
      </c>
      <c r="D4343" s="93" t="s">
        <v>31</v>
      </c>
      <c r="E4343" s="110" t="s">
        <v>201</v>
      </c>
      <c r="F4343" s="48"/>
      <c r="G4343" s="49"/>
      <c r="H4343" s="50">
        <v>21600</v>
      </c>
      <c r="I4343" s="51">
        <v>0.1</v>
      </c>
      <c r="J4343" s="51"/>
      <c r="K4343" s="52">
        <f t="shared" si="2486"/>
        <v>233280</v>
      </c>
      <c r="L4343" s="36"/>
    </row>
    <row r="4344" spans="1:12" s="10" customFormat="1" ht="14.1" customHeight="1" x14ac:dyDescent="0.25">
      <c r="A4344" s="45">
        <v>3</v>
      </c>
      <c r="B4344" s="46">
        <v>24</v>
      </c>
      <c r="C4344" s="46" t="s">
        <v>40</v>
      </c>
      <c r="D4344" s="93" t="s">
        <v>31</v>
      </c>
      <c r="E4344" s="110" t="s">
        <v>43</v>
      </c>
      <c r="F4344" s="48"/>
      <c r="G4344" s="49"/>
      <c r="H4344" s="50">
        <v>39600</v>
      </c>
      <c r="I4344" s="51">
        <v>0.1</v>
      </c>
      <c r="J4344" s="51"/>
      <c r="K4344" s="52">
        <f t="shared" si="2486"/>
        <v>855360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32"/>
      <c r="K4359" s="306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27">
        <f>SUM(K4342:K4357)</f>
        <v>1752840</v>
      </c>
      <c r="K4360" s="328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29"/>
      <c r="K4361" s="329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06"/>
      <c r="K4363" s="306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30">
        <f>((J4360/1.11)+(K4362/1.11))*11%</f>
        <v>173704.86486486485</v>
      </c>
      <c r="K4364" s="331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06"/>
      <c r="K4365" s="306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1752840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28</v>
      </c>
      <c r="J4368" s="307" t="s">
        <v>36</v>
      </c>
      <c r="K4368" s="308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29</v>
      </c>
      <c r="J4369" s="307"/>
      <c r="K4369" s="308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23110039</v>
      </c>
      <c r="F4372" s="123"/>
      <c r="G4372" s="124" t="s">
        <v>2</v>
      </c>
      <c r="H4372" s="351" t="str">
        <f>H4334</f>
        <v>CV DWI JAYA</v>
      </c>
      <c r="I4372" s="351"/>
      <c r="J4372" s="351"/>
      <c r="K4372" s="352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55" t="s">
        <v>3</v>
      </c>
      <c r="G4373" s="130"/>
      <c r="H4373" s="353"/>
      <c r="I4373" s="353"/>
      <c r="J4373" s="353"/>
      <c r="K4373" s="354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56">
        <f>D4336</f>
        <v>45259</v>
      </c>
      <c r="E4374" s="357"/>
      <c r="F4374" s="355"/>
      <c r="G4374" s="131"/>
      <c r="H4374" s="358" t="str">
        <f>H4336</f>
        <v/>
      </c>
      <c r="I4374" s="358"/>
      <c r="J4374" s="358"/>
      <c r="K4374" s="359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55"/>
      <c r="G4375" s="131"/>
      <c r="H4375" s="339" t="str">
        <f>H4337</f>
        <v>YOGYAKARTA</v>
      </c>
      <c r="I4375" s="339"/>
      <c r="J4375" s="339"/>
      <c r="K4375" s="340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0511</v>
      </c>
      <c r="E4376" s="122"/>
      <c r="F4376" s="133"/>
      <c r="G4376" s="134"/>
      <c r="H4376" s="341"/>
      <c r="I4376" s="341"/>
      <c r="J4376" s="341"/>
      <c r="K4376" s="342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5</v>
      </c>
      <c r="C4380" s="287" t="str">
        <f t="shared" si="2487"/>
        <v>LSN</v>
      </c>
      <c r="D4380" s="288" t="str">
        <f t="shared" si="2487"/>
        <v/>
      </c>
      <c r="E4380" s="289" t="str">
        <f t="shared" si="2487"/>
        <v>CUTTER 18 MM KENKO L-500 (BESAR)</v>
      </c>
      <c r="F4380" s="158"/>
      <c r="G4380" s="159"/>
      <c r="H4380" s="160">
        <f t="shared" ref="H4380:J4380" si="2488">H4342</f>
        <v>147600</v>
      </c>
      <c r="I4380" s="161">
        <f t="shared" si="2488"/>
        <v>0.1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664200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12</v>
      </c>
      <c r="C4381" s="287" t="str">
        <f t="shared" si="2490"/>
        <v>LSN</v>
      </c>
      <c r="D4381" s="288" t="str">
        <f t="shared" si="2490"/>
        <v/>
      </c>
      <c r="E4381" s="289" t="str">
        <f t="shared" si="2490"/>
        <v>GEL PEN KENKO KE-303 T-GEL TRIANGULAR</v>
      </c>
      <c r="F4381" s="158"/>
      <c r="G4381" s="159"/>
      <c r="H4381" s="160">
        <f t="shared" ref="H4381:J4381" si="2491">H4343</f>
        <v>21600</v>
      </c>
      <c r="I4381" s="161">
        <f t="shared" si="2491"/>
        <v>0.1</v>
      </c>
      <c r="J4381" s="161">
        <f t="shared" si="2491"/>
        <v>0</v>
      </c>
      <c r="K4381" s="162">
        <f t="shared" si="2489"/>
        <v>233280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24</v>
      </c>
      <c r="C4382" s="287" t="str">
        <f t="shared" si="2492"/>
        <v>LSN</v>
      </c>
      <c r="D4382" s="288" t="str">
        <f t="shared" si="2492"/>
        <v/>
      </c>
      <c r="E4382" s="289" t="str">
        <f t="shared" si="2492"/>
        <v>GEL PEN KENKO K-1</v>
      </c>
      <c r="F4382" s="158"/>
      <c r="G4382" s="159"/>
      <c r="H4382" s="160">
        <f t="shared" ref="H4382:J4382" si="2493">H4344</f>
        <v>39600</v>
      </c>
      <c r="I4382" s="161">
        <f t="shared" si="2493"/>
        <v>0.1</v>
      </c>
      <c r="J4382" s="161">
        <f t="shared" si="2493"/>
        <v>0</v>
      </c>
      <c r="K4382" s="162">
        <f t="shared" si="2489"/>
        <v>855360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64"/>
      <c r="K4397" s="360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65">
        <f>SUM(K4380:K4395)</f>
        <v>1752840</v>
      </c>
      <c r="K4398" s="366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61"/>
      <c r="K4399" s="361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60"/>
      <c r="K4401" s="360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62">
        <f>((J4398/1.11)+(K4400/1.11))*11%</f>
        <v>173704.86486486485</v>
      </c>
      <c r="K4402" s="363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60"/>
      <c r="K4403" s="360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1752840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28</v>
      </c>
      <c r="J4406" s="333" t="str">
        <f>J4368</f>
        <v>NOVI / CONDRO</v>
      </c>
      <c r="K4406" s="334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29</v>
      </c>
      <c r="J4407" s="333">
        <f>J4369</f>
        <v>0</v>
      </c>
      <c r="K4407" s="334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23110039</v>
      </c>
      <c r="F4410" s="200"/>
      <c r="G4410" s="201" t="s">
        <v>2</v>
      </c>
      <c r="H4410" s="335" t="str">
        <f>H4372</f>
        <v>CV DWI JAYA</v>
      </c>
      <c r="I4410" s="335"/>
      <c r="J4410" s="335"/>
      <c r="K4410" s="336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09" t="s">
        <v>3</v>
      </c>
      <c r="G4411" s="207"/>
      <c r="H4411" s="337"/>
      <c r="I4411" s="337"/>
      <c r="J4411" s="337"/>
      <c r="K4411" s="338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0">
        <f>D4374</f>
        <v>45259</v>
      </c>
      <c r="E4412" s="311"/>
      <c r="F4412" s="309"/>
      <c r="G4412" s="208"/>
      <c r="H4412" s="312" t="str">
        <f>H4374</f>
        <v/>
      </c>
      <c r="I4412" s="312"/>
      <c r="J4412" s="312"/>
      <c r="K4412" s="313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09"/>
      <c r="G4413" s="208"/>
      <c r="H4413" s="314" t="str">
        <f>H4375</f>
        <v>YOGYAKARTA</v>
      </c>
      <c r="I4413" s="314"/>
      <c r="J4413" s="314"/>
      <c r="K4413" s="315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0511</v>
      </c>
      <c r="E4414" s="199"/>
      <c r="F4414" s="210"/>
      <c r="G4414" s="211"/>
      <c r="H4414" s="316"/>
      <c r="I4414" s="316"/>
      <c r="J4414" s="316"/>
      <c r="K4414" s="317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5</v>
      </c>
      <c r="C4418" s="292" t="str">
        <f t="shared" si="2520"/>
        <v>LSN</v>
      </c>
      <c r="D4418" s="293" t="str">
        <f t="shared" si="2520"/>
        <v/>
      </c>
      <c r="E4418" s="294" t="str">
        <f t="shared" si="2520"/>
        <v>CUTTER 18 MM KENKO L-500 (BESAR)</v>
      </c>
      <c r="F4418" s="235"/>
      <c r="G4418" s="236"/>
      <c r="H4418" s="237">
        <f t="shared" ref="H4418:J4418" si="2521">H4380</f>
        <v>147600</v>
      </c>
      <c r="I4418" s="238">
        <f t="shared" si="2521"/>
        <v>0.1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664200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12</v>
      </c>
      <c r="C4419" s="292" t="str">
        <f t="shared" si="2523"/>
        <v>LSN</v>
      </c>
      <c r="D4419" s="293" t="str">
        <f t="shared" si="2523"/>
        <v/>
      </c>
      <c r="E4419" s="294" t="str">
        <f t="shared" si="2523"/>
        <v>GEL PEN KENKO KE-303 T-GEL TRIANGULAR</v>
      </c>
      <c r="F4419" s="235"/>
      <c r="G4419" s="236"/>
      <c r="H4419" s="237">
        <f t="shared" ref="H4419:J4419" si="2524">H4381</f>
        <v>21600</v>
      </c>
      <c r="I4419" s="238">
        <f t="shared" si="2524"/>
        <v>0.1</v>
      </c>
      <c r="J4419" s="238">
        <f t="shared" si="2524"/>
        <v>0</v>
      </c>
      <c r="K4419" s="239">
        <f t="shared" si="2522"/>
        <v>233280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24</v>
      </c>
      <c r="C4420" s="292" t="str">
        <f t="shared" si="2525"/>
        <v>LSN</v>
      </c>
      <c r="D4420" s="293" t="str">
        <f t="shared" si="2525"/>
        <v/>
      </c>
      <c r="E4420" s="294" t="str">
        <f t="shared" si="2525"/>
        <v>GEL PEN KENKO K-1</v>
      </c>
      <c r="F4420" s="235"/>
      <c r="G4420" s="236"/>
      <c r="H4420" s="237">
        <f t="shared" ref="H4420:J4420" si="2526">H4382</f>
        <v>39600</v>
      </c>
      <c r="I4420" s="238">
        <f t="shared" si="2526"/>
        <v>0.1</v>
      </c>
      <c r="J4420" s="238">
        <f t="shared" si="2526"/>
        <v>0</v>
      </c>
      <c r="K4420" s="239">
        <f t="shared" si="2522"/>
        <v>855360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18"/>
      <c r="K4435" s="319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20">
        <f>SUM(K4418:K4433)</f>
        <v>1752840</v>
      </c>
      <c r="K4436" s="321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22"/>
      <c r="K4437" s="322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19"/>
      <c r="K4439" s="319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23">
        <f>((J4436/1.11)+(K4438/1.11))*11%</f>
        <v>173704.86486486485</v>
      </c>
      <c r="K4440" s="324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19"/>
      <c r="K4441" s="319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1752840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28</v>
      </c>
      <c r="J4444" s="325" t="str">
        <f>J4406</f>
        <v>NOVI / CONDRO</v>
      </c>
      <c r="K4444" s="326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29</v>
      </c>
      <c r="J4445" s="325">
        <f>J4407</f>
        <v>0</v>
      </c>
      <c r="K4445" s="326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23110040</v>
      </c>
      <c r="G4448" s="11" t="s">
        <v>2</v>
      </c>
      <c r="H4448" s="301" t="s">
        <v>37</v>
      </c>
      <c r="I4448" s="301"/>
      <c r="J4448" s="301"/>
      <c r="K4448" s="302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05" t="s">
        <v>3</v>
      </c>
      <c r="G4449" s="17"/>
      <c r="H4449" s="303"/>
      <c r="I4449" s="303"/>
      <c r="J4449" s="303"/>
      <c r="K4449" s="304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43">
        <v>45260</v>
      </c>
      <c r="E4450" s="344"/>
      <c r="F4450" s="305"/>
      <c r="G4450" s="18"/>
      <c r="H4450" s="345" t="s">
        <v>38</v>
      </c>
      <c r="I4450" s="345"/>
      <c r="J4450" s="345"/>
      <c r="K4450" s="346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05"/>
      <c r="G4451" s="18"/>
      <c r="H4451" s="347" t="s">
        <v>32</v>
      </c>
      <c r="I4451" s="347"/>
      <c r="J4451" s="347"/>
      <c r="K4451" s="348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202</v>
      </c>
      <c r="E4452" s="9"/>
      <c r="F4452" s="21"/>
      <c r="G4452" s="22"/>
      <c r="H4452" s="349"/>
      <c r="I4452" s="349"/>
      <c r="J4452" s="349"/>
      <c r="K4452" s="350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100</v>
      </c>
      <c r="C4456" s="46" t="s">
        <v>40</v>
      </c>
      <c r="D4456" s="93">
        <v>5</v>
      </c>
      <c r="E4456" s="110" t="s">
        <v>68</v>
      </c>
      <c r="F4456" s="48"/>
      <c r="G4456" s="49"/>
      <c r="H4456" s="50">
        <v>147600</v>
      </c>
      <c r="I4456" s="51">
        <v>0.13500000000000001</v>
      </c>
      <c r="J4456" s="51"/>
      <c r="K4456" s="52">
        <f t="shared" ref="K4456:K4471" si="2553">(B4456*H4456-((B4456*H4456)*I4456))-((B4456*H4456-((B4456*H4456)*I4456))*J4456)</f>
        <v>12767400</v>
      </c>
      <c r="L4456" s="36"/>
    </row>
    <row r="4457" spans="1:12" s="10" customFormat="1" ht="14.1" customHeight="1" x14ac:dyDescent="0.25">
      <c r="A4457" s="45">
        <v>2</v>
      </c>
      <c r="B4457" s="46">
        <v>120</v>
      </c>
      <c r="C4457" s="46" t="s">
        <v>40</v>
      </c>
      <c r="D4457" s="93">
        <v>5</v>
      </c>
      <c r="E4457" s="110" t="s">
        <v>168</v>
      </c>
      <c r="F4457" s="48"/>
      <c r="G4457" s="49"/>
      <c r="H4457" s="50">
        <v>124200</v>
      </c>
      <c r="I4457" s="51">
        <v>0.13500000000000001</v>
      </c>
      <c r="J4457" s="51"/>
      <c r="K4457" s="52">
        <f t="shared" si="2553"/>
        <v>12891960</v>
      </c>
      <c r="L4457" s="36"/>
    </row>
    <row r="4458" spans="1:12" s="10" customFormat="1" ht="14.1" customHeight="1" x14ac:dyDescent="0.25">
      <c r="A4458" s="45">
        <v>3</v>
      </c>
      <c r="B4458" s="46">
        <v>288</v>
      </c>
      <c r="C4458" s="46" t="s">
        <v>40</v>
      </c>
      <c r="D4458" s="93">
        <v>4</v>
      </c>
      <c r="E4458" s="110" t="s">
        <v>203</v>
      </c>
      <c r="F4458" s="48"/>
      <c r="G4458" s="49"/>
      <c r="H4458" s="50">
        <v>54300</v>
      </c>
      <c r="I4458" s="51">
        <v>0.13500000000000001</v>
      </c>
      <c r="J4458" s="51"/>
      <c r="K4458" s="52">
        <f t="shared" si="2553"/>
        <v>13527216</v>
      </c>
      <c r="L4458" s="36"/>
    </row>
    <row r="4459" spans="1:12" s="10" customFormat="1" ht="14.1" customHeight="1" x14ac:dyDescent="0.25">
      <c r="A4459" s="45">
        <v>4</v>
      </c>
      <c r="B4459" s="46">
        <v>69</v>
      </c>
      <c r="C4459" s="46" t="s">
        <v>40</v>
      </c>
      <c r="D4459" s="93" t="s">
        <v>31</v>
      </c>
      <c r="E4459" s="110" t="s">
        <v>204</v>
      </c>
      <c r="F4459" s="48"/>
      <c r="G4459" s="49"/>
      <c r="H4459" s="50">
        <v>32000</v>
      </c>
      <c r="I4459" s="51">
        <v>0.13500000000000001</v>
      </c>
      <c r="J4459" s="51"/>
      <c r="K4459" s="52">
        <f t="shared" si="2553"/>
        <v>1909920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32"/>
      <c r="K4473" s="306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27">
        <f>SUM(K4456:K4471)</f>
        <v>41096496</v>
      </c>
      <c r="K4474" s="328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29"/>
      <c r="K4475" s="329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06"/>
      <c r="K4477" s="306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30">
        <f>((J4474/1.11)+(K4476/1.11))*11%</f>
        <v>4072625.7297297292</v>
      </c>
      <c r="K4478" s="331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06"/>
      <c r="K4479" s="306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41096496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28</v>
      </c>
      <c r="J4482" s="307" t="s">
        <v>36</v>
      </c>
      <c r="K4482" s="308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29</v>
      </c>
      <c r="J4483" s="307"/>
      <c r="K4483" s="308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23110040</v>
      </c>
      <c r="F4486" s="123"/>
      <c r="G4486" s="124" t="s">
        <v>2</v>
      </c>
      <c r="H4486" s="351" t="str">
        <f>H4448</f>
        <v>CV PELITA JAYA</v>
      </c>
      <c r="I4486" s="351"/>
      <c r="J4486" s="351"/>
      <c r="K4486" s="352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55" t="s">
        <v>3</v>
      </c>
      <c r="G4487" s="130"/>
      <c r="H4487" s="353"/>
      <c r="I4487" s="353"/>
      <c r="J4487" s="353"/>
      <c r="K4487" s="354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56">
        <f>D4450</f>
        <v>45260</v>
      </c>
      <c r="E4488" s="357"/>
      <c r="F4488" s="355"/>
      <c r="G4488" s="131"/>
      <c r="H4488" s="358" t="str">
        <f>H4450</f>
        <v>(ANUGERAH SEJAHTERA)</v>
      </c>
      <c r="I4488" s="358"/>
      <c r="J4488" s="358"/>
      <c r="K4488" s="359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55"/>
      <c r="G4489" s="131"/>
      <c r="H4489" s="339" t="str">
        <f>H4451</f>
        <v>PURWOKERTO</v>
      </c>
      <c r="I4489" s="339"/>
      <c r="J4489" s="339"/>
      <c r="K4489" s="340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KO 0528</v>
      </c>
      <c r="E4490" s="122"/>
      <c r="F4490" s="133"/>
      <c r="G4490" s="134"/>
      <c r="H4490" s="341"/>
      <c r="I4490" s="341"/>
      <c r="J4490" s="341"/>
      <c r="K4490" s="342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100</v>
      </c>
      <c r="C4494" s="287" t="str">
        <f t="shared" si="2554"/>
        <v>LSN</v>
      </c>
      <c r="D4494" s="288">
        <f t="shared" si="2554"/>
        <v>5</v>
      </c>
      <c r="E4494" s="289" t="str">
        <f t="shared" si="2554"/>
        <v>CUTTER 18 MM KENKO L-500 (BESAR)</v>
      </c>
      <c r="F4494" s="158"/>
      <c r="G4494" s="159"/>
      <c r="H4494" s="160">
        <f t="shared" ref="H4494:J4494" si="2555">H4456</f>
        <v>147600</v>
      </c>
      <c r="I4494" s="161">
        <f t="shared" si="2555"/>
        <v>0.13500000000000001</v>
      </c>
      <c r="J4494" s="161">
        <f t="shared" si="2555"/>
        <v>0</v>
      </c>
      <c r="K4494" s="162">
        <f t="shared" ref="K4494:K4509" si="2556">(B4494*H4494-((B4494*H4494)*I4494))-((B4494*H4494-((B4494*H4494)*I4494))*J4494)</f>
        <v>12767400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120</v>
      </c>
      <c r="C4495" s="287" t="str">
        <f t="shared" si="2557"/>
        <v>LSN</v>
      </c>
      <c r="D4495" s="288">
        <f t="shared" si="2557"/>
        <v>5</v>
      </c>
      <c r="E4495" s="289" t="str">
        <f t="shared" si="2557"/>
        <v>PENSIL WARNA KENKO CP-12F CLASSIC (PANJANG)</v>
      </c>
      <c r="F4495" s="158"/>
      <c r="G4495" s="159"/>
      <c r="H4495" s="160">
        <f t="shared" ref="H4495:J4495" si="2558">H4457</f>
        <v>124200</v>
      </c>
      <c r="I4495" s="161">
        <f t="shared" si="2558"/>
        <v>0.13500000000000001</v>
      </c>
      <c r="J4495" s="161">
        <f t="shared" si="2558"/>
        <v>0</v>
      </c>
      <c r="K4495" s="162">
        <f t="shared" si="2556"/>
        <v>12891960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288</v>
      </c>
      <c r="C4496" s="287" t="str">
        <f t="shared" si="2559"/>
        <v>LSN</v>
      </c>
      <c r="D4496" s="288">
        <f t="shared" si="2559"/>
        <v>4</v>
      </c>
      <c r="E4496" s="289" t="str">
        <f t="shared" si="2559"/>
        <v>CORRECTION FLUID KENKO KE-01</v>
      </c>
      <c r="F4496" s="158"/>
      <c r="G4496" s="159"/>
      <c r="H4496" s="160">
        <f t="shared" ref="H4496:J4496" si="2560">H4458</f>
        <v>54300</v>
      </c>
      <c r="I4496" s="161">
        <f t="shared" si="2560"/>
        <v>0.13500000000000001</v>
      </c>
      <c r="J4496" s="161">
        <f t="shared" si="2560"/>
        <v>0</v>
      </c>
      <c r="K4496" s="162">
        <f t="shared" si="2556"/>
        <v>13527216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69</v>
      </c>
      <c r="C4497" s="287" t="str">
        <f t="shared" si="2561"/>
        <v>LSN</v>
      </c>
      <c r="D4497" s="288" t="str">
        <f t="shared" si="2561"/>
        <v/>
      </c>
      <c r="E4497" s="289" t="str">
        <f t="shared" si="2561"/>
        <v>MECHANICAL PENCIL 0.5 MM KENKO MP-07</v>
      </c>
      <c r="F4497" s="158"/>
      <c r="G4497" s="159"/>
      <c r="H4497" s="160">
        <f t="shared" ref="H4497:J4497" si="2562">H4459</f>
        <v>32000</v>
      </c>
      <c r="I4497" s="161">
        <f t="shared" si="2562"/>
        <v>0.13500000000000001</v>
      </c>
      <c r="J4497" s="161">
        <f t="shared" si="2562"/>
        <v>0</v>
      </c>
      <c r="K4497" s="162">
        <f t="shared" si="2556"/>
        <v>1909920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64"/>
      <c r="K4511" s="360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65">
        <f>SUM(K4494:K4509)</f>
        <v>41096496</v>
      </c>
      <c r="K4512" s="366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61"/>
      <c r="K4513" s="361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60"/>
      <c r="K4515" s="360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62">
        <f>((J4512/1.11)+(K4514/1.11))*11%</f>
        <v>4072625.7297297292</v>
      </c>
      <c r="K4516" s="363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60"/>
      <c r="K4517" s="360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41096496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28</v>
      </c>
      <c r="J4520" s="333" t="str">
        <f>J4482</f>
        <v>NOVI / CONDRO</v>
      </c>
      <c r="K4520" s="334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29</v>
      </c>
      <c r="J4521" s="333">
        <f>J4483</f>
        <v>0</v>
      </c>
      <c r="K4521" s="334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23110040</v>
      </c>
      <c r="F4524" s="200"/>
      <c r="G4524" s="201" t="s">
        <v>2</v>
      </c>
      <c r="H4524" s="335" t="str">
        <f>H4486</f>
        <v>CV PELITA JAYA</v>
      </c>
      <c r="I4524" s="335"/>
      <c r="J4524" s="335"/>
      <c r="K4524" s="336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09" t="s">
        <v>3</v>
      </c>
      <c r="G4525" s="207"/>
      <c r="H4525" s="337"/>
      <c r="I4525" s="337"/>
      <c r="J4525" s="337"/>
      <c r="K4525" s="338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0">
        <f>D4488</f>
        <v>45260</v>
      </c>
      <c r="E4526" s="311"/>
      <c r="F4526" s="309"/>
      <c r="G4526" s="208"/>
      <c r="H4526" s="312" t="str">
        <f>H4488</f>
        <v>(ANUGERAH SEJAHTERA)</v>
      </c>
      <c r="I4526" s="312"/>
      <c r="J4526" s="312"/>
      <c r="K4526" s="313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09"/>
      <c r="G4527" s="208"/>
      <c r="H4527" s="314" t="str">
        <f>H4489</f>
        <v>PURWOKERTO</v>
      </c>
      <c r="I4527" s="314"/>
      <c r="J4527" s="314"/>
      <c r="K4527" s="315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KO 0528</v>
      </c>
      <c r="E4528" s="199"/>
      <c r="F4528" s="210"/>
      <c r="G4528" s="211"/>
      <c r="H4528" s="316"/>
      <c r="I4528" s="316"/>
      <c r="J4528" s="316"/>
      <c r="K4528" s="317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100</v>
      </c>
      <c r="C4532" s="292" t="str">
        <f t="shared" si="2587"/>
        <v>LSN</v>
      </c>
      <c r="D4532" s="293">
        <f t="shared" si="2587"/>
        <v>5</v>
      </c>
      <c r="E4532" s="294" t="str">
        <f t="shared" si="2587"/>
        <v>CUTTER 18 MM KENKO L-500 (BESAR)</v>
      </c>
      <c r="F4532" s="235"/>
      <c r="G4532" s="236"/>
      <c r="H4532" s="237">
        <f t="shared" ref="H4532:J4532" si="2588">H4494</f>
        <v>147600</v>
      </c>
      <c r="I4532" s="238">
        <f t="shared" si="2588"/>
        <v>0.13500000000000001</v>
      </c>
      <c r="J4532" s="238">
        <f t="shared" si="2588"/>
        <v>0</v>
      </c>
      <c r="K4532" s="239">
        <f t="shared" ref="K4532:K4547" si="2589">(B4532*H4532-((B4532*H4532)*I4532))-((B4532*H4532-((B4532*H4532)*I4532))*J4532)</f>
        <v>12767400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120</v>
      </c>
      <c r="C4533" s="292" t="str">
        <f t="shared" si="2590"/>
        <v>LSN</v>
      </c>
      <c r="D4533" s="293">
        <f t="shared" si="2590"/>
        <v>5</v>
      </c>
      <c r="E4533" s="294" t="str">
        <f t="shared" si="2590"/>
        <v>PENSIL WARNA KENKO CP-12F CLASSIC (PANJANG)</v>
      </c>
      <c r="F4533" s="235"/>
      <c r="G4533" s="236"/>
      <c r="H4533" s="237">
        <f t="shared" ref="H4533:J4533" si="2591">H4495</f>
        <v>124200</v>
      </c>
      <c r="I4533" s="238">
        <f t="shared" si="2591"/>
        <v>0.13500000000000001</v>
      </c>
      <c r="J4533" s="238">
        <f t="shared" si="2591"/>
        <v>0</v>
      </c>
      <c r="K4533" s="239">
        <f t="shared" si="2589"/>
        <v>12891960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288</v>
      </c>
      <c r="C4534" s="292" t="str">
        <f t="shared" si="2592"/>
        <v>LSN</v>
      </c>
      <c r="D4534" s="293">
        <f t="shared" si="2592"/>
        <v>4</v>
      </c>
      <c r="E4534" s="294" t="str">
        <f t="shared" si="2592"/>
        <v>CORRECTION FLUID KENKO KE-01</v>
      </c>
      <c r="F4534" s="235"/>
      <c r="G4534" s="236"/>
      <c r="H4534" s="237">
        <f t="shared" ref="H4534:J4534" si="2593">H4496</f>
        <v>54300</v>
      </c>
      <c r="I4534" s="238">
        <f t="shared" si="2593"/>
        <v>0.13500000000000001</v>
      </c>
      <c r="J4534" s="238">
        <f t="shared" si="2593"/>
        <v>0</v>
      </c>
      <c r="K4534" s="239">
        <f t="shared" si="2589"/>
        <v>13527216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69</v>
      </c>
      <c r="C4535" s="292" t="str">
        <f t="shared" si="2594"/>
        <v>LSN</v>
      </c>
      <c r="D4535" s="293" t="str">
        <f t="shared" si="2594"/>
        <v/>
      </c>
      <c r="E4535" s="294" t="str">
        <f t="shared" si="2594"/>
        <v>MECHANICAL PENCIL 0.5 MM KENKO MP-07</v>
      </c>
      <c r="F4535" s="235"/>
      <c r="G4535" s="236"/>
      <c r="H4535" s="237">
        <f t="shared" ref="H4535:J4535" si="2595">H4497</f>
        <v>32000</v>
      </c>
      <c r="I4535" s="238">
        <f t="shared" si="2595"/>
        <v>0.13500000000000001</v>
      </c>
      <c r="J4535" s="238">
        <f t="shared" si="2595"/>
        <v>0</v>
      </c>
      <c r="K4535" s="239">
        <f t="shared" si="2589"/>
        <v>1909920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18"/>
      <c r="K4549" s="319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20">
        <f>SUM(K4532:K4547)</f>
        <v>41096496</v>
      </c>
      <c r="K4550" s="321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22"/>
      <c r="K4551" s="322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19"/>
      <c r="K4553" s="319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23">
        <f>((J4550/1.11)+(K4552/1.11))*11%</f>
        <v>4072625.7297297292</v>
      </c>
      <c r="K4554" s="324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19"/>
      <c r="K4555" s="319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41096496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28</v>
      </c>
      <c r="J4558" s="325" t="str">
        <f>J4520</f>
        <v>NOVI / CONDRO</v>
      </c>
      <c r="K4558" s="326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29</v>
      </c>
      <c r="J4559" s="325">
        <f>J4521</f>
        <v>0</v>
      </c>
      <c r="K4559" s="326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23110041</v>
      </c>
      <c r="G4562" s="11" t="s">
        <v>2</v>
      </c>
      <c r="H4562" s="301" t="s">
        <v>205</v>
      </c>
      <c r="I4562" s="301"/>
      <c r="J4562" s="301"/>
      <c r="K4562" s="302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05" t="s">
        <v>3</v>
      </c>
      <c r="G4563" s="17"/>
      <c r="H4563" s="303"/>
      <c r="I4563" s="303"/>
      <c r="J4563" s="303"/>
      <c r="K4563" s="304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43">
        <v>45260</v>
      </c>
      <c r="E4564" s="344"/>
      <c r="F4564" s="305"/>
      <c r="G4564" s="18"/>
      <c r="H4564" s="345" t="s">
        <v>31</v>
      </c>
      <c r="I4564" s="345"/>
      <c r="J4564" s="345"/>
      <c r="K4564" s="346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05"/>
      <c r="G4565" s="18"/>
      <c r="H4565" s="347" t="s">
        <v>32</v>
      </c>
      <c r="I4565" s="347"/>
      <c r="J4565" s="347"/>
      <c r="K4565" s="348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206</v>
      </c>
      <c r="E4566" s="9"/>
      <c r="F4566" s="21"/>
      <c r="G4566" s="22"/>
      <c r="H4566" s="349"/>
      <c r="I4566" s="349"/>
      <c r="J4566" s="349"/>
      <c r="K4566" s="350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2</v>
      </c>
      <c r="C4570" s="46" t="s">
        <v>40</v>
      </c>
      <c r="D4570" s="93" t="s">
        <v>31</v>
      </c>
      <c r="E4570" s="110" t="s">
        <v>131</v>
      </c>
      <c r="F4570" s="48"/>
      <c r="G4570" s="49"/>
      <c r="H4570" s="50">
        <v>142800</v>
      </c>
      <c r="I4570" s="51">
        <v>0.1</v>
      </c>
      <c r="J4570" s="51"/>
      <c r="K4570" s="52">
        <f t="shared" ref="K4570:K4585" si="2620">(B4570*H4570-((B4570*H4570)*I4570))-((B4570*H4570-((B4570*H4570)*I4570))*J4570)</f>
        <v>257040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32"/>
      <c r="K4587" s="306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27">
        <f>SUM(K4570:K4585)</f>
        <v>257040</v>
      </c>
      <c r="K4588" s="328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29"/>
      <c r="K4589" s="329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06"/>
      <c r="K4591" s="306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30">
        <f>((J4588/1.11)+(K4590/1.11))*11%</f>
        <v>25472.43243243243</v>
      </c>
      <c r="K4592" s="331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06"/>
      <c r="K4593" s="306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257040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28</v>
      </c>
      <c r="J4596" s="307" t="s">
        <v>36</v>
      </c>
      <c r="K4596" s="308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29</v>
      </c>
      <c r="J4597" s="307"/>
      <c r="K4597" s="308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23110041</v>
      </c>
      <c r="F4600" s="123"/>
      <c r="G4600" s="124" t="s">
        <v>2</v>
      </c>
      <c r="H4600" s="351" t="str">
        <f>H4562</f>
        <v>CV  WISUDA</v>
      </c>
      <c r="I4600" s="351"/>
      <c r="J4600" s="351"/>
      <c r="K4600" s="352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55" t="s">
        <v>3</v>
      </c>
      <c r="G4601" s="130"/>
      <c r="H4601" s="353"/>
      <c r="I4601" s="353"/>
      <c r="J4601" s="353"/>
      <c r="K4601" s="354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56">
        <f>D4564</f>
        <v>45260</v>
      </c>
      <c r="E4602" s="357"/>
      <c r="F4602" s="355"/>
      <c r="G4602" s="131"/>
      <c r="H4602" s="358" t="str">
        <f>H4564</f>
        <v/>
      </c>
      <c r="I4602" s="358"/>
      <c r="J4602" s="358"/>
      <c r="K4602" s="359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55"/>
      <c r="G4603" s="131"/>
      <c r="H4603" s="339" t="str">
        <f>H4565</f>
        <v>PURWOKERTO</v>
      </c>
      <c r="I4603" s="339"/>
      <c r="J4603" s="339"/>
      <c r="K4603" s="340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0529</v>
      </c>
      <c r="E4604" s="122"/>
      <c r="F4604" s="133"/>
      <c r="G4604" s="134"/>
      <c r="H4604" s="341"/>
      <c r="I4604" s="341"/>
      <c r="J4604" s="341"/>
      <c r="K4604" s="342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2</v>
      </c>
      <c r="C4608" s="287" t="str">
        <f t="shared" si="2621"/>
        <v>LSN</v>
      </c>
      <c r="D4608" s="288" t="str">
        <f t="shared" si="2621"/>
        <v/>
      </c>
      <c r="E4608" s="289" t="str">
        <f t="shared" si="2621"/>
        <v>CRAYON / OIL PASTEL JOYKO OP-12S PP CASE SEA WORLD</v>
      </c>
      <c r="F4608" s="158"/>
      <c r="G4608" s="159"/>
      <c r="H4608" s="160">
        <f t="shared" ref="H4608:J4608" si="2622">H4570</f>
        <v>142800</v>
      </c>
      <c r="I4608" s="161">
        <f t="shared" si="2622"/>
        <v>0.1</v>
      </c>
      <c r="J4608" s="161">
        <f t="shared" si="2622"/>
        <v>0</v>
      </c>
      <c r="K4608" s="162">
        <f t="shared" ref="K4608:K4623" si="2623">(B4608*H4608-((B4608*H4608)*I4608))-((B4608*H4608-((B4608*H4608)*I4608))*J4608)</f>
        <v>257040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64"/>
      <c r="K4625" s="360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65">
        <f>SUM(K4608:K4623)</f>
        <v>257040</v>
      </c>
      <c r="K4626" s="366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61"/>
      <c r="K4627" s="361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60"/>
      <c r="K4629" s="360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62">
        <f>((J4626/1.11)+(K4628/1.11))*11%</f>
        <v>25472.43243243243</v>
      </c>
      <c r="K4630" s="363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60"/>
      <c r="K4631" s="360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257040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28</v>
      </c>
      <c r="J4634" s="333" t="str">
        <f>J4596</f>
        <v>NOVI / CONDRO</v>
      </c>
      <c r="K4634" s="334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29</v>
      </c>
      <c r="J4635" s="333">
        <f>J4597</f>
        <v>0</v>
      </c>
      <c r="K4635" s="334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23110041</v>
      </c>
      <c r="F4638" s="200"/>
      <c r="G4638" s="201" t="s">
        <v>2</v>
      </c>
      <c r="H4638" s="335" t="str">
        <f>H4600</f>
        <v>CV  WISUDA</v>
      </c>
      <c r="I4638" s="335"/>
      <c r="J4638" s="335"/>
      <c r="K4638" s="336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09" t="s">
        <v>3</v>
      </c>
      <c r="G4639" s="207"/>
      <c r="H4639" s="337"/>
      <c r="I4639" s="337"/>
      <c r="J4639" s="337"/>
      <c r="K4639" s="338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0">
        <f>D4602</f>
        <v>45260</v>
      </c>
      <c r="E4640" s="311"/>
      <c r="F4640" s="309"/>
      <c r="G4640" s="208"/>
      <c r="H4640" s="312" t="str">
        <f>H4602</f>
        <v/>
      </c>
      <c r="I4640" s="312"/>
      <c r="J4640" s="312"/>
      <c r="K4640" s="313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09"/>
      <c r="G4641" s="208"/>
      <c r="H4641" s="314" t="str">
        <f>H4603</f>
        <v>PURWOKERTO</v>
      </c>
      <c r="I4641" s="314"/>
      <c r="J4641" s="314"/>
      <c r="K4641" s="315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0529</v>
      </c>
      <c r="E4642" s="199"/>
      <c r="F4642" s="210"/>
      <c r="G4642" s="211"/>
      <c r="H4642" s="316"/>
      <c r="I4642" s="316"/>
      <c r="J4642" s="316"/>
      <c r="K4642" s="317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2</v>
      </c>
      <c r="C4646" s="292" t="str">
        <f t="shared" si="2654"/>
        <v>LSN</v>
      </c>
      <c r="D4646" s="293" t="str">
        <f t="shared" si="2654"/>
        <v/>
      </c>
      <c r="E4646" s="294" t="str">
        <f t="shared" si="2654"/>
        <v>CRAYON / OIL PASTEL JOYKO OP-12S PP CASE SEA WORLD</v>
      </c>
      <c r="F4646" s="235"/>
      <c r="G4646" s="236"/>
      <c r="H4646" s="237">
        <f t="shared" ref="H4646:J4646" si="2655">H4608</f>
        <v>142800</v>
      </c>
      <c r="I4646" s="238">
        <f t="shared" si="2655"/>
        <v>0.1</v>
      </c>
      <c r="J4646" s="238">
        <f t="shared" si="2655"/>
        <v>0</v>
      </c>
      <c r="K4646" s="239">
        <f t="shared" ref="K4646:K4661" si="2656">(B4646*H4646-((B4646*H4646)*I4646))-((B4646*H4646-((B4646*H4646)*I4646))*J4646)</f>
        <v>257040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18"/>
      <c r="K4663" s="319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20">
        <f>SUM(K4646:K4661)</f>
        <v>257040</v>
      </c>
      <c r="K4664" s="321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22"/>
      <c r="K4665" s="322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19"/>
      <c r="K4667" s="319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23">
        <f>((J4664/1.11)+(K4666/1.11))*11%</f>
        <v>25472.43243243243</v>
      </c>
      <c r="K4668" s="324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19"/>
      <c r="K4669" s="319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257040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28</v>
      </c>
      <c r="J4672" s="325" t="str">
        <f>J4634</f>
        <v>NOVI / CONDRO</v>
      </c>
      <c r="K4672" s="326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29</v>
      </c>
      <c r="J4673" s="325">
        <f>J4635</f>
        <v>0</v>
      </c>
      <c r="K4673" s="326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23110042</v>
      </c>
      <c r="G4676" s="11" t="s">
        <v>2</v>
      </c>
      <c r="H4676" s="301" t="s">
        <v>80</v>
      </c>
      <c r="I4676" s="301"/>
      <c r="J4676" s="301"/>
      <c r="K4676" s="302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05" t="s">
        <v>3</v>
      </c>
      <c r="G4677" s="17"/>
      <c r="H4677" s="303"/>
      <c r="I4677" s="303"/>
      <c r="J4677" s="303"/>
      <c r="K4677" s="304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43">
        <v>45260</v>
      </c>
      <c r="E4678" s="344"/>
      <c r="F4678" s="305"/>
      <c r="G4678" s="18"/>
      <c r="H4678" s="345" t="s">
        <v>81</v>
      </c>
      <c r="I4678" s="345"/>
      <c r="J4678" s="345"/>
      <c r="K4678" s="346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05"/>
      <c r="G4679" s="18"/>
      <c r="H4679" s="347" t="s">
        <v>32</v>
      </c>
      <c r="I4679" s="347"/>
      <c r="J4679" s="347"/>
      <c r="K4679" s="348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207</v>
      </c>
      <c r="E4680" s="9"/>
      <c r="F4680" s="21"/>
      <c r="G4680" s="22"/>
      <c r="H4680" s="349"/>
      <c r="I4680" s="349"/>
      <c r="J4680" s="349"/>
      <c r="K4680" s="350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50</v>
      </c>
      <c r="C4684" s="46" t="s">
        <v>47</v>
      </c>
      <c r="D4684" s="93" t="s">
        <v>31</v>
      </c>
      <c r="E4684" s="110" t="s">
        <v>208</v>
      </c>
      <c r="F4684" s="48"/>
      <c r="G4684" s="49"/>
      <c r="H4684" s="50">
        <v>17000</v>
      </c>
      <c r="I4684" s="51">
        <v>0.125</v>
      </c>
      <c r="J4684" s="51"/>
      <c r="K4684" s="52">
        <f t="shared" ref="K4684:K4699" si="2687">(B4684*H4684-((B4684*H4684)*I4684))-((B4684*H4684-((B4684*H4684)*I4684))*J4684)</f>
        <v>743750</v>
      </c>
      <c r="L4684" s="36"/>
    </row>
    <row r="4685" spans="1:12" s="10" customFormat="1" ht="14.1" customHeight="1" x14ac:dyDescent="0.25">
      <c r="A4685" s="45">
        <v>2</v>
      </c>
      <c r="B4685" s="46">
        <v>10</v>
      </c>
      <c r="C4685" s="46" t="s">
        <v>57</v>
      </c>
      <c r="D4685" s="93" t="s">
        <v>31</v>
      </c>
      <c r="E4685" s="110" t="s">
        <v>209</v>
      </c>
      <c r="F4685" s="48"/>
      <c r="G4685" s="49"/>
      <c r="H4685" s="50">
        <v>28800</v>
      </c>
      <c r="I4685" s="51">
        <v>0.125</v>
      </c>
      <c r="J4685" s="51"/>
      <c r="K4685" s="52">
        <f t="shared" si="2687"/>
        <v>252000</v>
      </c>
      <c r="L4685" s="36"/>
    </row>
    <row r="4686" spans="1:12" s="10" customFormat="1" ht="14.1" customHeight="1" x14ac:dyDescent="0.25">
      <c r="A4686" s="45">
        <v>3</v>
      </c>
      <c r="B4686" s="46">
        <v>22</v>
      </c>
      <c r="C4686" s="46" t="s">
        <v>40</v>
      </c>
      <c r="D4686" s="93" t="s">
        <v>31</v>
      </c>
      <c r="E4686" s="110" t="s">
        <v>203</v>
      </c>
      <c r="F4686" s="48"/>
      <c r="G4686" s="49"/>
      <c r="H4686" s="50">
        <v>54300</v>
      </c>
      <c r="I4686" s="51">
        <v>0.13</v>
      </c>
      <c r="J4686" s="51"/>
      <c r="K4686" s="52">
        <f t="shared" si="2687"/>
        <v>1039302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32"/>
      <c r="K4701" s="306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27">
        <f>SUM(K4684:K4699)</f>
        <v>2035052</v>
      </c>
      <c r="K4702" s="328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29"/>
      <c r="K4703" s="329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06"/>
      <c r="K4705" s="306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30">
        <f>((J4702/1.11)+(K4704/1.11))*11%</f>
        <v>201671.81981981982</v>
      </c>
      <c r="K4706" s="331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06"/>
      <c r="K4707" s="306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2035052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28</v>
      </c>
      <c r="J4710" s="307" t="s">
        <v>36</v>
      </c>
      <c r="K4710" s="308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29</v>
      </c>
      <c r="J4711" s="307"/>
      <c r="K4711" s="308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23110042</v>
      </c>
      <c r="F4714" s="123"/>
      <c r="G4714" s="124" t="s">
        <v>2</v>
      </c>
      <c r="H4714" s="351" t="str">
        <f>H4676</f>
        <v>SANTOSO BUDIONO</v>
      </c>
      <c r="I4714" s="351"/>
      <c r="J4714" s="351"/>
      <c r="K4714" s="352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55" t="s">
        <v>3</v>
      </c>
      <c r="G4715" s="130"/>
      <c r="H4715" s="353"/>
      <c r="I4715" s="353"/>
      <c r="J4715" s="353"/>
      <c r="K4715" s="354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56">
        <f>D4678</f>
        <v>45260</v>
      </c>
      <c r="E4716" s="357"/>
      <c r="F4716" s="355"/>
      <c r="G4716" s="131"/>
      <c r="H4716" s="358" t="str">
        <f>H4678</f>
        <v>(  ARMADA  )</v>
      </c>
      <c r="I4716" s="358"/>
      <c r="J4716" s="358"/>
      <c r="K4716" s="359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55"/>
      <c r="G4717" s="131"/>
      <c r="H4717" s="339" t="str">
        <f>H4679</f>
        <v>PURWOKERTO</v>
      </c>
      <c r="I4717" s="339"/>
      <c r="J4717" s="339"/>
      <c r="K4717" s="340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0530</v>
      </c>
      <c r="E4718" s="122"/>
      <c r="F4718" s="133"/>
      <c r="G4718" s="134"/>
      <c r="H4718" s="341"/>
      <c r="I4718" s="341"/>
      <c r="J4718" s="341"/>
      <c r="K4718" s="342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50</v>
      </c>
      <c r="C4722" s="287" t="str">
        <f t="shared" si="2688"/>
        <v>PCS</v>
      </c>
      <c r="D4722" s="288" t="str">
        <f t="shared" si="2688"/>
        <v/>
      </c>
      <c r="E4722" s="289" t="str">
        <f t="shared" si="2688"/>
        <v>TAPE CUTTER 2" JOYKO TD-2S BESI</v>
      </c>
      <c r="F4722" s="158"/>
      <c r="G4722" s="159"/>
      <c r="H4722" s="160">
        <f t="shared" ref="H4722:J4722" si="2689">H4684</f>
        <v>17000</v>
      </c>
      <c r="I4722" s="161">
        <f t="shared" si="2689"/>
        <v>0.125</v>
      </c>
      <c r="J4722" s="161">
        <f t="shared" si="2689"/>
        <v>0</v>
      </c>
      <c r="K4722" s="162">
        <f t="shared" ref="K4722:K4737" si="2690">(B4722*H4722-((B4722*H4722)*I4722))-((B4722*H4722-((B4722*H4722)*I4722))*J4722)</f>
        <v>743750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10</v>
      </c>
      <c r="C4723" s="287" t="str">
        <f t="shared" si="2691"/>
        <v>GRS</v>
      </c>
      <c r="D4723" s="288" t="str">
        <f t="shared" si="2691"/>
        <v/>
      </c>
      <c r="E4723" s="289" t="str">
        <f t="shared" si="2691"/>
        <v>BINDER CLIP KENKO NO. 105</v>
      </c>
      <c r="F4723" s="158"/>
      <c r="G4723" s="159"/>
      <c r="H4723" s="160">
        <f t="shared" ref="H4723:J4723" si="2692">H4685</f>
        <v>28800</v>
      </c>
      <c r="I4723" s="161">
        <f t="shared" si="2692"/>
        <v>0.125</v>
      </c>
      <c r="J4723" s="161">
        <f t="shared" si="2692"/>
        <v>0</v>
      </c>
      <c r="K4723" s="162">
        <f t="shared" si="2690"/>
        <v>252000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22</v>
      </c>
      <c r="C4724" s="287" t="str">
        <f t="shared" si="2693"/>
        <v>LSN</v>
      </c>
      <c r="D4724" s="288" t="str">
        <f t="shared" si="2693"/>
        <v/>
      </c>
      <c r="E4724" s="289" t="str">
        <f t="shared" si="2693"/>
        <v>CORRECTION FLUID KENKO KE-01</v>
      </c>
      <c r="F4724" s="158"/>
      <c r="G4724" s="159"/>
      <c r="H4724" s="160">
        <f t="shared" ref="H4724:J4724" si="2694">H4686</f>
        <v>54300</v>
      </c>
      <c r="I4724" s="161">
        <f t="shared" si="2694"/>
        <v>0.13</v>
      </c>
      <c r="J4724" s="161">
        <f t="shared" si="2694"/>
        <v>0</v>
      </c>
      <c r="K4724" s="162">
        <f t="shared" si="2690"/>
        <v>1039302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64"/>
      <c r="K4739" s="360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65">
        <f>SUM(K4722:K4737)</f>
        <v>2035052</v>
      </c>
      <c r="K4740" s="366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61"/>
      <c r="K4741" s="361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60"/>
      <c r="K4743" s="360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62">
        <f>((J4740/1.11)+(K4742/1.11))*11%</f>
        <v>201671.81981981982</v>
      </c>
      <c r="K4744" s="363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60"/>
      <c r="K4745" s="360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2035052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28</v>
      </c>
      <c r="J4748" s="333" t="str">
        <f>J4710</f>
        <v>NOVI / CONDRO</v>
      </c>
      <c r="K4748" s="334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29</v>
      </c>
      <c r="J4749" s="333">
        <f>J4711</f>
        <v>0</v>
      </c>
      <c r="K4749" s="334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23110042</v>
      </c>
      <c r="F4752" s="200"/>
      <c r="G4752" s="201" t="s">
        <v>2</v>
      </c>
      <c r="H4752" s="335" t="str">
        <f>H4714</f>
        <v>SANTOSO BUDIONO</v>
      </c>
      <c r="I4752" s="335"/>
      <c r="J4752" s="335"/>
      <c r="K4752" s="336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09" t="s">
        <v>3</v>
      </c>
      <c r="G4753" s="207"/>
      <c r="H4753" s="337"/>
      <c r="I4753" s="337"/>
      <c r="J4753" s="337"/>
      <c r="K4753" s="338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0">
        <f>D4716</f>
        <v>45260</v>
      </c>
      <c r="E4754" s="311"/>
      <c r="F4754" s="309"/>
      <c r="G4754" s="208"/>
      <c r="H4754" s="312" t="str">
        <f>H4716</f>
        <v>(  ARMADA  )</v>
      </c>
      <c r="I4754" s="312"/>
      <c r="J4754" s="312"/>
      <c r="K4754" s="313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09"/>
      <c r="G4755" s="208"/>
      <c r="H4755" s="314" t="str">
        <f>H4717</f>
        <v>PURWOKERTO</v>
      </c>
      <c r="I4755" s="314"/>
      <c r="J4755" s="314"/>
      <c r="K4755" s="315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0530</v>
      </c>
      <c r="E4756" s="199"/>
      <c r="F4756" s="210"/>
      <c r="G4756" s="211"/>
      <c r="H4756" s="316"/>
      <c r="I4756" s="316"/>
      <c r="J4756" s="316"/>
      <c r="K4756" s="317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50</v>
      </c>
      <c r="C4760" s="292" t="str">
        <f t="shared" si="2721"/>
        <v>PCS</v>
      </c>
      <c r="D4760" s="293" t="str">
        <f t="shared" si="2721"/>
        <v/>
      </c>
      <c r="E4760" s="294" t="str">
        <f t="shared" si="2721"/>
        <v>TAPE CUTTER 2" JOYKO TD-2S BESI</v>
      </c>
      <c r="F4760" s="235"/>
      <c r="G4760" s="236"/>
      <c r="H4760" s="237">
        <f t="shared" ref="H4760:J4760" si="2722">H4722</f>
        <v>17000</v>
      </c>
      <c r="I4760" s="238">
        <f t="shared" si="2722"/>
        <v>0.125</v>
      </c>
      <c r="J4760" s="238">
        <f t="shared" si="2722"/>
        <v>0</v>
      </c>
      <c r="K4760" s="239">
        <f t="shared" ref="K4760:K4775" si="2723">(B4760*H4760-((B4760*H4760)*I4760))-((B4760*H4760-((B4760*H4760)*I4760))*J4760)</f>
        <v>743750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10</v>
      </c>
      <c r="C4761" s="292" t="str">
        <f t="shared" si="2724"/>
        <v>GRS</v>
      </c>
      <c r="D4761" s="293" t="str">
        <f t="shared" si="2724"/>
        <v/>
      </c>
      <c r="E4761" s="294" t="str">
        <f t="shared" si="2724"/>
        <v>BINDER CLIP KENKO NO. 105</v>
      </c>
      <c r="F4761" s="235"/>
      <c r="G4761" s="236"/>
      <c r="H4761" s="237">
        <f t="shared" ref="H4761:J4761" si="2725">H4723</f>
        <v>28800</v>
      </c>
      <c r="I4761" s="238">
        <f t="shared" si="2725"/>
        <v>0.125</v>
      </c>
      <c r="J4761" s="238">
        <f t="shared" si="2725"/>
        <v>0</v>
      </c>
      <c r="K4761" s="239">
        <f t="shared" si="2723"/>
        <v>252000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22</v>
      </c>
      <c r="C4762" s="292" t="str">
        <f t="shared" si="2726"/>
        <v>LSN</v>
      </c>
      <c r="D4762" s="293" t="str">
        <f t="shared" si="2726"/>
        <v/>
      </c>
      <c r="E4762" s="294" t="str">
        <f t="shared" si="2726"/>
        <v>CORRECTION FLUID KENKO KE-01</v>
      </c>
      <c r="F4762" s="235"/>
      <c r="G4762" s="236"/>
      <c r="H4762" s="237">
        <f t="shared" ref="H4762:J4762" si="2727">H4724</f>
        <v>54300</v>
      </c>
      <c r="I4762" s="238">
        <f t="shared" si="2727"/>
        <v>0.13</v>
      </c>
      <c r="J4762" s="238">
        <f t="shared" si="2727"/>
        <v>0</v>
      </c>
      <c r="K4762" s="239">
        <f t="shared" si="2723"/>
        <v>1039302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18"/>
      <c r="K4777" s="319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20">
        <f>SUM(K4760:K4775)</f>
        <v>2035052</v>
      </c>
      <c r="K4778" s="321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22"/>
      <c r="K4779" s="322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19"/>
      <c r="K4781" s="319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23">
        <f>((J4778/1.11)+(K4780/1.11))*11%</f>
        <v>201671.81981981982</v>
      </c>
      <c r="K4782" s="324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19"/>
      <c r="K4783" s="319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2035052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28</v>
      </c>
      <c r="J4786" s="325" t="str">
        <f>J4748</f>
        <v>NOVI / CONDRO</v>
      </c>
      <c r="K4786" s="326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29</v>
      </c>
      <c r="J4787" s="325">
        <f>J4749</f>
        <v>0</v>
      </c>
      <c r="K4787" s="326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23110043</v>
      </c>
      <c r="G4790" s="11" t="s">
        <v>2</v>
      </c>
      <c r="H4790" s="301" t="s">
        <v>49</v>
      </c>
      <c r="I4790" s="301"/>
      <c r="J4790" s="301"/>
      <c r="K4790" s="302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05" t="s">
        <v>3</v>
      </c>
      <c r="G4791" s="17"/>
      <c r="H4791" s="303"/>
      <c r="I4791" s="303"/>
      <c r="J4791" s="303"/>
      <c r="K4791" s="304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43">
        <v>45260</v>
      </c>
      <c r="E4792" s="344"/>
      <c r="F4792" s="305"/>
      <c r="G4792" s="18"/>
      <c r="H4792" s="345" t="s">
        <v>50</v>
      </c>
      <c r="I4792" s="345"/>
      <c r="J4792" s="345"/>
      <c r="K4792" s="346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05"/>
      <c r="G4793" s="18"/>
      <c r="H4793" s="347" t="s">
        <v>51</v>
      </c>
      <c r="I4793" s="347"/>
      <c r="J4793" s="347"/>
      <c r="K4793" s="348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49"/>
      <c r="I4794" s="349"/>
      <c r="J4794" s="349"/>
      <c r="K4794" s="350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60</v>
      </c>
      <c r="C4798" s="46" t="s">
        <v>40</v>
      </c>
      <c r="D4798" s="93">
        <v>1</v>
      </c>
      <c r="E4798" s="110" t="s">
        <v>118</v>
      </c>
      <c r="F4798" s="48"/>
      <c r="G4798" s="49"/>
      <c r="H4798" s="50">
        <v>57600</v>
      </c>
      <c r="I4798" s="51">
        <v>0.125</v>
      </c>
      <c r="J4798" s="51"/>
      <c r="K4798" s="52">
        <f t="shared" ref="K4798:K4813" si="2754">(B4798*H4798-((B4798*H4798)*I4798))-((B4798*H4798-((B4798*H4798)*I4798))*J4798)</f>
        <v>3024000</v>
      </c>
      <c r="L4798" s="36"/>
    </row>
    <row r="4799" spans="1:12" s="10" customFormat="1" ht="14.1" customHeight="1" x14ac:dyDescent="0.25">
      <c r="A4799" s="45">
        <v>2</v>
      </c>
      <c r="B4799" s="46">
        <v>192</v>
      </c>
      <c r="C4799" s="46" t="s">
        <v>74</v>
      </c>
      <c r="D4799" s="93">
        <v>1</v>
      </c>
      <c r="E4799" s="110" t="s">
        <v>211</v>
      </c>
      <c r="F4799" s="48"/>
      <c r="G4799" s="49"/>
      <c r="H4799" s="50">
        <v>16800</v>
      </c>
      <c r="I4799" s="51">
        <v>0.125</v>
      </c>
      <c r="J4799" s="51"/>
      <c r="K4799" s="52">
        <f t="shared" si="2754"/>
        <v>2822400</v>
      </c>
      <c r="L4799" s="36"/>
    </row>
    <row r="4800" spans="1:12" s="10" customFormat="1" ht="14.1" customHeight="1" x14ac:dyDescent="0.25">
      <c r="A4800" s="45">
        <v>3</v>
      </c>
      <c r="B4800" s="46">
        <v>48</v>
      </c>
      <c r="C4800" s="46" t="s">
        <v>47</v>
      </c>
      <c r="D4800" s="93">
        <v>2</v>
      </c>
      <c r="E4800" s="110" t="s">
        <v>212</v>
      </c>
      <c r="F4800" s="48"/>
      <c r="G4800" s="49"/>
      <c r="H4800" s="50">
        <v>40000</v>
      </c>
      <c r="I4800" s="51">
        <v>0.125</v>
      </c>
      <c r="J4800" s="51"/>
      <c r="K4800" s="52">
        <f t="shared" si="2754"/>
        <v>1680000</v>
      </c>
      <c r="L4800" s="36"/>
    </row>
    <row r="4801" spans="1:12" s="10" customFormat="1" ht="14.1" customHeight="1" x14ac:dyDescent="0.25">
      <c r="A4801" s="45">
        <v>4</v>
      </c>
      <c r="B4801" s="46">
        <v>288</v>
      </c>
      <c r="C4801" s="46" t="s">
        <v>40</v>
      </c>
      <c r="D4801" s="93">
        <v>2</v>
      </c>
      <c r="E4801" s="110" t="s">
        <v>64</v>
      </c>
      <c r="F4801" s="48"/>
      <c r="G4801" s="49"/>
      <c r="H4801" s="50">
        <v>39000</v>
      </c>
      <c r="I4801" s="51">
        <v>0.125</v>
      </c>
      <c r="J4801" s="51"/>
      <c r="K4801" s="52">
        <f t="shared" si="2754"/>
        <v>9828000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32"/>
      <c r="K4815" s="306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27">
        <f>SUM(K4798:K4813)</f>
        <v>17354400</v>
      </c>
      <c r="K4816" s="328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29"/>
      <c r="K4817" s="329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06"/>
      <c r="K4819" s="306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30">
        <f>((J4816/1.11)+(K4818/1.11))*11%</f>
        <v>1719805.4054054054</v>
      </c>
      <c r="K4820" s="331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06"/>
      <c r="K4821" s="306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17354400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28</v>
      </c>
      <c r="J4824" s="307" t="s">
        <v>36</v>
      </c>
      <c r="K4824" s="308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29</v>
      </c>
      <c r="J4825" s="307"/>
      <c r="K4825" s="308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23110043</v>
      </c>
      <c r="F4828" s="123"/>
      <c r="G4828" s="124" t="s">
        <v>2</v>
      </c>
      <c r="H4828" s="351" t="str">
        <f>H4790</f>
        <v>LILY JULIAWATI</v>
      </c>
      <c r="I4828" s="351"/>
      <c r="J4828" s="351"/>
      <c r="K4828" s="352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55" t="s">
        <v>3</v>
      </c>
      <c r="G4829" s="130"/>
      <c r="H4829" s="353"/>
      <c r="I4829" s="353"/>
      <c r="J4829" s="353"/>
      <c r="K4829" s="354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56">
        <f>D4792</f>
        <v>45260</v>
      </c>
      <c r="E4830" s="357"/>
      <c r="F4830" s="355"/>
      <c r="G4830" s="131"/>
      <c r="H4830" s="358" t="str">
        <f>H4792</f>
        <v>(REJO AGUNG)</v>
      </c>
      <c r="I4830" s="358"/>
      <c r="J4830" s="358"/>
      <c r="K4830" s="359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55"/>
      <c r="G4831" s="131"/>
      <c r="H4831" s="339" t="str">
        <f>H4793</f>
        <v>JOMBANG</v>
      </c>
      <c r="I4831" s="339"/>
      <c r="J4831" s="339"/>
      <c r="K4831" s="340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0523</v>
      </c>
      <c r="E4832" s="122"/>
      <c r="F4832" s="133"/>
      <c r="G4832" s="134"/>
      <c r="H4832" s="341"/>
      <c r="I4832" s="341"/>
      <c r="J4832" s="341"/>
      <c r="K4832" s="342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60</v>
      </c>
      <c r="C4836" s="287" t="str">
        <f t="shared" si="2755"/>
        <v>LSN</v>
      </c>
      <c r="D4836" s="288">
        <f t="shared" si="2755"/>
        <v>1</v>
      </c>
      <c r="E4836" s="289" t="str">
        <f t="shared" si="2755"/>
        <v>CORRECTION TAPE JOYKO CT-522</v>
      </c>
      <c r="F4836" s="158"/>
      <c r="G4836" s="159"/>
      <c r="H4836" s="160">
        <f t="shared" ref="H4836:J4836" si="2756">H4798</f>
        <v>57600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3024000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192</v>
      </c>
      <c r="C4837" s="287" t="str">
        <f t="shared" si="2758"/>
        <v>SET</v>
      </c>
      <c r="D4837" s="288">
        <f t="shared" si="2758"/>
        <v>1</v>
      </c>
      <c r="E4837" s="289" t="str">
        <f t="shared" si="2758"/>
        <v>GEL PEN SET JOYKO GPC-309S DIAMOND ART</v>
      </c>
      <c r="F4837" s="158"/>
      <c r="G4837" s="159"/>
      <c r="H4837" s="160">
        <f t="shared" ref="H4837:J4837" si="2759">H4799</f>
        <v>16800</v>
      </c>
      <c r="I4837" s="161">
        <f t="shared" si="2759"/>
        <v>0.125</v>
      </c>
      <c r="J4837" s="161">
        <f t="shared" si="2759"/>
        <v>0</v>
      </c>
      <c r="K4837" s="162">
        <f t="shared" si="2757"/>
        <v>2822400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48</v>
      </c>
      <c r="C4838" s="287" t="str">
        <f t="shared" si="2760"/>
        <v>PCS</v>
      </c>
      <c r="D4838" s="288">
        <f t="shared" si="2760"/>
        <v>2</v>
      </c>
      <c r="E4838" s="289" t="str">
        <f t="shared" si="2760"/>
        <v>PUNCH JOYKO 85</v>
      </c>
      <c r="F4838" s="158"/>
      <c r="G4838" s="159"/>
      <c r="H4838" s="160">
        <f t="shared" ref="H4838:J4838" si="2761">H4800</f>
        <v>40000</v>
      </c>
      <c r="I4838" s="161">
        <f t="shared" si="2761"/>
        <v>0.125</v>
      </c>
      <c r="J4838" s="161">
        <f t="shared" si="2761"/>
        <v>0</v>
      </c>
      <c r="K4838" s="162">
        <f t="shared" si="2757"/>
        <v>1680000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288</v>
      </c>
      <c r="C4839" s="287" t="str">
        <f t="shared" si="2762"/>
        <v>LSN</v>
      </c>
      <c r="D4839" s="288">
        <f t="shared" si="2762"/>
        <v>2</v>
      </c>
      <c r="E4839" s="289" t="str">
        <f t="shared" si="2762"/>
        <v>GEL PEN KENKO HI-TECH-H 0.28 MM HITAM</v>
      </c>
      <c r="F4839" s="158"/>
      <c r="G4839" s="159"/>
      <c r="H4839" s="160">
        <f t="shared" ref="H4839:J4839" si="2763">H4801</f>
        <v>39000</v>
      </c>
      <c r="I4839" s="161">
        <f t="shared" si="2763"/>
        <v>0.125</v>
      </c>
      <c r="J4839" s="161">
        <f t="shared" si="2763"/>
        <v>0</v>
      </c>
      <c r="K4839" s="162">
        <f t="shared" si="2757"/>
        <v>9828000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64"/>
      <c r="K4853" s="360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65">
        <f>SUM(K4836:K4851)</f>
        <v>17354400</v>
      </c>
      <c r="K4854" s="366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61"/>
      <c r="K4855" s="361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60"/>
      <c r="K4857" s="360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62">
        <f>((J4854/1.11)+(K4856/1.11))*11%</f>
        <v>1719805.4054054054</v>
      </c>
      <c r="K4858" s="363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60"/>
      <c r="K4859" s="360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17354400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28</v>
      </c>
      <c r="J4862" s="333" t="str">
        <f>J4824</f>
        <v>NOVI / CONDRO</v>
      </c>
      <c r="K4862" s="334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29</v>
      </c>
      <c r="J4863" s="333">
        <f>J4825</f>
        <v>0</v>
      </c>
      <c r="K4863" s="334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23110043</v>
      </c>
      <c r="F4866" s="200"/>
      <c r="G4866" s="201" t="s">
        <v>2</v>
      </c>
      <c r="H4866" s="335" t="str">
        <f>H4828</f>
        <v>LILY JULIAWATI</v>
      </c>
      <c r="I4866" s="335"/>
      <c r="J4866" s="335"/>
      <c r="K4866" s="336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09" t="s">
        <v>3</v>
      </c>
      <c r="G4867" s="207"/>
      <c r="H4867" s="337"/>
      <c r="I4867" s="337"/>
      <c r="J4867" s="337"/>
      <c r="K4867" s="338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0">
        <f>D4830</f>
        <v>45260</v>
      </c>
      <c r="E4868" s="311"/>
      <c r="F4868" s="309"/>
      <c r="G4868" s="208"/>
      <c r="H4868" s="312" t="str">
        <f>H4830</f>
        <v>(REJO AGUNG)</v>
      </c>
      <c r="I4868" s="312"/>
      <c r="J4868" s="312"/>
      <c r="K4868" s="313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09"/>
      <c r="G4869" s="208"/>
      <c r="H4869" s="314" t="str">
        <f>H4831</f>
        <v>JOMBANG</v>
      </c>
      <c r="I4869" s="314"/>
      <c r="J4869" s="314"/>
      <c r="K4869" s="315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0523</v>
      </c>
      <c r="E4870" s="199"/>
      <c r="F4870" s="210"/>
      <c r="G4870" s="211"/>
      <c r="H4870" s="316"/>
      <c r="I4870" s="316"/>
      <c r="J4870" s="316"/>
      <c r="K4870" s="317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60</v>
      </c>
      <c r="C4874" s="292" t="str">
        <f t="shared" si="2788"/>
        <v>LSN</v>
      </c>
      <c r="D4874" s="293">
        <f t="shared" si="2788"/>
        <v>1</v>
      </c>
      <c r="E4874" s="294" t="str">
        <f t="shared" si="2788"/>
        <v>CORRECTION TAPE JOYKO CT-522</v>
      </c>
      <c r="F4874" s="235"/>
      <c r="G4874" s="236"/>
      <c r="H4874" s="237">
        <f t="shared" ref="H4874:J4874" si="2789">H4836</f>
        <v>57600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3024000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192</v>
      </c>
      <c r="C4875" s="292" t="str">
        <f t="shared" si="2791"/>
        <v>SET</v>
      </c>
      <c r="D4875" s="293">
        <f t="shared" si="2791"/>
        <v>1</v>
      </c>
      <c r="E4875" s="294" t="str">
        <f t="shared" si="2791"/>
        <v>GEL PEN SET JOYKO GPC-309S DIAMOND ART</v>
      </c>
      <c r="F4875" s="235"/>
      <c r="G4875" s="236"/>
      <c r="H4875" s="237">
        <f t="shared" ref="H4875:J4875" si="2792">H4837</f>
        <v>16800</v>
      </c>
      <c r="I4875" s="238">
        <f t="shared" si="2792"/>
        <v>0.125</v>
      </c>
      <c r="J4875" s="238">
        <f t="shared" si="2792"/>
        <v>0</v>
      </c>
      <c r="K4875" s="239">
        <f t="shared" si="2790"/>
        <v>2822400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48</v>
      </c>
      <c r="C4876" s="292" t="str">
        <f t="shared" si="2793"/>
        <v>PCS</v>
      </c>
      <c r="D4876" s="293">
        <f t="shared" si="2793"/>
        <v>2</v>
      </c>
      <c r="E4876" s="294" t="str">
        <f t="shared" si="2793"/>
        <v>PUNCH JOYKO 85</v>
      </c>
      <c r="F4876" s="235"/>
      <c r="G4876" s="236"/>
      <c r="H4876" s="237">
        <f t="shared" ref="H4876:J4876" si="2794">H4838</f>
        <v>40000</v>
      </c>
      <c r="I4876" s="238">
        <f t="shared" si="2794"/>
        <v>0.125</v>
      </c>
      <c r="J4876" s="238">
        <f t="shared" si="2794"/>
        <v>0</v>
      </c>
      <c r="K4876" s="239">
        <f t="shared" si="2790"/>
        <v>1680000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288</v>
      </c>
      <c r="C4877" s="292" t="str">
        <f t="shared" si="2795"/>
        <v>LSN</v>
      </c>
      <c r="D4877" s="293">
        <f t="shared" si="2795"/>
        <v>2</v>
      </c>
      <c r="E4877" s="294" t="str">
        <f t="shared" si="2795"/>
        <v>GEL PEN KENKO HI-TECH-H 0.28 MM HITAM</v>
      </c>
      <c r="F4877" s="235"/>
      <c r="G4877" s="236"/>
      <c r="H4877" s="237">
        <f t="shared" ref="H4877:J4877" si="2796">H4839</f>
        <v>39000</v>
      </c>
      <c r="I4877" s="238">
        <f t="shared" si="2796"/>
        <v>0.125</v>
      </c>
      <c r="J4877" s="238">
        <f t="shared" si="2796"/>
        <v>0</v>
      </c>
      <c r="K4877" s="239">
        <f t="shared" si="2790"/>
        <v>9828000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18"/>
      <c r="K4891" s="319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20">
        <f>SUM(K4874:K4889)</f>
        <v>17354400</v>
      </c>
      <c r="K4892" s="321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22"/>
      <c r="K4893" s="322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19"/>
      <c r="K4895" s="319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23">
        <f>((J4892/1.11)+(K4894/1.11))*11%</f>
        <v>1719805.4054054054</v>
      </c>
      <c r="K4896" s="324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19"/>
      <c r="K4897" s="319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17354400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28</v>
      </c>
      <c r="J4900" s="325" t="str">
        <f>J4862</f>
        <v>NOVI / CONDRO</v>
      </c>
      <c r="K4900" s="326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29</v>
      </c>
      <c r="J4901" s="325">
        <f>J4863</f>
        <v>0</v>
      </c>
      <c r="K4901" s="326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23110044</v>
      </c>
      <c r="G4904" s="11" t="s">
        <v>2</v>
      </c>
      <c r="H4904" s="301"/>
      <c r="I4904" s="301"/>
      <c r="J4904" s="301"/>
      <c r="K4904" s="302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05" t="s">
        <v>3</v>
      </c>
      <c r="G4905" s="17"/>
      <c r="H4905" s="303"/>
      <c r="I4905" s="303"/>
      <c r="J4905" s="303"/>
      <c r="K4905" s="304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43"/>
      <c r="E4906" s="344"/>
      <c r="F4906" s="305"/>
      <c r="G4906" s="18"/>
      <c r="H4906" s="345"/>
      <c r="I4906" s="345"/>
      <c r="J4906" s="345"/>
      <c r="K4906" s="346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05"/>
      <c r="G4907" s="18"/>
      <c r="H4907" s="347"/>
      <c r="I4907" s="347"/>
      <c r="J4907" s="347"/>
      <c r="K4907" s="348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/>
      <c r="E4908" s="9"/>
      <c r="F4908" s="21"/>
      <c r="G4908" s="22"/>
      <c r="H4908" s="349"/>
      <c r="I4908" s="349"/>
      <c r="J4908" s="349"/>
      <c r="K4908" s="350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/>
      <c r="C4912" s="46"/>
      <c r="D4912" s="93"/>
      <c r="E4912" s="110"/>
      <c r="F4912" s="48"/>
      <c r="G4912" s="49"/>
      <c r="H4912" s="50"/>
      <c r="I4912" s="51"/>
      <c r="J4912" s="51"/>
      <c r="K4912" s="52">
        <f t="shared" ref="K4912:K4927" si="2821">(B4912*H4912-((B4912*H4912)*I4912))-((B4912*H4912-((B4912*H4912)*I4912))*J4912)</f>
        <v>0</v>
      </c>
      <c r="L4912" s="36"/>
    </row>
    <row r="4913" spans="1:12" s="10" customFormat="1" ht="14.1" customHeight="1" x14ac:dyDescent="0.25">
      <c r="A4913" s="45">
        <v>2</v>
      </c>
      <c r="B4913" s="46"/>
      <c r="C4913" s="46"/>
      <c r="D4913" s="93"/>
      <c r="E4913" s="110"/>
      <c r="F4913" s="48"/>
      <c r="G4913" s="49"/>
      <c r="H4913" s="50"/>
      <c r="I4913" s="51"/>
      <c r="J4913" s="51"/>
      <c r="K4913" s="52">
        <f t="shared" si="2821"/>
        <v>0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32"/>
      <c r="K4929" s="306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27">
        <f>SUM(K4912:K4927)</f>
        <v>0</v>
      </c>
      <c r="K4930" s="328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29"/>
      <c r="K4931" s="329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06"/>
      <c r="K4933" s="306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30">
        <f>((J4930/1.11)+(K4932/1.11))*11%</f>
        <v>0</v>
      </c>
      <c r="K4934" s="331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06"/>
      <c r="K4935" s="306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0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28</v>
      </c>
      <c r="J4938" s="307"/>
      <c r="K4938" s="308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29</v>
      </c>
      <c r="J4939" s="307"/>
      <c r="K4939" s="308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23110044</v>
      </c>
      <c r="F4942" s="123"/>
      <c r="G4942" s="124" t="s">
        <v>2</v>
      </c>
      <c r="H4942" s="351">
        <f>H4904</f>
        <v>0</v>
      </c>
      <c r="I4942" s="351"/>
      <c r="J4942" s="351"/>
      <c r="K4942" s="352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55" t="s">
        <v>3</v>
      </c>
      <c r="G4943" s="130"/>
      <c r="H4943" s="353"/>
      <c r="I4943" s="353"/>
      <c r="J4943" s="353"/>
      <c r="K4943" s="354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56">
        <f>D4906</f>
        <v>0</v>
      </c>
      <c r="E4944" s="357"/>
      <c r="F4944" s="355"/>
      <c r="G4944" s="131"/>
      <c r="H4944" s="358">
        <f>H4906</f>
        <v>0</v>
      </c>
      <c r="I4944" s="358"/>
      <c r="J4944" s="358"/>
      <c r="K4944" s="359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55"/>
      <c r="G4945" s="131"/>
      <c r="H4945" s="339">
        <f>H4907</f>
        <v>0</v>
      </c>
      <c r="I4945" s="339"/>
      <c r="J4945" s="339"/>
      <c r="K4945" s="340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>
        <f>D4908</f>
        <v>0</v>
      </c>
      <c r="E4946" s="122"/>
      <c r="F4946" s="133"/>
      <c r="G4946" s="134"/>
      <c r="H4946" s="341"/>
      <c r="I4946" s="341"/>
      <c r="J4946" s="341"/>
      <c r="K4946" s="342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0</v>
      </c>
      <c r="C4950" s="287">
        <f t="shared" si="2822"/>
        <v>0</v>
      </c>
      <c r="D4950" s="288">
        <f t="shared" si="2822"/>
        <v>0</v>
      </c>
      <c r="E4950" s="289">
        <f t="shared" si="2822"/>
        <v>0</v>
      </c>
      <c r="F4950" s="158"/>
      <c r="G4950" s="159"/>
      <c r="H4950" s="160">
        <f t="shared" ref="H4950:J4950" si="2823">H4912</f>
        <v>0</v>
      </c>
      <c r="I4950" s="161">
        <f t="shared" si="2823"/>
        <v>0</v>
      </c>
      <c r="J4950" s="161">
        <f t="shared" si="2823"/>
        <v>0</v>
      </c>
      <c r="K4950" s="162">
        <f t="shared" ref="K4950:K4965" si="2824">(B4950*H4950-((B4950*H4950)*I4950))-((B4950*H4950-((B4950*H4950)*I4950))*J4950)</f>
        <v>0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0</v>
      </c>
      <c r="C4951" s="287">
        <f t="shared" si="2825"/>
        <v>0</v>
      </c>
      <c r="D4951" s="288">
        <f t="shared" si="2825"/>
        <v>0</v>
      </c>
      <c r="E4951" s="289">
        <f t="shared" si="2825"/>
        <v>0</v>
      </c>
      <c r="F4951" s="158"/>
      <c r="G4951" s="159"/>
      <c r="H4951" s="160">
        <f t="shared" ref="H4951:J4951" si="2826">H4913</f>
        <v>0</v>
      </c>
      <c r="I4951" s="161">
        <f t="shared" si="2826"/>
        <v>0</v>
      </c>
      <c r="J4951" s="161">
        <f t="shared" si="2826"/>
        <v>0</v>
      </c>
      <c r="K4951" s="162">
        <f t="shared" si="2824"/>
        <v>0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64"/>
      <c r="K4967" s="360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65">
        <f>SUM(K4950:K4965)</f>
        <v>0</v>
      </c>
      <c r="K4968" s="366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61"/>
      <c r="K4969" s="361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60"/>
      <c r="K4971" s="360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62">
        <f>((J4968/1.11)+(K4970/1.11))*11%</f>
        <v>0</v>
      </c>
      <c r="K4972" s="363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60"/>
      <c r="K4973" s="360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0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28</v>
      </c>
      <c r="J4976" s="333">
        <f>J4938</f>
        <v>0</v>
      </c>
      <c r="K4976" s="334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29</v>
      </c>
      <c r="J4977" s="333">
        <f>J4939</f>
        <v>0</v>
      </c>
      <c r="K4977" s="334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23110044</v>
      </c>
      <c r="F4980" s="200"/>
      <c r="G4980" s="201" t="s">
        <v>2</v>
      </c>
      <c r="H4980" s="335">
        <f>H4942</f>
        <v>0</v>
      </c>
      <c r="I4980" s="335"/>
      <c r="J4980" s="335"/>
      <c r="K4980" s="336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09" t="s">
        <v>3</v>
      </c>
      <c r="G4981" s="207"/>
      <c r="H4981" s="337"/>
      <c r="I4981" s="337"/>
      <c r="J4981" s="337"/>
      <c r="K4981" s="338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0">
        <f>D4944</f>
        <v>0</v>
      </c>
      <c r="E4982" s="311"/>
      <c r="F4982" s="309"/>
      <c r="G4982" s="208"/>
      <c r="H4982" s="312">
        <f>H4944</f>
        <v>0</v>
      </c>
      <c r="I4982" s="312"/>
      <c r="J4982" s="312"/>
      <c r="K4982" s="313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09"/>
      <c r="G4983" s="208"/>
      <c r="H4983" s="314">
        <f>H4945</f>
        <v>0</v>
      </c>
      <c r="I4983" s="314"/>
      <c r="J4983" s="314"/>
      <c r="K4983" s="315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>
        <f>D4946</f>
        <v>0</v>
      </c>
      <c r="E4984" s="199"/>
      <c r="F4984" s="210"/>
      <c r="G4984" s="211"/>
      <c r="H4984" s="316"/>
      <c r="I4984" s="316"/>
      <c r="J4984" s="316"/>
      <c r="K4984" s="317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0</v>
      </c>
      <c r="C4988" s="292">
        <f t="shared" si="2855"/>
        <v>0</v>
      </c>
      <c r="D4988" s="293">
        <f t="shared" si="2855"/>
        <v>0</v>
      </c>
      <c r="E4988" s="294">
        <f t="shared" si="2855"/>
        <v>0</v>
      </c>
      <c r="F4988" s="235"/>
      <c r="G4988" s="236"/>
      <c r="H4988" s="237">
        <f t="shared" ref="H4988:J4988" si="2856">H4950</f>
        <v>0</v>
      </c>
      <c r="I4988" s="238">
        <f t="shared" si="2856"/>
        <v>0</v>
      </c>
      <c r="J4988" s="238">
        <f t="shared" si="2856"/>
        <v>0</v>
      </c>
      <c r="K4988" s="239">
        <f t="shared" ref="K4988:K5003" si="2857">(B4988*H4988-((B4988*H4988)*I4988))-((B4988*H4988-((B4988*H4988)*I4988))*J4988)</f>
        <v>0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0</v>
      </c>
      <c r="C4989" s="292">
        <f t="shared" si="2858"/>
        <v>0</v>
      </c>
      <c r="D4989" s="293">
        <f t="shared" si="2858"/>
        <v>0</v>
      </c>
      <c r="E4989" s="294">
        <f t="shared" si="2858"/>
        <v>0</v>
      </c>
      <c r="F4989" s="235"/>
      <c r="G4989" s="236"/>
      <c r="H4989" s="237">
        <f t="shared" ref="H4989:J4989" si="2859">H4951</f>
        <v>0</v>
      </c>
      <c r="I4989" s="238">
        <f t="shared" si="2859"/>
        <v>0</v>
      </c>
      <c r="J4989" s="238">
        <f t="shared" si="2859"/>
        <v>0</v>
      </c>
      <c r="K4989" s="239">
        <f t="shared" si="2857"/>
        <v>0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18"/>
      <c r="K5005" s="319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20">
        <f>SUM(K4988:K5003)</f>
        <v>0</v>
      </c>
      <c r="K5006" s="321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22"/>
      <c r="K5007" s="322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19"/>
      <c r="K5009" s="319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23">
        <f>((J5006/1.11)+(K5008/1.11))*11%</f>
        <v>0</v>
      </c>
      <c r="K5010" s="324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19"/>
      <c r="K5011" s="319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0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28</v>
      </c>
      <c r="J5014" s="325">
        <f>J4976</f>
        <v>0</v>
      </c>
      <c r="K5014" s="326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29</v>
      </c>
      <c r="J5015" s="325">
        <f>J4977</f>
        <v>0</v>
      </c>
      <c r="K5015" s="326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23110045</v>
      </c>
      <c r="G5018" s="11" t="s">
        <v>2</v>
      </c>
      <c r="H5018" s="301"/>
      <c r="I5018" s="301"/>
      <c r="J5018" s="301"/>
      <c r="K5018" s="302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05" t="s">
        <v>3</v>
      </c>
      <c r="G5019" s="17"/>
      <c r="H5019" s="303"/>
      <c r="I5019" s="303"/>
      <c r="J5019" s="303"/>
      <c r="K5019" s="304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43"/>
      <c r="E5020" s="344"/>
      <c r="F5020" s="305"/>
      <c r="G5020" s="18"/>
      <c r="H5020" s="345"/>
      <c r="I5020" s="345"/>
      <c r="J5020" s="345"/>
      <c r="K5020" s="346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05"/>
      <c r="G5021" s="18"/>
      <c r="H5021" s="347"/>
      <c r="I5021" s="347"/>
      <c r="J5021" s="347"/>
      <c r="K5021" s="348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49"/>
      <c r="I5022" s="349"/>
      <c r="J5022" s="349"/>
      <c r="K5022" s="350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32"/>
      <c r="K5043" s="306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27">
        <f>SUM(K5026:K5041)</f>
        <v>0</v>
      </c>
      <c r="K5044" s="328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29"/>
      <c r="K5045" s="329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06"/>
      <c r="K5047" s="306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30">
        <f>((J5044/1.11)+(K5046/1.11))*11%</f>
        <v>0</v>
      </c>
      <c r="K5048" s="331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06"/>
      <c r="K5049" s="306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28</v>
      </c>
      <c r="J5052" s="307"/>
      <c r="K5052" s="308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29</v>
      </c>
      <c r="J5053" s="307"/>
      <c r="K5053" s="308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23110045</v>
      </c>
      <c r="F5056" s="123"/>
      <c r="G5056" s="124" t="s">
        <v>2</v>
      </c>
      <c r="H5056" s="351">
        <f>H5018</f>
        <v>0</v>
      </c>
      <c r="I5056" s="351"/>
      <c r="J5056" s="351"/>
      <c r="K5056" s="352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55" t="s">
        <v>3</v>
      </c>
      <c r="G5057" s="130"/>
      <c r="H5057" s="353"/>
      <c r="I5057" s="353"/>
      <c r="J5057" s="353"/>
      <c r="K5057" s="354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56">
        <f>D5020</f>
        <v>0</v>
      </c>
      <c r="E5058" s="357"/>
      <c r="F5058" s="355"/>
      <c r="G5058" s="131"/>
      <c r="H5058" s="358">
        <f>H5020</f>
        <v>0</v>
      </c>
      <c r="I5058" s="358"/>
      <c r="J5058" s="358"/>
      <c r="K5058" s="359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55"/>
      <c r="G5059" s="131"/>
      <c r="H5059" s="339">
        <f>H5021</f>
        <v>0</v>
      </c>
      <c r="I5059" s="339"/>
      <c r="J5059" s="339"/>
      <c r="K5059" s="340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41"/>
      <c r="I5060" s="341"/>
      <c r="J5060" s="341"/>
      <c r="K5060" s="342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64"/>
      <c r="K5081" s="360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65">
        <f>SUM(K5064:K5079)</f>
        <v>0</v>
      </c>
      <c r="K5082" s="366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61"/>
      <c r="K5083" s="361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60"/>
      <c r="K5085" s="360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62">
        <f>((J5082/1.11)+(K5084/1.11))*11%</f>
        <v>0</v>
      </c>
      <c r="K5086" s="363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60"/>
      <c r="K5087" s="360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28</v>
      </c>
      <c r="J5090" s="333">
        <f>J5052</f>
        <v>0</v>
      </c>
      <c r="K5090" s="334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29</v>
      </c>
      <c r="J5091" s="333">
        <f>J5053</f>
        <v>0</v>
      </c>
      <c r="K5091" s="334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23110045</v>
      </c>
      <c r="F5094" s="200"/>
      <c r="G5094" s="201" t="s">
        <v>2</v>
      </c>
      <c r="H5094" s="335">
        <f>H5056</f>
        <v>0</v>
      </c>
      <c r="I5094" s="335"/>
      <c r="J5094" s="335"/>
      <c r="K5094" s="336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09" t="s">
        <v>3</v>
      </c>
      <c r="G5095" s="207"/>
      <c r="H5095" s="337"/>
      <c r="I5095" s="337"/>
      <c r="J5095" s="337"/>
      <c r="K5095" s="338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0">
        <f>D5058</f>
        <v>0</v>
      </c>
      <c r="E5096" s="311"/>
      <c r="F5096" s="309"/>
      <c r="G5096" s="208"/>
      <c r="H5096" s="312">
        <f>H5058</f>
        <v>0</v>
      </c>
      <c r="I5096" s="312"/>
      <c r="J5096" s="312"/>
      <c r="K5096" s="313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09"/>
      <c r="G5097" s="208"/>
      <c r="H5097" s="314">
        <f>H5059</f>
        <v>0</v>
      </c>
      <c r="I5097" s="314"/>
      <c r="J5097" s="314"/>
      <c r="K5097" s="315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16"/>
      <c r="I5098" s="316"/>
      <c r="J5098" s="316"/>
      <c r="K5098" s="317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18"/>
      <c r="K5119" s="319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20">
        <f>SUM(K5102:K5117)</f>
        <v>0</v>
      </c>
      <c r="K5120" s="321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22"/>
      <c r="K5121" s="322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19"/>
      <c r="K5123" s="319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23">
        <f>((J5120/1.11)+(K5122/1.11))*11%</f>
        <v>0</v>
      </c>
      <c r="K5124" s="324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19"/>
      <c r="K5125" s="319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28</v>
      </c>
      <c r="J5128" s="325">
        <f>J5090</f>
        <v>0</v>
      </c>
      <c r="K5128" s="326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29</v>
      </c>
      <c r="J5129" s="325">
        <f>J5091</f>
        <v>0</v>
      </c>
      <c r="K5129" s="326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23110046</v>
      </c>
      <c r="G5132" s="11" t="s">
        <v>2</v>
      </c>
      <c r="H5132" s="301"/>
      <c r="I5132" s="301"/>
      <c r="J5132" s="301"/>
      <c r="K5132" s="302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05" t="s">
        <v>3</v>
      </c>
      <c r="G5133" s="17"/>
      <c r="H5133" s="303"/>
      <c r="I5133" s="303"/>
      <c r="J5133" s="303"/>
      <c r="K5133" s="304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43"/>
      <c r="E5134" s="344"/>
      <c r="F5134" s="305"/>
      <c r="G5134" s="18"/>
      <c r="H5134" s="345"/>
      <c r="I5134" s="345"/>
      <c r="J5134" s="345"/>
      <c r="K5134" s="346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05"/>
      <c r="G5135" s="18"/>
      <c r="H5135" s="347"/>
      <c r="I5135" s="347"/>
      <c r="J5135" s="347"/>
      <c r="K5135" s="348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49"/>
      <c r="I5136" s="349"/>
      <c r="J5136" s="349"/>
      <c r="K5136" s="350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32"/>
      <c r="K5157" s="306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27">
        <f>SUM(K5140:K5155)</f>
        <v>0</v>
      </c>
      <c r="K5158" s="328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29"/>
      <c r="K5159" s="329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06"/>
      <c r="K5161" s="306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30">
        <f>((J5158/1.11)+(K5160/1.11))*11%</f>
        <v>0</v>
      </c>
      <c r="K5162" s="331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06"/>
      <c r="K5163" s="306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28</v>
      </c>
      <c r="J5166" s="307"/>
      <c r="K5166" s="308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29</v>
      </c>
      <c r="J5167" s="307"/>
      <c r="K5167" s="308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23110046</v>
      </c>
      <c r="F5170" s="123"/>
      <c r="G5170" s="124" t="s">
        <v>2</v>
      </c>
      <c r="H5170" s="351">
        <f>H5132</f>
        <v>0</v>
      </c>
      <c r="I5170" s="351"/>
      <c r="J5170" s="351"/>
      <c r="K5170" s="352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55" t="s">
        <v>3</v>
      </c>
      <c r="G5171" s="130"/>
      <c r="H5171" s="353"/>
      <c r="I5171" s="353"/>
      <c r="J5171" s="353"/>
      <c r="K5171" s="354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56">
        <f>D5134</f>
        <v>0</v>
      </c>
      <c r="E5172" s="357"/>
      <c r="F5172" s="355"/>
      <c r="G5172" s="131"/>
      <c r="H5172" s="358">
        <f>H5134</f>
        <v>0</v>
      </c>
      <c r="I5172" s="358"/>
      <c r="J5172" s="358"/>
      <c r="K5172" s="359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55"/>
      <c r="G5173" s="131"/>
      <c r="H5173" s="339">
        <f>H5135</f>
        <v>0</v>
      </c>
      <c r="I5173" s="339"/>
      <c r="J5173" s="339"/>
      <c r="K5173" s="340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41"/>
      <c r="I5174" s="341"/>
      <c r="J5174" s="341"/>
      <c r="K5174" s="342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64"/>
      <c r="K5195" s="360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65">
        <f>SUM(K5178:K5193)</f>
        <v>0</v>
      </c>
      <c r="K5196" s="366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61"/>
      <c r="K5197" s="361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60"/>
      <c r="K5199" s="360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62">
        <f>((J5196/1.11)+(K5198/1.11))*11%</f>
        <v>0</v>
      </c>
      <c r="K5200" s="363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60"/>
      <c r="K5201" s="360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28</v>
      </c>
      <c r="J5204" s="333">
        <f>J5166</f>
        <v>0</v>
      </c>
      <c r="K5204" s="334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29</v>
      </c>
      <c r="J5205" s="333">
        <f>J5167</f>
        <v>0</v>
      </c>
      <c r="K5205" s="334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23110046</v>
      </c>
      <c r="F5208" s="200"/>
      <c r="G5208" s="201" t="s">
        <v>2</v>
      </c>
      <c r="H5208" s="335">
        <f>H5170</f>
        <v>0</v>
      </c>
      <c r="I5208" s="335"/>
      <c r="J5208" s="335"/>
      <c r="K5208" s="336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09" t="s">
        <v>3</v>
      </c>
      <c r="G5209" s="207"/>
      <c r="H5209" s="337"/>
      <c r="I5209" s="337"/>
      <c r="J5209" s="337"/>
      <c r="K5209" s="338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0">
        <f>D5172</f>
        <v>0</v>
      </c>
      <c r="E5210" s="311"/>
      <c r="F5210" s="309"/>
      <c r="G5210" s="208"/>
      <c r="H5210" s="312">
        <f>H5172</f>
        <v>0</v>
      </c>
      <c r="I5210" s="312"/>
      <c r="J5210" s="312"/>
      <c r="K5210" s="313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09"/>
      <c r="G5211" s="208"/>
      <c r="H5211" s="314">
        <f>H5173</f>
        <v>0</v>
      </c>
      <c r="I5211" s="314"/>
      <c r="J5211" s="314"/>
      <c r="K5211" s="315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16"/>
      <c r="I5212" s="316"/>
      <c r="J5212" s="316"/>
      <c r="K5212" s="317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18"/>
      <c r="K5233" s="319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20">
        <f>SUM(K5216:K5231)</f>
        <v>0</v>
      </c>
      <c r="K5234" s="321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22"/>
      <c r="K5235" s="322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19"/>
      <c r="K5237" s="319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23">
        <f>((J5234/1.11)+(K5236/1.11))*11%</f>
        <v>0</v>
      </c>
      <c r="K5238" s="324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19"/>
      <c r="K5239" s="319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28</v>
      </c>
      <c r="J5242" s="325">
        <f>J5204</f>
        <v>0</v>
      </c>
      <c r="K5242" s="326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29</v>
      </c>
      <c r="J5243" s="325">
        <f>J5205</f>
        <v>0</v>
      </c>
      <c r="K5243" s="326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23110047</v>
      </c>
      <c r="G5246" s="11" t="s">
        <v>2</v>
      </c>
      <c r="H5246" s="301"/>
      <c r="I5246" s="301"/>
      <c r="J5246" s="301"/>
      <c r="K5246" s="302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05" t="s">
        <v>3</v>
      </c>
      <c r="G5247" s="17"/>
      <c r="H5247" s="303"/>
      <c r="I5247" s="303"/>
      <c r="J5247" s="303"/>
      <c r="K5247" s="304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43"/>
      <c r="E5248" s="344"/>
      <c r="F5248" s="305"/>
      <c r="G5248" s="18"/>
      <c r="H5248" s="345"/>
      <c r="I5248" s="345"/>
      <c r="J5248" s="345"/>
      <c r="K5248" s="346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05"/>
      <c r="G5249" s="18"/>
      <c r="H5249" s="347"/>
      <c r="I5249" s="347"/>
      <c r="J5249" s="347"/>
      <c r="K5249" s="348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49"/>
      <c r="I5250" s="349"/>
      <c r="J5250" s="349"/>
      <c r="K5250" s="350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32"/>
      <c r="K5271" s="306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27">
        <f>SUM(K5254:K5269)</f>
        <v>0</v>
      </c>
      <c r="K5272" s="328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29"/>
      <c r="K5273" s="329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06"/>
      <c r="K5275" s="306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30">
        <f>((J5272/1.11)+(K5274/1.11))*11%</f>
        <v>0</v>
      </c>
      <c r="K5276" s="331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06"/>
      <c r="K5277" s="306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28</v>
      </c>
      <c r="J5280" s="307"/>
      <c r="K5280" s="308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29</v>
      </c>
      <c r="J5281" s="307"/>
      <c r="K5281" s="308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23110047</v>
      </c>
      <c r="F5284" s="123"/>
      <c r="G5284" s="124" t="s">
        <v>2</v>
      </c>
      <c r="H5284" s="351">
        <f>H5246</f>
        <v>0</v>
      </c>
      <c r="I5284" s="351"/>
      <c r="J5284" s="351"/>
      <c r="K5284" s="352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55" t="s">
        <v>3</v>
      </c>
      <c r="G5285" s="130"/>
      <c r="H5285" s="353"/>
      <c r="I5285" s="353"/>
      <c r="J5285" s="353"/>
      <c r="K5285" s="354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56">
        <f>D5248</f>
        <v>0</v>
      </c>
      <c r="E5286" s="357"/>
      <c r="F5286" s="355"/>
      <c r="G5286" s="131"/>
      <c r="H5286" s="358">
        <f>H5248</f>
        <v>0</v>
      </c>
      <c r="I5286" s="358"/>
      <c r="J5286" s="358"/>
      <c r="K5286" s="359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55"/>
      <c r="G5287" s="131"/>
      <c r="H5287" s="339">
        <f>H5249</f>
        <v>0</v>
      </c>
      <c r="I5287" s="339"/>
      <c r="J5287" s="339"/>
      <c r="K5287" s="340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41"/>
      <c r="I5288" s="341"/>
      <c r="J5288" s="341"/>
      <c r="K5288" s="342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64"/>
      <c r="K5309" s="360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65">
        <f>SUM(K5292:K5307)</f>
        <v>0</v>
      </c>
      <c r="K5310" s="366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61"/>
      <c r="K5311" s="361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60"/>
      <c r="K5313" s="360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62">
        <f>((J5310/1.11)+(K5312/1.11))*11%</f>
        <v>0</v>
      </c>
      <c r="K5314" s="363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60"/>
      <c r="K5315" s="360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28</v>
      </c>
      <c r="J5318" s="333">
        <f>J5280</f>
        <v>0</v>
      </c>
      <c r="K5318" s="334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29</v>
      </c>
      <c r="J5319" s="333">
        <f>J5281</f>
        <v>0</v>
      </c>
      <c r="K5319" s="334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23110047</v>
      </c>
      <c r="F5322" s="200"/>
      <c r="G5322" s="201" t="s">
        <v>2</v>
      </c>
      <c r="H5322" s="335">
        <f>H5284</f>
        <v>0</v>
      </c>
      <c r="I5322" s="335"/>
      <c r="J5322" s="335"/>
      <c r="K5322" s="336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09" t="s">
        <v>3</v>
      </c>
      <c r="G5323" s="207"/>
      <c r="H5323" s="337"/>
      <c r="I5323" s="337"/>
      <c r="J5323" s="337"/>
      <c r="K5323" s="338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0">
        <f>D5286</f>
        <v>0</v>
      </c>
      <c r="E5324" s="311"/>
      <c r="F5324" s="309"/>
      <c r="G5324" s="208"/>
      <c r="H5324" s="312">
        <f>H5286</f>
        <v>0</v>
      </c>
      <c r="I5324" s="312"/>
      <c r="J5324" s="312"/>
      <c r="K5324" s="313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09"/>
      <c r="G5325" s="208"/>
      <c r="H5325" s="314">
        <f>H5287</f>
        <v>0</v>
      </c>
      <c r="I5325" s="314"/>
      <c r="J5325" s="314"/>
      <c r="K5325" s="315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16"/>
      <c r="I5326" s="316"/>
      <c r="J5326" s="316"/>
      <c r="K5326" s="317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18"/>
      <c r="K5347" s="319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20">
        <f>SUM(K5330:K5345)</f>
        <v>0</v>
      </c>
      <c r="K5348" s="321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22"/>
      <c r="K5349" s="322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19"/>
      <c r="K5351" s="319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23">
        <f>((J5348/1.11)+(K5350/1.11))*11%</f>
        <v>0</v>
      </c>
      <c r="K5352" s="324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19"/>
      <c r="K5353" s="319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28</v>
      </c>
      <c r="J5356" s="325">
        <f>J5318</f>
        <v>0</v>
      </c>
      <c r="K5356" s="326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29</v>
      </c>
      <c r="J5357" s="325">
        <f>J5319</f>
        <v>0</v>
      </c>
      <c r="K5357" s="326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23110048</v>
      </c>
      <c r="G5360" s="11" t="s">
        <v>2</v>
      </c>
      <c r="H5360" s="301"/>
      <c r="I5360" s="301"/>
      <c r="J5360" s="301"/>
      <c r="K5360" s="302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05" t="s">
        <v>3</v>
      </c>
      <c r="G5361" s="17"/>
      <c r="H5361" s="303"/>
      <c r="I5361" s="303"/>
      <c r="J5361" s="303"/>
      <c r="K5361" s="304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43"/>
      <c r="E5362" s="344"/>
      <c r="F5362" s="305"/>
      <c r="G5362" s="18"/>
      <c r="H5362" s="345"/>
      <c r="I5362" s="345"/>
      <c r="J5362" s="345"/>
      <c r="K5362" s="346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05"/>
      <c r="G5363" s="18"/>
      <c r="H5363" s="347"/>
      <c r="I5363" s="347"/>
      <c r="J5363" s="347"/>
      <c r="K5363" s="348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49"/>
      <c r="I5364" s="349"/>
      <c r="J5364" s="349"/>
      <c r="K5364" s="350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32"/>
      <c r="K5385" s="306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27">
        <f>SUM(K5368:K5383)</f>
        <v>0</v>
      </c>
      <c r="K5386" s="328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29"/>
      <c r="K5387" s="329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06"/>
      <c r="K5389" s="306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30">
        <f>((J5386/1.11)+(K5388/1.11))*11%</f>
        <v>0</v>
      </c>
      <c r="K5390" s="331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06"/>
      <c r="K5391" s="306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28</v>
      </c>
      <c r="J5394" s="307"/>
      <c r="K5394" s="308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29</v>
      </c>
      <c r="J5395" s="307"/>
      <c r="K5395" s="308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23110048</v>
      </c>
      <c r="F5398" s="123"/>
      <c r="G5398" s="124" t="s">
        <v>2</v>
      </c>
      <c r="H5398" s="351">
        <f>H5360</f>
        <v>0</v>
      </c>
      <c r="I5398" s="351"/>
      <c r="J5398" s="351"/>
      <c r="K5398" s="352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55" t="s">
        <v>3</v>
      </c>
      <c r="G5399" s="130"/>
      <c r="H5399" s="353"/>
      <c r="I5399" s="353"/>
      <c r="J5399" s="353"/>
      <c r="K5399" s="354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56">
        <f>D5362</f>
        <v>0</v>
      </c>
      <c r="E5400" s="357"/>
      <c r="F5400" s="355"/>
      <c r="G5400" s="131"/>
      <c r="H5400" s="358">
        <f>H5362</f>
        <v>0</v>
      </c>
      <c r="I5400" s="358"/>
      <c r="J5400" s="358"/>
      <c r="K5400" s="359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55"/>
      <c r="G5401" s="131"/>
      <c r="H5401" s="339">
        <f>H5363</f>
        <v>0</v>
      </c>
      <c r="I5401" s="339"/>
      <c r="J5401" s="339"/>
      <c r="K5401" s="340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41"/>
      <c r="I5402" s="341"/>
      <c r="J5402" s="341"/>
      <c r="K5402" s="342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64"/>
      <c r="K5423" s="360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65">
        <f>SUM(K5406:K5421)</f>
        <v>0</v>
      </c>
      <c r="K5424" s="366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61"/>
      <c r="K5425" s="361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60"/>
      <c r="K5427" s="360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62">
        <f>((J5424/1.11)+(K5426/1.11))*11%</f>
        <v>0</v>
      </c>
      <c r="K5428" s="363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60"/>
      <c r="K5429" s="360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28</v>
      </c>
      <c r="J5432" s="333">
        <f>J5394</f>
        <v>0</v>
      </c>
      <c r="K5432" s="334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29</v>
      </c>
      <c r="J5433" s="333">
        <f>J5395</f>
        <v>0</v>
      </c>
      <c r="K5433" s="334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23110048</v>
      </c>
      <c r="F5436" s="200"/>
      <c r="G5436" s="201" t="s">
        <v>2</v>
      </c>
      <c r="H5436" s="335">
        <f>H5398</f>
        <v>0</v>
      </c>
      <c r="I5436" s="335"/>
      <c r="J5436" s="335"/>
      <c r="K5436" s="336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09" t="s">
        <v>3</v>
      </c>
      <c r="G5437" s="207"/>
      <c r="H5437" s="337"/>
      <c r="I5437" s="337"/>
      <c r="J5437" s="337"/>
      <c r="K5437" s="338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0">
        <f>D5400</f>
        <v>0</v>
      </c>
      <c r="E5438" s="311"/>
      <c r="F5438" s="309"/>
      <c r="G5438" s="208"/>
      <c r="H5438" s="312">
        <f>H5400</f>
        <v>0</v>
      </c>
      <c r="I5438" s="312"/>
      <c r="J5438" s="312"/>
      <c r="K5438" s="313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09"/>
      <c r="G5439" s="208"/>
      <c r="H5439" s="314">
        <f>H5401</f>
        <v>0</v>
      </c>
      <c r="I5439" s="314"/>
      <c r="J5439" s="314"/>
      <c r="K5439" s="315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16"/>
      <c r="I5440" s="316"/>
      <c r="J5440" s="316"/>
      <c r="K5440" s="317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18"/>
      <c r="K5461" s="319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20">
        <f>SUM(K5444:K5459)</f>
        <v>0</v>
      </c>
      <c r="K5462" s="321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22"/>
      <c r="K5463" s="322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19"/>
      <c r="K5465" s="319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23">
        <f>((J5462/1.11)+(K5464/1.11))*11%</f>
        <v>0</v>
      </c>
      <c r="K5466" s="324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19"/>
      <c r="K5467" s="319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28</v>
      </c>
      <c r="J5470" s="325">
        <f>J5432</f>
        <v>0</v>
      </c>
      <c r="K5470" s="326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29</v>
      </c>
      <c r="J5471" s="325">
        <f>J5433</f>
        <v>0</v>
      </c>
      <c r="K5471" s="326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23110049</v>
      </c>
      <c r="G5474" s="11" t="s">
        <v>2</v>
      </c>
      <c r="H5474" s="301"/>
      <c r="I5474" s="301"/>
      <c r="J5474" s="301"/>
      <c r="K5474" s="302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05" t="s">
        <v>3</v>
      </c>
      <c r="G5475" s="17"/>
      <c r="H5475" s="303"/>
      <c r="I5475" s="303"/>
      <c r="J5475" s="303"/>
      <c r="K5475" s="304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43"/>
      <c r="E5476" s="344"/>
      <c r="F5476" s="305"/>
      <c r="G5476" s="18"/>
      <c r="H5476" s="345"/>
      <c r="I5476" s="345"/>
      <c r="J5476" s="345"/>
      <c r="K5476" s="346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05"/>
      <c r="G5477" s="18"/>
      <c r="H5477" s="347"/>
      <c r="I5477" s="347"/>
      <c r="J5477" s="347"/>
      <c r="K5477" s="348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49"/>
      <c r="I5478" s="349"/>
      <c r="J5478" s="349"/>
      <c r="K5478" s="350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32"/>
      <c r="K5499" s="306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27">
        <f>SUM(K5482:K5497)</f>
        <v>0</v>
      </c>
      <c r="K5500" s="328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29"/>
      <c r="K5501" s="329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06"/>
      <c r="K5503" s="306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30">
        <f>((J5500/1.11)+(K5502/1.11))*11%</f>
        <v>0</v>
      </c>
      <c r="K5504" s="331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06"/>
      <c r="K5505" s="306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28</v>
      </c>
      <c r="J5508" s="307"/>
      <c r="K5508" s="308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29</v>
      </c>
      <c r="J5509" s="307"/>
      <c r="K5509" s="308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23110049</v>
      </c>
      <c r="F5512" s="123"/>
      <c r="G5512" s="124" t="s">
        <v>2</v>
      </c>
      <c r="H5512" s="351">
        <f>H5474</f>
        <v>0</v>
      </c>
      <c r="I5512" s="351"/>
      <c r="J5512" s="351"/>
      <c r="K5512" s="352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55" t="s">
        <v>3</v>
      </c>
      <c r="G5513" s="130"/>
      <c r="H5513" s="353"/>
      <c r="I5513" s="353"/>
      <c r="J5513" s="353"/>
      <c r="K5513" s="354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56">
        <f>D5476</f>
        <v>0</v>
      </c>
      <c r="E5514" s="357"/>
      <c r="F5514" s="355"/>
      <c r="G5514" s="131"/>
      <c r="H5514" s="358">
        <f>H5476</f>
        <v>0</v>
      </c>
      <c r="I5514" s="358"/>
      <c r="J5514" s="358"/>
      <c r="K5514" s="359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55"/>
      <c r="G5515" s="131"/>
      <c r="H5515" s="339">
        <f>H5477</f>
        <v>0</v>
      </c>
      <c r="I5515" s="339"/>
      <c r="J5515" s="339"/>
      <c r="K5515" s="340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41"/>
      <c r="I5516" s="341"/>
      <c r="J5516" s="341"/>
      <c r="K5516" s="342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64"/>
      <c r="K5537" s="360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65">
        <f>SUM(K5520:K5535)</f>
        <v>0</v>
      </c>
      <c r="K5538" s="366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61"/>
      <c r="K5539" s="361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60"/>
      <c r="K5541" s="360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62">
        <f>((J5538/1.11)+(K5540/1.11))*11%</f>
        <v>0</v>
      </c>
      <c r="K5542" s="363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60"/>
      <c r="K5543" s="360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28</v>
      </c>
      <c r="J5546" s="333">
        <f>J5508</f>
        <v>0</v>
      </c>
      <c r="K5546" s="334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29</v>
      </c>
      <c r="J5547" s="333">
        <f>J5509</f>
        <v>0</v>
      </c>
      <c r="K5547" s="334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23110049</v>
      </c>
      <c r="F5550" s="200"/>
      <c r="G5550" s="201" t="s">
        <v>2</v>
      </c>
      <c r="H5550" s="335">
        <f>H5512</f>
        <v>0</v>
      </c>
      <c r="I5550" s="335"/>
      <c r="J5550" s="335"/>
      <c r="K5550" s="336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09" t="s">
        <v>3</v>
      </c>
      <c r="G5551" s="207"/>
      <c r="H5551" s="337"/>
      <c r="I5551" s="337"/>
      <c r="J5551" s="337"/>
      <c r="K5551" s="338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0">
        <f>D5514</f>
        <v>0</v>
      </c>
      <c r="E5552" s="311"/>
      <c r="F5552" s="309"/>
      <c r="G5552" s="208"/>
      <c r="H5552" s="312">
        <f>H5514</f>
        <v>0</v>
      </c>
      <c r="I5552" s="312"/>
      <c r="J5552" s="312"/>
      <c r="K5552" s="313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09"/>
      <c r="G5553" s="208"/>
      <c r="H5553" s="314">
        <f>H5515</f>
        <v>0</v>
      </c>
      <c r="I5553" s="314"/>
      <c r="J5553" s="314"/>
      <c r="K5553" s="315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16"/>
      <c r="I5554" s="316"/>
      <c r="J5554" s="316"/>
      <c r="K5554" s="317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18"/>
      <c r="K5575" s="319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20">
        <f>SUM(K5558:K5573)</f>
        <v>0</v>
      </c>
      <c r="K5576" s="321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22"/>
      <c r="K5577" s="322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19"/>
      <c r="K5579" s="319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23">
        <f>((J5576/1.11)+(K5578/1.11))*11%</f>
        <v>0</v>
      </c>
      <c r="K5580" s="324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19"/>
      <c r="K5581" s="319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28</v>
      </c>
      <c r="J5584" s="325">
        <f>J5546</f>
        <v>0</v>
      </c>
      <c r="K5584" s="326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29</v>
      </c>
      <c r="J5585" s="325">
        <f>J5547</f>
        <v>0</v>
      </c>
      <c r="K5585" s="326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23110050</v>
      </c>
      <c r="G5588" s="11" t="s">
        <v>2</v>
      </c>
      <c r="H5588" s="301"/>
      <c r="I5588" s="301"/>
      <c r="J5588" s="301"/>
      <c r="K5588" s="302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05" t="s">
        <v>3</v>
      </c>
      <c r="G5589" s="17"/>
      <c r="H5589" s="303"/>
      <c r="I5589" s="303"/>
      <c r="J5589" s="303"/>
      <c r="K5589" s="304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43"/>
      <c r="E5590" s="344"/>
      <c r="F5590" s="305"/>
      <c r="G5590" s="18"/>
      <c r="H5590" s="345"/>
      <c r="I5590" s="345"/>
      <c r="J5590" s="345"/>
      <c r="K5590" s="346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05"/>
      <c r="G5591" s="18"/>
      <c r="H5591" s="347"/>
      <c r="I5591" s="347"/>
      <c r="J5591" s="347"/>
      <c r="K5591" s="348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49"/>
      <c r="I5592" s="349"/>
      <c r="J5592" s="349"/>
      <c r="K5592" s="350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32"/>
      <c r="K5613" s="306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27">
        <f>SUM(K5596:K5611)</f>
        <v>0</v>
      </c>
      <c r="K5614" s="328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29"/>
      <c r="K5615" s="329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06"/>
      <c r="K5617" s="306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30">
        <f>((J5614/1.11)+(K5616/1.11))*11%</f>
        <v>0</v>
      </c>
      <c r="K5618" s="331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06"/>
      <c r="K5619" s="306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28</v>
      </c>
      <c r="J5622" s="307"/>
      <c r="K5622" s="308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29</v>
      </c>
      <c r="J5623" s="307"/>
      <c r="K5623" s="308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23110050</v>
      </c>
      <c r="F5626" s="123"/>
      <c r="G5626" s="124" t="s">
        <v>2</v>
      </c>
      <c r="H5626" s="351">
        <f>H5588</f>
        <v>0</v>
      </c>
      <c r="I5626" s="351"/>
      <c r="J5626" s="351"/>
      <c r="K5626" s="352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55" t="s">
        <v>3</v>
      </c>
      <c r="G5627" s="130"/>
      <c r="H5627" s="353"/>
      <c r="I5627" s="353"/>
      <c r="J5627" s="353"/>
      <c r="K5627" s="354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56">
        <f>D5590</f>
        <v>0</v>
      </c>
      <c r="E5628" s="357"/>
      <c r="F5628" s="355"/>
      <c r="G5628" s="131"/>
      <c r="H5628" s="358">
        <f>H5590</f>
        <v>0</v>
      </c>
      <c r="I5628" s="358"/>
      <c r="J5628" s="358"/>
      <c r="K5628" s="359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55"/>
      <c r="G5629" s="131"/>
      <c r="H5629" s="339">
        <f>H5591</f>
        <v>0</v>
      </c>
      <c r="I5629" s="339"/>
      <c r="J5629" s="339"/>
      <c r="K5629" s="340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41"/>
      <c r="I5630" s="341"/>
      <c r="J5630" s="341"/>
      <c r="K5630" s="342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64"/>
      <c r="K5651" s="360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65">
        <f>SUM(K5634:K5649)</f>
        <v>0</v>
      </c>
      <c r="K5652" s="366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61"/>
      <c r="K5653" s="361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60"/>
      <c r="K5655" s="360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62">
        <f>((J5652/1.11)+(K5654/1.11))*11%</f>
        <v>0</v>
      </c>
      <c r="K5656" s="363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60"/>
      <c r="K5657" s="360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28</v>
      </c>
      <c r="J5660" s="333">
        <f>J5622</f>
        <v>0</v>
      </c>
      <c r="K5660" s="334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29</v>
      </c>
      <c r="J5661" s="333">
        <f>J5623</f>
        <v>0</v>
      </c>
      <c r="K5661" s="334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23110050</v>
      </c>
      <c r="F5664" s="200"/>
      <c r="G5664" s="201" t="s">
        <v>2</v>
      </c>
      <c r="H5664" s="335">
        <f>H5626</f>
        <v>0</v>
      </c>
      <c r="I5664" s="335"/>
      <c r="J5664" s="335"/>
      <c r="K5664" s="336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09" t="s">
        <v>3</v>
      </c>
      <c r="G5665" s="207"/>
      <c r="H5665" s="337"/>
      <c r="I5665" s="337"/>
      <c r="J5665" s="337"/>
      <c r="K5665" s="338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0">
        <f>D5628</f>
        <v>0</v>
      </c>
      <c r="E5666" s="311"/>
      <c r="F5666" s="309"/>
      <c r="G5666" s="208"/>
      <c r="H5666" s="312">
        <f>H5628</f>
        <v>0</v>
      </c>
      <c r="I5666" s="312"/>
      <c r="J5666" s="312"/>
      <c r="K5666" s="313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09"/>
      <c r="G5667" s="208"/>
      <c r="H5667" s="314">
        <f>H5629</f>
        <v>0</v>
      </c>
      <c r="I5667" s="314"/>
      <c r="J5667" s="314"/>
      <c r="K5667" s="315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16"/>
      <c r="I5668" s="316"/>
      <c r="J5668" s="316"/>
      <c r="K5668" s="317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18"/>
      <c r="K5689" s="319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20">
        <f>SUM(K5672:K5687)</f>
        <v>0</v>
      </c>
      <c r="K5690" s="321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22"/>
      <c r="K5691" s="322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19"/>
      <c r="K5693" s="319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23">
        <f>((J5690/1.11)+(K5692/1.11))*11%</f>
        <v>0</v>
      </c>
      <c r="K5694" s="324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19"/>
      <c r="K5695" s="319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28</v>
      </c>
      <c r="J5698" s="325">
        <f>J5660</f>
        <v>0</v>
      </c>
      <c r="K5698" s="326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29</v>
      </c>
      <c r="J5699" s="325">
        <f>J5661</f>
        <v>0</v>
      </c>
      <c r="K5699" s="326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</mergeCells>
  <pageMargins left="0.12" right="0.12" top="0.14000000000000001" bottom="6.61" header="0.12" footer="0.3"/>
  <pageSetup paperSize="14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577"/>
  <sheetViews>
    <sheetView topLeftCell="A861" zoomScaleNormal="100" workbookViewId="0">
      <selection activeCell="J885" sqref="J885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23110001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20</v>
      </c>
      <c r="C3" s="88" t="str">
        <f>Invoice!E10</f>
        <v>KARTU STOCK FOLIO (4 WARNA)</v>
      </c>
      <c r="D3" s="89">
        <f>Invoice!H10</f>
        <v>37500</v>
      </c>
      <c r="E3" s="81">
        <f>D3*B3</f>
        <v>750000</v>
      </c>
      <c r="F3" s="81"/>
      <c r="G3" s="82">
        <f>E3/1.11</f>
        <v>675675.67567567562</v>
      </c>
      <c r="H3" s="83">
        <f>G3*11%</f>
        <v>74324.32432432432</v>
      </c>
      <c r="I3" s="83">
        <f>G3/B3</f>
        <v>33783.78378378378</v>
      </c>
      <c r="J3" s="103">
        <f>H3/B3</f>
        <v>3716.2162162162158</v>
      </c>
    </row>
    <row r="4" spans="1:10" ht="12.75" customHeight="1" x14ac:dyDescent="0.25">
      <c r="A4" s="101"/>
      <c r="D4" s="81"/>
      <c r="E4" s="81">
        <f>(E3*Invoice!I10)+((E3-(E3*Invoice!I10))*Invoice!J10)</f>
        <v>0</v>
      </c>
      <c r="F4" s="81"/>
      <c r="G4" s="90">
        <f>E4/1.11</f>
        <v>0</v>
      </c>
      <c r="H4" s="91">
        <f>G4*11%</f>
        <v>0</v>
      </c>
      <c r="I4" s="91">
        <f>G4/B3</f>
        <v>0</v>
      </c>
      <c r="J4" s="104">
        <f>H4/B3</f>
        <v>0</v>
      </c>
    </row>
    <row r="5" spans="1:10" ht="12.75" customHeight="1" x14ac:dyDescent="0.25">
      <c r="A5" s="101"/>
      <c r="D5" s="81" t="s">
        <v>23</v>
      </c>
      <c r="E5" s="81">
        <f>E3-E4</f>
        <v>750000</v>
      </c>
      <c r="F5" s="81"/>
      <c r="G5" s="82">
        <f>G3-G4</f>
        <v>675675.67567567562</v>
      </c>
      <c r="H5" s="82">
        <f>H3-H4</f>
        <v>74324.32432432432</v>
      </c>
      <c r="I5" s="82">
        <f>I3-I4</f>
        <v>33783.78378378378</v>
      </c>
      <c r="J5" s="105">
        <f>J3-J4</f>
        <v>3716.2162162162158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750000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6"/>
      <c r="B8" s="107"/>
      <c r="C8" s="107"/>
      <c r="D8" s="107"/>
      <c r="E8" s="107"/>
      <c r="F8" s="107"/>
      <c r="G8" s="108">
        <f>G5</f>
        <v>675675.67567567562</v>
      </c>
      <c r="H8" s="108">
        <f>H5</f>
        <v>74324.32432432432</v>
      </c>
      <c r="I8" s="107"/>
      <c r="J8" s="109">
        <f>H6</f>
        <v>750000</v>
      </c>
    </row>
    <row r="10" spans="1:10" ht="12.75" customHeight="1" x14ac:dyDescent="0.25">
      <c r="A10" s="94" t="s">
        <v>1</v>
      </c>
      <c r="B10" s="95">
        <f>Invoice!E116</f>
        <v>23110002</v>
      </c>
      <c r="C10" s="96"/>
      <c r="D10" s="97"/>
      <c r="E10" s="97"/>
      <c r="F10" s="97"/>
      <c r="G10" s="98"/>
      <c r="H10" s="99"/>
      <c r="I10" s="99"/>
      <c r="J10" s="100"/>
    </row>
    <row r="11" spans="1:10" ht="12.75" customHeight="1" x14ac:dyDescent="0.25">
      <c r="A11" s="101">
        <v>1</v>
      </c>
      <c r="B11" s="84" t="s">
        <v>20</v>
      </c>
      <c r="C11" s="84" t="s">
        <v>21</v>
      </c>
      <c r="D11" s="85" t="s">
        <v>22</v>
      </c>
      <c r="E11" s="85" t="s">
        <v>23</v>
      </c>
      <c r="F11" s="85"/>
      <c r="G11" s="86" t="s">
        <v>24</v>
      </c>
      <c r="H11" s="87" t="s">
        <v>25</v>
      </c>
      <c r="I11" s="87" t="s">
        <v>26</v>
      </c>
      <c r="J11" s="102"/>
    </row>
    <row r="12" spans="1:10" ht="12.75" customHeight="1" x14ac:dyDescent="0.25">
      <c r="A12" s="101"/>
      <c r="B12" s="80">
        <f>Invoice!B124</f>
        <v>300</v>
      </c>
      <c r="C12" s="88" t="str">
        <f>Invoice!E124</f>
        <v>ISI CUTTER 18 MM KENKO L-150 (BESAR)</v>
      </c>
      <c r="D12" s="89">
        <f>Invoice!H124</f>
        <v>64800</v>
      </c>
      <c r="E12" s="81">
        <f>D12*B12</f>
        <v>19440000</v>
      </c>
      <c r="F12" s="81"/>
      <c r="G12" s="82">
        <f>E12/1.11</f>
        <v>17513513.513513513</v>
      </c>
      <c r="H12" s="83">
        <f>G12*11%</f>
        <v>1926486.4864864864</v>
      </c>
      <c r="I12" s="83">
        <f>G12/B12</f>
        <v>58378.378378378373</v>
      </c>
      <c r="J12" s="103">
        <f>H12/B12</f>
        <v>6421.6216216216217</v>
      </c>
    </row>
    <row r="13" spans="1:10" ht="12.75" customHeight="1" x14ac:dyDescent="0.25">
      <c r="A13" s="101"/>
      <c r="D13" s="81"/>
      <c r="E13" s="81">
        <f>(E12*Invoice!I124)+((E12-(E12*Invoice!I124))*Invoice!J124)</f>
        <v>2624400</v>
      </c>
      <c r="F13" s="81"/>
      <c r="G13" s="90">
        <f>E13/1.11</f>
        <v>2364324.3243243243</v>
      </c>
      <c r="H13" s="91">
        <f>G13*11%</f>
        <v>260075.67567567568</v>
      </c>
      <c r="I13" s="91">
        <f>G13/B12</f>
        <v>7881.0810810810808</v>
      </c>
      <c r="J13" s="104">
        <f>H13/B12</f>
        <v>866.91891891891896</v>
      </c>
    </row>
    <row r="14" spans="1:10" ht="12.75" customHeight="1" x14ac:dyDescent="0.25">
      <c r="A14" s="101"/>
      <c r="D14" s="81" t="s">
        <v>23</v>
      </c>
      <c r="E14" s="81">
        <f>E12-E13</f>
        <v>16815600</v>
      </c>
      <c r="F14" s="81"/>
      <c r="G14" s="82">
        <f>G12-G13</f>
        <v>15149189.189189188</v>
      </c>
      <c r="H14" s="82">
        <f>H12-H13</f>
        <v>1666410.8108108107</v>
      </c>
      <c r="I14" s="82">
        <f>I12-I13</f>
        <v>50497.297297297293</v>
      </c>
      <c r="J14" s="105">
        <f>J12-J13</f>
        <v>5554.7027027027025</v>
      </c>
    </row>
    <row r="15" spans="1:10" ht="12.75" customHeight="1" x14ac:dyDescent="0.25">
      <c r="A15" s="101"/>
      <c r="D15" s="81"/>
      <c r="E15" s="81"/>
      <c r="F15" s="81"/>
      <c r="G15" s="82"/>
      <c r="H15" s="83">
        <f>G14+H14</f>
        <v>16815600</v>
      </c>
      <c r="I15" s="83"/>
      <c r="J15" s="103"/>
    </row>
    <row r="16" spans="1:10" ht="12.75" customHeight="1" x14ac:dyDescent="0.25">
      <c r="A16" s="101"/>
      <c r="B16" s="79"/>
      <c r="D16" s="81"/>
      <c r="E16" s="81"/>
      <c r="F16" s="81"/>
      <c r="G16" s="82"/>
      <c r="H16" s="83"/>
      <c r="I16" s="83"/>
      <c r="J16" s="103"/>
    </row>
    <row r="17" spans="1:10" ht="12.75" customHeight="1" x14ac:dyDescent="0.25">
      <c r="A17" s="101">
        <v>2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Invoice!B125</f>
        <v>240</v>
      </c>
      <c r="C18" s="88" t="str">
        <f>Invoice!E125</f>
        <v>ISI CUTTER 9 MM KENKO A-100 (KECIL)</v>
      </c>
      <c r="D18" s="89">
        <f>Invoice!H125</f>
        <v>32400</v>
      </c>
      <c r="E18" s="81">
        <f t="shared" ref="E18:E30" si="0">D18*B18</f>
        <v>7776000</v>
      </c>
      <c r="F18" s="81"/>
      <c r="G18" s="82">
        <f t="shared" ref="G18:G30" si="1">E18/1.11</f>
        <v>7005405.405405405</v>
      </c>
      <c r="H18" s="83">
        <f t="shared" ref="H18:H30" si="2">G18*11%</f>
        <v>770594.59459459456</v>
      </c>
      <c r="I18" s="83">
        <f t="shared" ref="I18:I30" si="3">G18/B18</f>
        <v>29189.189189189186</v>
      </c>
      <c r="J18" s="103">
        <f t="shared" ref="J18:J30" si="4">H18/B18</f>
        <v>3210.8108108108108</v>
      </c>
    </row>
    <row r="19" spans="1:10" ht="12.75" customHeight="1" x14ac:dyDescent="0.25">
      <c r="A19" s="101"/>
      <c r="D19" s="81"/>
      <c r="E19" s="81">
        <f>(E18*Invoice!I125)+((E18-(E18*Invoice!I125))*Invoice!J125)</f>
        <v>1049760</v>
      </c>
      <c r="F19" s="81"/>
      <c r="G19" s="90">
        <f>E19/1.11</f>
        <v>945729.7297297297</v>
      </c>
      <c r="H19" s="91">
        <f>G19*11%</f>
        <v>104030.27027027027</v>
      </c>
      <c r="I19" s="91">
        <f>G19/B18</f>
        <v>3940.5405405405404</v>
      </c>
      <c r="J19" s="104">
        <f>H19/B18</f>
        <v>433.45945945945942</v>
      </c>
    </row>
    <row r="20" spans="1:10" ht="12.75" customHeight="1" x14ac:dyDescent="0.25">
      <c r="A20" s="101"/>
      <c r="D20" s="81" t="s">
        <v>23</v>
      </c>
      <c r="E20" s="81">
        <f>E18-E19</f>
        <v>6726240</v>
      </c>
      <c r="F20" s="81"/>
      <c r="G20" s="82">
        <f>G18-G19</f>
        <v>6059675.6756756753</v>
      </c>
      <c r="H20" s="82">
        <f>H18-H19</f>
        <v>666564.32432432426</v>
      </c>
      <c r="I20" s="82">
        <f>I18-I19</f>
        <v>25248.648648648646</v>
      </c>
      <c r="J20" s="105">
        <f>J18-J19</f>
        <v>2777.3513513513512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6726240</v>
      </c>
      <c r="I21" s="83"/>
      <c r="J21" s="103"/>
    </row>
    <row r="22" spans="1:10" ht="12.75" customHeight="1" x14ac:dyDescent="0.25">
      <c r="A22" s="101"/>
      <c r="B22" s="79"/>
      <c r="D22" s="81"/>
      <c r="E22" s="81"/>
      <c r="F22" s="81"/>
      <c r="G22" s="82"/>
      <c r="H22" s="83"/>
      <c r="I22" s="83"/>
      <c r="J22" s="103"/>
    </row>
    <row r="23" spans="1:10" ht="12.75" customHeight="1" x14ac:dyDescent="0.25">
      <c r="A23" s="101">
        <v>3</v>
      </c>
      <c r="B23" s="84" t="s">
        <v>20</v>
      </c>
      <c r="C23" s="84" t="s">
        <v>21</v>
      </c>
      <c r="D23" s="85" t="s">
        <v>22</v>
      </c>
      <c r="E23" s="85" t="s">
        <v>23</v>
      </c>
      <c r="F23" s="85"/>
      <c r="G23" s="86" t="s">
        <v>24</v>
      </c>
      <c r="H23" s="87" t="s">
        <v>25</v>
      </c>
      <c r="I23" s="87" t="s">
        <v>26</v>
      </c>
      <c r="J23" s="102"/>
    </row>
    <row r="24" spans="1:10" ht="12.75" customHeight="1" x14ac:dyDescent="0.25">
      <c r="A24" s="101"/>
      <c r="B24" s="80">
        <f>Invoice!B126</f>
        <v>144</v>
      </c>
      <c r="C24" s="88" t="str">
        <f>Invoice!E126</f>
        <v>GEL PEN KENKO K-1</v>
      </c>
      <c r="D24" s="89">
        <f>Invoice!H126</f>
        <v>39600</v>
      </c>
      <c r="E24" s="81">
        <f t="shared" si="0"/>
        <v>5702400</v>
      </c>
      <c r="F24" s="81"/>
      <c r="G24" s="82">
        <f t="shared" si="1"/>
        <v>5137297.297297297</v>
      </c>
      <c r="H24" s="83">
        <f t="shared" si="2"/>
        <v>565102.70270270272</v>
      </c>
      <c r="I24" s="83">
        <f t="shared" si="3"/>
        <v>35675.675675675673</v>
      </c>
      <c r="J24" s="103">
        <f t="shared" si="4"/>
        <v>3924.3243243243246</v>
      </c>
    </row>
    <row r="25" spans="1:10" ht="12.75" customHeight="1" x14ac:dyDescent="0.25">
      <c r="A25" s="101"/>
      <c r="D25" s="81"/>
      <c r="E25" s="81">
        <f>(E24*Invoice!I126)+((E24-(E24*Invoice!I126))*Invoice!J126)</f>
        <v>769824</v>
      </c>
      <c r="F25" s="81"/>
      <c r="G25" s="90">
        <f>E25/1.11</f>
        <v>693535.13513513503</v>
      </c>
      <c r="H25" s="91">
        <f>G25*11%</f>
        <v>76288.864864864852</v>
      </c>
      <c r="I25" s="91">
        <f>G25/B24</f>
        <v>4816.2162162162158</v>
      </c>
      <c r="J25" s="104">
        <f>H25/B24</f>
        <v>529.78378378378375</v>
      </c>
    </row>
    <row r="26" spans="1:10" ht="12.75" customHeight="1" x14ac:dyDescent="0.25">
      <c r="A26" s="101"/>
      <c r="D26" s="81" t="s">
        <v>23</v>
      </c>
      <c r="E26" s="81">
        <f>E24-E25</f>
        <v>4932576</v>
      </c>
      <c r="F26" s="81"/>
      <c r="G26" s="82">
        <f>G24-G25</f>
        <v>4443762.1621621624</v>
      </c>
      <c r="H26" s="82">
        <f>H24-H25</f>
        <v>488813.83783783787</v>
      </c>
      <c r="I26" s="82">
        <f>I24-I25</f>
        <v>30859.459459459456</v>
      </c>
      <c r="J26" s="105">
        <f>J24-J25</f>
        <v>3394.5405405405409</v>
      </c>
    </row>
    <row r="27" spans="1:10" ht="12.75" customHeight="1" x14ac:dyDescent="0.25">
      <c r="A27" s="101"/>
      <c r="D27" s="81"/>
      <c r="E27" s="81"/>
      <c r="F27" s="81"/>
      <c r="G27" s="82"/>
      <c r="H27" s="83">
        <f>G26+H26</f>
        <v>4932576</v>
      </c>
      <c r="I27" s="83"/>
      <c r="J27" s="103"/>
    </row>
    <row r="28" spans="1:10" ht="12.75" customHeight="1" x14ac:dyDescent="0.25">
      <c r="A28" s="101"/>
      <c r="B28" s="79"/>
      <c r="D28" s="81"/>
      <c r="E28" s="81"/>
      <c r="F28" s="81"/>
      <c r="G28" s="82"/>
      <c r="H28" s="83"/>
      <c r="I28" s="83"/>
      <c r="J28" s="103"/>
    </row>
    <row r="29" spans="1:10" ht="12.75" customHeight="1" x14ac:dyDescent="0.25">
      <c r="A29" s="101">
        <v>4</v>
      </c>
      <c r="B29" s="84" t="s">
        <v>20</v>
      </c>
      <c r="C29" s="84" t="s">
        <v>21</v>
      </c>
      <c r="D29" s="85" t="s">
        <v>22</v>
      </c>
      <c r="E29" s="85" t="s">
        <v>23</v>
      </c>
      <c r="F29" s="85"/>
      <c r="G29" s="86" t="s">
        <v>24</v>
      </c>
      <c r="H29" s="87" t="s">
        <v>25</v>
      </c>
      <c r="I29" s="87" t="s">
        <v>26</v>
      </c>
      <c r="J29" s="102"/>
    </row>
    <row r="30" spans="1:10" ht="12.75" customHeight="1" x14ac:dyDescent="0.25">
      <c r="A30" s="101"/>
      <c r="B30" s="80">
        <f>Invoice!B127</f>
        <v>72</v>
      </c>
      <c r="C30" s="88" t="str">
        <f>Invoice!E127</f>
        <v>LEM STICK KENKO 8 GR (KECIL) isi 30 pc</v>
      </c>
      <c r="D30" s="89">
        <f>Invoice!H127</f>
        <v>66000</v>
      </c>
      <c r="E30" s="81">
        <f t="shared" si="0"/>
        <v>4752000</v>
      </c>
      <c r="F30" s="81"/>
      <c r="G30" s="82">
        <f t="shared" si="1"/>
        <v>4281081.0810810803</v>
      </c>
      <c r="H30" s="83">
        <f t="shared" si="2"/>
        <v>470918.91891891882</v>
      </c>
      <c r="I30" s="83">
        <f t="shared" si="3"/>
        <v>59459.459459459445</v>
      </c>
      <c r="J30" s="103">
        <f t="shared" si="4"/>
        <v>6540.540540540539</v>
      </c>
    </row>
    <row r="31" spans="1:10" ht="12.75" customHeight="1" x14ac:dyDescent="0.25">
      <c r="A31" s="101"/>
      <c r="D31" s="81"/>
      <c r="E31" s="81">
        <f>(E30*Invoice!I127)+((E30-(E30*Invoice!I127))*Invoice!J127)</f>
        <v>641520</v>
      </c>
      <c r="F31" s="81"/>
      <c r="G31" s="90">
        <f>E31/1.11</f>
        <v>577945.94594594592</v>
      </c>
      <c r="H31" s="91">
        <f>G31*11%</f>
        <v>63574.054054054053</v>
      </c>
      <c r="I31" s="91">
        <f>G31/B30</f>
        <v>8027.0270270270266</v>
      </c>
      <c r="J31" s="104">
        <f>H31/B30</f>
        <v>882.97297297297291</v>
      </c>
    </row>
    <row r="32" spans="1:10" ht="12.75" customHeight="1" x14ac:dyDescent="0.25">
      <c r="A32" s="101"/>
      <c r="D32" s="81" t="s">
        <v>23</v>
      </c>
      <c r="E32" s="81">
        <f>E30-E31</f>
        <v>4110480</v>
      </c>
      <c r="F32" s="81"/>
      <c r="G32" s="82">
        <f>G30-G31</f>
        <v>3703135.1351351342</v>
      </c>
      <c r="H32" s="82">
        <f>H30-H31</f>
        <v>407344.86486486474</v>
      </c>
      <c r="I32" s="82">
        <f>I30-I31</f>
        <v>51432.432432432419</v>
      </c>
      <c r="J32" s="105">
        <f>J30-J31</f>
        <v>5657.5675675675666</v>
      </c>
    </row>
    <row r="33" spans="1:10" ht="12.75" customHeight="1" x14ac:dyDescent="0.25">
      <c r="A33" s="101"/>
      <c r="D33" s="81"/>
      <c r="E33" s="81"/>
      <c r="F33" s="81"/>
      <c r="G33" s="82"/>
      <c r="H33" s="83">
        <f>G32+H32</f>
        <v>4110479.9999999991</v>
      </c>
      <c r="I33" s="83"/>
      <c r="J33" s="103"/>
    </row>
    <row r="34" spans="1:10" ht="12.75" customHeight="1" x14ac:dyDescent="0.25">
      <c r="A34" s="101"/>
      <c r="B34" s="79"/>
      <c r="D34" s="81"/>
      <c r="E34" s="81"/>
      <c r="F34" s="81"/>
      <c r="G34" s="82"/>
      <c r="H34" s="83"/>
      <c r="I34" s="83"/>
      <c r="J34" s="103"/>
    </row>
    <row r="35" spans="1:10" ht="12.75" customHeight="1" x14ac:dyDescent="0.25">
      <c r="A35" s="106"/>
      <c r="B35" s="107"/>
      <c r="C35" s="107"/>
      <c r="D35" s="107"/>
      <c r="E35" s="107"/>
      <c r="F35" s="107"/>
      <c r="G35" s="108">
        <f>G14+G20+G26+G32</f>
        <v>29355762.162162159</v>
      </c>
      <c r="H35" s="108">
        <f>H14+H20+H26+H32</f>
        <v>3229133.8378378372</v>
      </c>
      <c r="I35" s="107"/>
      <c r="J35" s="109">
        <f>H15+H21+H27+H33</f>
        <v>32584896</v>
      </c>
    </row>
    <row r="37" spans="1:10" ht="12.75" customHeight="1" x14ac:dyDescent="0.25">
      <c r="A37" s="94" t="s">
        <v>1</v>
      </c>
      <c r="B37" s="95">
        <f>Invoice!E230</f>
        <v>23110003</v>
      </c>
      <c r="C37" s="96"/>
      <c r="D37" s="97"/>
      <c r="E37" s="97"/>
      <c r="F37" s="97"/>
      <c r="G37" s="98"/>
      <c r="H37" s="99"/>
      <c r="I37" s="99"/>
      <c r="J37" s="100"/>
    </row>
    <row r="38" spans="1:10" ht="12.75" customHeight="1" x14ac:dyDescent="0.25">
      <c r="A38" s="101">
        <v>1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Invoice!B238</f>
        <v>480</v>
      </c>
      <c r="C39" s="88" t="str">
        <f>Invoice!E238</f>
        <v>HIGHLIGHTER / STABILO KENKO HL-100 MIX (BR/ KN/ OR)</v>
      </c>
      <c r="D39" s="89">
        <f>Invoice!H238</f>
        <v>3050</v>
      </c>
      <c r="E39" s="81">
        <f>D39*B39</f>
        <v>1464000</v>
      </c>
      <c r="F39" s="81"/>
      <c r="G39" s="82">
        <f>E39/1.11</f>
        <v>1318918.9189189188</v>
      </c>
      <c r="H39" s="83">
        <f>G39*11%</f>
        <v>145081.08108108107</v>
      </c>
      <c r="I39" s="83">
        <f>G39/B39</f>
        <v>2747.7477477477473</v>
      </c>
      <c r="J39" s="103">
        <f>H39/B39</f>
        <v>302.25225225225222</v>
      </c>
    </row>
    <row r="40" spans="1:10" ht="12.75" customHeight="1" x14ac:dyDescent="0.25">
      <c r="A40" s="101"/>
      <c r="D40" s="81"/>
      <c r="E40" s="81">
        <f>(E39*Invoice!I238)+((E39-(E39*Invoice!I238))*Invoice!J238)</f>
        <v>197640</v>
      </c>
      <c r="F40" s="81"/>
      <c r="G40" s="90">
        <f>E40/1.11</f>
        <v>178054.05405405402</v>
      </c>
      <c r="H40" s="91">
        <f>G40*11%</f>
        <v>19585.945945945943</v>
      </c>
      <c r="I40" s="91">
        <f>G40/B39</f>
        <v>370.94594594594588</v>
      </c>
      <c r="J40" s="104">
        <f>H40/B39</f>
        <v>40.804054054054049</v>
      </c>
    </row>
    <row r="41" spans="1:10" ht="12.75" customHeight="1" x14ac:dyDescent="0.25">
      <c r="A41" s="101"/>
      <c r="D41" s="81" t="s">
        <v>23</v>
      </c>
      <c r="E41" s="81">
        <f>E39-E40</f>
        <v>1266360</v>
      </c>
      <c r="F41" s="81"/>
      <c r="G41" s="82">
        <f>G39-G40</f>
        <v>1140864.8648648649</v>
      </c>
      <c r="H41" s="82">
        <f>H39-H40</f>
        <v>125495.13513513512</v>
      </c>
      <c r="I41" s="82">
        <f>I39-I40</f>
        <v>2376.8018018018015</v>
      </c>
      <c r="J41" s="105">
        <f>J39-J40</f>
        <v>261.44819819819816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1266360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6"/>
      <c r="B44" s="107"/>
      <c r="C44" s="107"/>
      <c r="D44" s="107"/>
      <c r="E44" s="107"/>
      <c r="F44" s="107"/>
      <c r="G44" s="108">
        <f>G41</f>
        <v>1140864.8648648649</v>
      </c>
      <c r="H44" s="108">
        <f>H41</f>
        <v>125495.13513513512</v>
      </c>
      <c r="I44" s="107"/>
      <c r="J44" s="109">
        <f>H42</f>
        <v>1266360</v>
      </c>
    </row>
    <row r="46" spans="1:10" ht="12.75" customHeight="1" x14ac:dyDescent="0.25">
      <c r="A46" s="94" t="s">
        <v>1</v>
      </c>
      <c r="B46" s="95">
        <f>Invoice!E344</f>
        <v>23110004</v>
      </c>
      <c r="C46" s="96"/>
      <c r="D46" s="97"/>
      <c r="E46" s="97"/>
      <c r="F46" s="97"/>
      <c r="G46" s="98"/>
      <c r="H46" s="99"/>
      <c r="I46" s="99"/>
      <c r="J46" s="100"/>
    </row>
    <row r="47" spans="1:10" ht="12.75" customHeight="1" x14ac:dyDescent="0.25">
      <c r="A47" s="101">
        <v>1</v>
      </c>
      <c r="B47" s="84" t="s">
        <v>20</v>
      </c>
      <c r="C47" s="84" t="s">
        <v>21</v>
      </c>
      <c r="D47" s="85" t="s">
        <v>22</v>
      </c>
      <c r="E47" s="85" t="s">
        <v>23</v>
      </c>
      <c r="F47" s="85"/>
      <c r="G47" s="86" t="s">
        <v>24</v>
      </c>
      <c r="H47" s="87" t="s">
        <v>25</v>
      </c>
      <c r="I47" s="87" t="s">
        <v>26</v>
      </c>
      <c r="J47" s="102"/>
    </row>
    <row r="48" spans="1:10" ht="12.75" customHeight="1" x14ac:dyDescent="0.25">
      <c r="A48" s="101"/>
      <c r="B48" s="80">
        <f>Invoice!B352</f>
        <v>1000</v>
      </c>
      <c r="C48" s="88" t="str">
        <f>Invoice!E352</f>
        <v>LABEL HARGA JOYKO LB-2RL (1 LINE PUTIH)</v>
      </c>
      <c r="D48" s="89">
        <f>Invoice!H352</f>
        <v>2050</v>
      </c>
      <c r="E48" s="81">
        <f>D48*B48</f>
        <v>2050000</v>
      </c>
      <c r="F48" s="81"/>
      <c r="G48" s="82">
        <f>E48/1.11</f>
        <v>1846846.8468468466</v>
      </c>
      <c r="H48" s="83">
        <f>G48*11%</f>
        <v>203153.15315315314</v>
      </c>
      <c r="I48" s="83">
        <f>G48/B48</f>
        <v>1846.8468468468466</v>
      </c>
      <c r="J48" s="103">
        <f>H48/B48</f>
        <v>203.15315315315314</v>
      </c>
    </row>
    <row r="49" spans="1:10" ht="12.75" customHeight="1" x14ac:dyDescent="0.25">
      <c r="A49" s="101"/>
      <c r="D49" s="81"/>
      <c r="E49" s="81">
        <f>(E48*Invoice!I352)+((E48-(E48*Invoice!I352))*Invoice!J352)</f>
        <v>256250</v>
      </c>
      <c r="F49" s="81"/>
      <c r="G49" s="90">
        <f>E49/1.11</f>
        <v>230855.85585585583</v>
      </c>
      <c r="H49" s="91">
        <f>G49*11%</f>
        <v>25394.144144144142</v>
      </c>
      <c r="I49" s="91">
        <f>G49/B48</f>
        <v>230.85585585585582</v>
      </c>
      <c r="J49" s="104">
        <f>H49/B48</f>
        <v>25.394144144144143</v>
      </c>
    </row>
    <row r="50" spans="1:10" ht="12.75" customHeight="1" x14ac:dyDescent="0.25">
      <c r="A50" s="101"/>
      <c r="D50" s="81" t="s">
        <v>23</v>
      </c>
      <c r="E50" s="81">
        <f>E48-E49</f>
        <v>1793750</v>
      </c>
      <c r="F50" s="81"/>
      <c r="G50" s="82">
        <f>G48-G49</f>
        <v>1615990.9909909908</v>
      </c>
      <c r="H50" s="82">
        <f>H48-H49</f>
        <v>177759.00900900899</v>
      </c>
      <c r="I50" s="82">
        <f>I48-I49</f>
        <v>1615.9909909909907</v>
      </c>
      <c r="J50" s="105">
        <f>J48-J49</f>
        <v>177.75900900900899</v>
      </c>
    </row>
    <row r="51" spans="1:10" ht="12.75" customHeight="1" x14ac:dyDescent="0.25">
      <c r="A51" s="101"/>
      <c r="D51" s="81"/>
      <c r="E51" s="81"/>
      <c r="F51" s="81"/>
      <c r="G51" s="82"/>
      <c r="H51" s="83">
        <f>G50+H50</f>
        <v>1793749.9999999998</v>
      </c>
      <c r="I51" s="83"/>
      <c r="J51" s="103"/>
    </row>
    <row r="52" spans="1:10" ht="12.75" customHeight="1" x14ac:dyDescent="0.25">
      <c r="A52" s="101"/>
      <c r="B52" s="79"/>
      <c r="D52" s="81"/>
      <c r="E52" s="81"/>
      <c r="F52" s="81"/>
      <c r="G52" s="82"/>
      <c r="H52" s="83"/>
      <c r="I52" s="83"/>
      <c r="J52" s="103"/>
    </row>
    <row r="53" spans="1:10" ht="12.75" customHeight="1" x14ac:dyDescent="0.25">
      <c r="A53" s="106"/>
      <c r="B53" s="107"/>
      <c r="C53" s="107"/>
      <c r="D53" s="107"/>
      <c r="E53" s="107"/>
      <c r="F53" s="107"/>
      <c r="G53" s="108">
        <f>G50</f>
        <v>1615990.9909909908</v>
      </c>
      <c r="H53" s="108">
        <f>H50</f>
        <v>177759.00900900899</v>
      </c>
      <c r="I53" s="107"/>
      <c r="J53" s="109">
        <f>H51</f>
        <v>1793749.9999999998</v>
      </c>
    </row>
    <row r="55" spans="1:10" ht="12.75" customHeight="1" x14ac:dyDescent="0.25">
      <c r="A55" s="94" t="s">
        <v>1</v>
      </c>
      <c r="B55" s="95">
        <f>Invoice!E458</f>
        <v>23110005</v>
      </c>
      <c r="C55" s="96"/>
      <c r="D55" s="97"/>
      <c r="E55" s="97"/>
      <c r="F55" s="97"/>
      <c r="G55" s="98"/>
      <c r="H55" s="99"/>
      <c r="I55" s="99"/>
      <c r="J55" s="100"/>
    </row>
    <row r="56" spans="1:10" ht="12.75" customHeight="1" x14ac:dyDescent="0.25">
      <c r="A56" s="101">
        <v>1</v>
      </c>
      <c r="B56" s="84" t="s">
        <v>20</v>
      </c>
      <c r="C56" s="84" t="s">
        <v>21</v>
      </c>
      <c r="D56" s="85" t="s">
        <v>22</v>
      </c>
      <c r="E56" s="85" t="s">
        <v>23</v>
      </c>
      <c r="F56" s="85"/>
      <c r="G56" s="86" t="s">
        <v>24</v>
      </c>
      <c r="H56" s="87" t="s">
        <v>25</v>
      </c>
      <c r="I56" s="87" t="s">
        <v>26</v>
      </c>
      <c r="J56" s="102"/>
    </row>
    <row r="57" spans="1:10" ht="12.75" customHeight="1" x14ac:dyDescent="0.25">
      <c r="A57" s="101"/>
      <c r="B57" s="80">
        <f>Invoice!B466</f>
        <v>20</v>
      </c>
      <c r="C57" s="88" t="str">
        <f>Invoice!E466</f>
        <v>BINDER CLIP KENKO NO. 107</v>
      </c>
      <c r="D57" s="89">
        <f>Invoice!H466</f>
        <v>31800</v>
      </c>
      <c r="E57" s="81">
        <f>D57*B57</f>
        <v>636000</v>
      </c>
      <c r="F57" s="81"/>
      <c r="G57" s="82">
        <f>E57/1.11</f>
        <v>572972.9729729729</v>
      </c>
      <c r="H57" s="83">
        <f>G57*11%</f>
        <v>63027.027027027019</v>
      </c>
      <c r="I57" s="83">
        <f>G57/B57</f>
        <v>28648.648648648646</v>
      </c>
      <c r="J57" s="103">
        <f>H57/B57</f>
        <v>3151.3513513513508</v>
      </c>
    </row>
    <row r="58" spans="1:10" ht="12.75" customHeight="1" x14ac:dyDescent="0.25">
      <c r="A58" s="101"/>
      <c r="D58" s="81"/>
      <c r="E58" s="81">
        <f>(E57*Invoice!I466)+((E57-(E57*Invoice!I466))*Invoice!J466)</f>
        <v>63600</v>
      </c>
      <c r="F58" s="81"/>
      <c r="G58" s="90">
        <f>E58/1.11</f>
        <v>57297.297297297293</v>
      </c>
      <c r="H58" s="91">
        <f>G58*11%</f>
        <v>6302.7027027027025</v>
      </c>
      <c r="I58" s="91">
        <f>G58/B57</f>
        <v>2864.8648648648646</v>
      </c>
      <c r="J58" s="104">
        <f>H58/B57</f>
        <v>315.1351351351351</v>
      </c>
    </row>
    <row r="59" spans="1:10" ht="12.75" customHeight="1" x14ac:dyDescent="0.25">
      <c r="A59" s="101"/>
      <c r="D59" s="81" t="s">
        <v>23</v>
      </c>
      <c r="E59" s="81">
        <f>E57-E58</f>
        <v>572400</v>
      </c>
      <c r="F59" s="81"/>
      <c r="G59" s="82">
        <f>G57-G58</f>
        <v>515675.67567567562</v>
      </c>
      <c r="H59" s="82">
        <f>H57-H58</f>
        <v>56724.32432432432</v>
      </c>
      <c r="I59" s="82">
        <f>I57-I58</f>
        <v>25783.783783783783</v>
      </c>
      <c r="J59" s="105">
        <f>J57-J58</f>
        <v>2836.2162162162158</v>
      </c>
    </row>
    <row r="60" spans="1:10" ht="12.75" customHeight="1" x14ac:dyDescent="0.25">
      <c r="A60" s="101"/>
      <c r="D60" s="81"/>
      <c r="E60" s="81"/>
      <c r="F60" s="81"/>
      <c r="G60" s="82"/>
      <c r="H60" s="83">
        <f>G59+H59</f>
        <v>572400</v>
      </c>
      <c r="I60" s="83"/>
      <c r="J60" s="103"/>
    </row>
    <row r="61" spans="1:10" ht="12.75" customHeight="1" x14ac:dyDescent="0.25">
      <c r="A61" s="101"/>
      <c r="B61" s="79"/>
      <c r="D61" s="81"/>
      <c r="E61" s="81"/>
      <c r="F61" s="81"/>
      <c r="G61" s="82"/>
      <c r="H61" s="83"/>
      <c r="I61" s="83"/>
      <c r="J61" s="103"/>
    </row>
    <row r="62" spans="1:10" ht="12.75" customHeight="1" x14ac:dyDescent="0.25">
      <c r="A62" s="101">
        <v>2</v>
      </c>
      <c r="B62" s="84" t="s">
        <v>20</v>
      </c>
      <c r="C62" s="84" t="s">
        <v>21</v>
      </c>
      <c r="D62" s="85" t="s">
        <v>22</v>
      </c>
      <c r="E62" s="85" t="s">
        <v>23</v>
      </c>
      <c r="F62" s="85"/>
      <c r="G62" s="86" t="s">
        <v>24</v>
      </c>
      <c r="H62" s="87" t="s">
        <v>25</v>
      </c>
      <c r="I62" s="87" t="s">
        <v>26</v>
      </c>
      <c r="J62" s="102"/>
    </row>
    <row r="63" spans="1:10" ht="12.75" customHeight="1" x14ac:dyDescent="0.25">
      <c r="A63" s="101"/>
      <c r="B63" s="80">
        <f>Invoice!B467</f>
        <v>1</v>
      </c>
      <c r="C63" s="88" t="str">
        <f>Invoice!E467</f>
        <v>BINDER CLIP KENKO NO. 111</v>
      </c>
      <c r="D63" s="89">
        <f>Invoice!H467</f>
        <v>49200</v>
      </c>
      <c r="E63" s="81">
        <f t="shared" ref="E63:E69" si="5">D63*B63</f>
        <v>49200</v>
      </c>
      <c r="F63" s="81"/>
      <c r="G63" s="82">
        <f t="shared" ref="G63:G69" si="6">E63/1.11</f>
        <v>44324.32432432432</v>
      </c>
      <c r="H63" s="83">
        <f t="shared" ref="H63:H69" si="7">G63*11%</f>
        <v>4875.6756756756749</v>
      </c>
      <c r="I63" s="83">
        <f t="shared" ref="I63:I69" si="8">G63/B63</f>
        <v>44324.32432432432</v>
      </c>
      <c r="J63" s="103">
        <f t="shared" ref="J63:J69" si="9">H63/B63</f>
        <v>4875.6756756756749</v>
      </c>
    </row>
    <row r="64" spans="1:10" ht="12.75" customHeight="1" x14ac:dyDescent="0.25">
      <c r="A64" s="101"/>
      <c r="D64" s="81"/>
      <c r="E64" s="81">
        <f>(E63*Invoice!I467)+((E63-(E63*Invoice!I467))*Invoice!J467)</f>
        <v>4920</v>
      </c>
      <c r="F64" s="81"/>
      <c r="G64" s="90">
        <f>E64/1.11</f>
        <v>4432.4324324324316</v>
      </c>
      <c r="H64" s="91">
        <f>G64*11%</f>
        <v>487.56756756756749</v>
      </c>
      <c r="I64" s="91">
        <f>G64/B63</f>
        <v>4432.4324324324316</v>
      </c>
      <c r="J64" s="104">
        <f>H64/B63</f>
        <v>487.56756756756749</v>
      </c>
    </row>
    <row r="65" spans="1:10" ht="12.75" customHeight="1" x14ac:dyDescent="0.25">
      <c r="A65" s="101"/>
      <c r="D65" s="81" t="s">
        <v>23</v>
      </c>
      <c r="E65" s="81">
        <f>E63-E64</f>
        <v>44280</v>
      </c>
      <c r="F65" s="81"/>
      <c r="G65" s="82">
        <f>G63-G64</f>
        <v>39891.891891891886</v>
      </c>
      <c r="H65" s="82">
        <f>H63-H64</f>
        <v>4388.1081081081074</v>
      </c>
      <c r="I65" s="82">
        <f>I63-I64</f>
        <v>39891.891891891886</v>
      </c>
      <c r="J65" s="105">
        <f>J63-J64</f>
        <v>4388.1081081081074</v>
      </c>
    </row>
    <row r="66" spans="1:10" ht="12.75" customHeight="1" x14ac:dyDescent="0.25">
      <c r="A66" s="101"/>
      <c r="D66" s="81"/>
      <c r="E66" s="81"/>
      <c r="F66" s="81"/>
      <c r="G66" s="82"/>
      <c r="H66" s="83">
        <f>G65+H65</f>
        <v>44279.999999999993</v>
      </c>
      <c r="I66" s="83"/>
      <c r="J66" s="103"/>
    </row>
    <row r="67" spans="1:10" ht="12.75" customHeight="1" x14ac:dyDescent="0.25">
      <c r="A67" s="101"/>
      <c r="B67" s="79"/>
      <c r="D67" s="81"/>
      <c r="E67" s="81"/>
      <c r="F67" s="81"/>
      <c r="G67" s="82"/>
      <c r="H67" s="83"/>
      <c r="I67" s="83"/>
      <c r="J67" s="103"/>
    </row>
    <row r="68" spans="1:10" ht="12.75" customHeight="1" x14ac:dyDescent="0.25">
      <c r="A68" s="101">
        <v>3</v>
      </c>
      <c r="B68" s="84" t="s">
        <v>20</v>
      </c>
      <c r="C68" s="84" t="s">
        <v>21</v>
      </c>
      <c r="D68" s="85" t="s">
        <v>22</v>
      </c>
      <c r="E68" s="85" t="s">
        <v>23</v>
      </c>
      <c r="F68" s="85"/>
      <c r="G68" s="86" t="s">
        <v>24</v>
      </c>
      <c r="H68" s="87" t="s">
        <v>25</v>
      </c>
      <c r="I68" s="87" t="s">
        <v>26</v>
      </c>
      <c r="J68" s="102"/>
    </row>
    <row r="69" spans="1:10" ht="12.75" customHeight="1" x14ac:dyDescent="0.25">
      <c r="A69" s="101"/>
      <c r="B69" s="80">
        <f>Invoice!B468</f>
        <v>5</v>
      </c>
      <c r="C69" s="88" t="str">
        <f>Invoice!E468</f>
        <v>CORRECTION TAPE KENKO CT-902 (12M x 5MM)</v>
      </c>
      <c r="D69" s="89">
        <f>Invoice!H468</f>
        <v>60000</v>
      </c>
      <c r="E69" s="81">
        <f t="shared" si="5"/>
        <v>300000</v>
      </c>
      <c r="F69" s="81"/>
      <c r="G69" s="82">
        <f t="shared" si="6"/>
        <v>270270.27027027024</v>
      </c>
      <c r="H69" s="83">
        <f t="shared" si="7"/>
        <v>29729.729729729726</v>
      </c>
      <c r="I69" s="83">
        <f t="shared" si="8"/>
        <v>54054.054054054046</v>
      </c>
      <c r="J69" s="103">
        <f t="shared" si="9"/>
        <v>5945.9459459459449</v>
      </c>
    </row>
    <row r="70" spans="1:10" ht="12.75" customHeight="1" x14ac:dyDescent="0.25">
      <c r="A70" s="101"/>
      <c r="D70" s="81"/>
      <c r="E70" s="81">
        <f>(E69*Invoice!I468)+((E69-(E69*Invoice!I468))*Invoice!J468)</f>
        <v>30000</v>
      </c>
      <c r="F70" s="81"/>
      <c r="G70" s="90">
        <f>E70/1.11</f>
        <v>27027.027027027023</v>
      </c>
      <c r="H70" s="91">
        <f>G70*11%</f>
        <v>2972.9729729729725</v>
      </c>
      <c r="I70" s="91">
        <f>G70/B69</f>
        <v>5405.405405405405</v>
      </c>
      <c r="J70" s="104">
        <f>H70/B69</f>
        <v>594.59459459459447</v>
      </c>
    </row>
    <row r="71" spans="1:10" ht="12.75" customHeight="1" x14ac:dyDescent="0.25">
      <c r="A71" s="101"/>
      <c r="D71" s="81" t="s">
        <v>23</v>
      </c>
      <c r="E71" s="81">
        <f>E69-E70</f>
        <v>270000</v>
      </c>
      <c r="F71" s="81"/>
      <c r="G71" s="82">
        <f>G69-G70</f>
        <v>243243.24324324323</v>
      </c>
      <c r="H71" s="82">
        <f>H69-H70</f>
        <v>26756.756756756753</v>
      </c>
      <c r="I71" s="82">
        <f>I69-I70</f>
        <v>48648.648648648639</v>
      </c>
      <c r="J71" s="105">
        <f>J69-J70</f>
        <v>5351.3513513513508</v>
      </c>
    </row>
    <row r="72" spans="1:10" ht="12.75" customHeight="1" x14ac:dyDescent="0.25">
      <c r="A72" s="101"/>
      <c r="D72" s="81"/>
      <c r="E72" s="81"/>
      <c r="F72" s="81"/>
      <c r="G72" s="82"/>
      <c r="H72" s="83">
        <f>G71+H71</f>
        <v>270000</v>
      </c>
      <c r="I72" s="83"/>
      <c r="J72" s="103"/>
    </row>
    <row r="73" spans="1:10" ht="12.75" customHeight="1" x14ac:dyDescent="0.25">
      <c r="A73" s="101"/>
      <c r="B73" s="79"/>
      <c r="D73" s="81"/>
      <c r="E73" s="81"/>
      <c r="F73" s="81"/>
      <c r="G73" s="82"/>
      <c r="H73" s="83"/>
      <c r="I73" s="83"/>
      <c r="J73" s="103"/>
    </row>
    <row r="74" spans="1:10" ht="12.75" customHeight="1" x14ac:dyDescent="0.25">
      <c r="A74" s="106"/>
      <c r="B74" s="107"/>
      <c r="C74" s="107"/>
      <c r="D74" s="107"/>
      <c r="E74" s="107"/>
      <c r="F74" s="107"/>
      <c r="G74" s="108">
        <f>G59+G65+G71</f>
        <v>798810.81081081065</v>
      </c>
      <c r="H74" s="108">
        <f>H59+H65+H71</f>
        <v>87869.189189189172</v>
      </c>
      <c r="I74" s="107"/>
      <c r="J74" s="109">
        <f>H60+H66+H72</f>
        <v>886680</v>
      </c>
    </row>
    <row r="76" spans="1:10" ht="12.75" customHeight="1" x14ac:dyDescent="0.25">
      <c r="A76" s="94" t="s">
        <v>1</v>
      </c>
      <c r="B76" s="95">
        <f>Invoice!E572</f>
        <v>23110006</v>
      </c>
      <c r="C76" s="96"/>
      <c r="D76" s="97"/>
      <c r="E76" s="97"/>
      <c r="F76" s="97"/>
      <c r="G76" s="98"/>
      <c r="H76" s="99"/>
      <c r="I76" s="99"/>
      <c r="J76" s="100"/>
    </row>
    <row r="77" spans="1:10" ht="12.75" customHeight="1" x14ac:dyDescent="0.25">
      <c r="A77" s="101">
        <v>1</v>
      </c>
      <c r="B77" s="84" t="s">
        <v>20</v>
      </c>
      <c r="C77" s="84" t="s">
        <v>21</v>
      </c>
      <c r="D77" s="85" t="s">
        <v>22</v>
      </c>
      <c r="E77" s="85" t="s">
        <v>23</v>
      </c>
      <c r="F77" s="85"/>
      <c r="G77" s="86" t="s">
        <v>24</v>
      </c>
      <c r="H77" s="87" t="s">
        <v>25</v>
      </c>
      <c r="I77" s="87" t="s">
        <v>26</v>
      </c>
      <c r="J77" s="102"/>
    </row>
    <row r="78" spans="1:10" ht="12.75" customHeight="1" x14ac:dyDescent="0.25">
      <c r="A78" s="101"/>
      <c r="B78" s="80">
        <f>Invoice!B580</f>
        <v>40</v>
      </c>
      <c r="C78" s="88" t="str">
        <f>Invoice!E580</f>
        <v>KARTU STOCK KWARTO (HIJAU, MERAH, KUNING, BIRU)</v>
      </c>
      <c r="D78" s="89">
        <f>Invoice!H580</f>
        <v>19000</v>
      </c>
      <c r="E78" s="81">
        <f>D78*B78</f>
        <v>760000</v>
      </c>
      <c r="F78" s="81"/>
      <c r="G78" s="82">
        <f>E78/1.11</f>
        <v>684684.68468468462</v>
      </c>
      <c r="H78" s="83">
        <f>G78*11%</f>
        <v>75315.315315315311</v>
      </c>
      <c r="I78" s="83">
        <f>G78/B78</f>
        <v>17117.117117117115</v>
      </c>
      <c r="J78" s="103">
        <f>H78/B78</f>
        <v>1882.8828828828828</v>
      </c>
    </row>
    <row r="79" spans="1:10" ht="12.75" customHeight="1" x14ac:dyDescent="0.25">
      <c r="A79" s="101"/>
      <c r="D79" s="81"/>
      <c r="E79" s="81">
        <f>(E78*Invoice!I580)+((E78-(E78*Invoice!I580))*Invoice!J580)</f>
        <v>0</v>
      </c>
      <c r="F79" s="81"/>
      <c r="G79" s="90">
        <f>E79/1.11</f>
        <v>0</v>
      </c>
      <c r="H79" s="91">
        <f>G79*11%</f>
        <v>0</v>
      </c>
      <c r="I79" s="91">
        <f>G79/B78</f>
        <v>0</v>
      </c>
      <c r="J79" s="104">
        <f>H79/B78</f>
        <v>0</v>
      </c>
    </row>
    <row r="80" spans="1:10" ht="12.75" customHeight="1" x14ac:dyDescent="0.25">
      <c r="A80" s="101"/>
      <c r="D80" s="81" t="s">
        <v>23</v>
      </c>
      <c r="E80" s="81">
        <f>E78-E79</f>
        <v>760000</v>
      </c>
      <c r="F80" s="81"/>
      <c r="G80" s="82">
        <f>G78-G79</f>
        <v>684684.68468468462</v>
      </c>
      <c r="H80" s="82">
        <f>H78-H79</f>
        <v>75315.315315315311</v>
      </c>
      <c r="I80" s="82">
        <f>I78-I79</f>
        <v>17117.117117117115</v>
      </c>
      <c r="J80" s="105">
        <f>J78-J79</f>
        <v>1882.8828828828828</v>
      </c>
    </row>
    <row r="81" spans="1:10" ht="12.75" customHeight="1" x14ac:dyDescent="0.25">
      <c r="A81" s="101"/>
      <c r="D81" s="81"/>
      <c r="E81" s="81"/>
      <c r="F81" s="81"/>
      <c r="G81" s="82"/>
      <c r="H81" s="83">
        <f>G80+H80</f>
        <v>759999.99999999988</v>
      </c>
      <c r="I81" s="83"/>
      <c r="J81" s="103"/>
    </row>
    <row r="82" spans="1:10" ht="12.75" customHeight="1" x14ac:dyDescent="0.25">
      <c r="A82" s="101"/>
      <c r="B82" s="79"/>
      <c r="D82" s="81"/>
      <c r="E82" s="81"/>
      <c r="F82" s="81"/>
      <c r="G82" s="82"/>
      <c r="H82" s="83"/>
      <c r="I82" s="83"/>
      <c r="J82" s="103"/>
    </row>
    <row r="83" spans="1:10" ht="12.75" customHeight="1" x14ac:dyDescent="0.25">
      <c r="A83" s="106"/>
      <c r="B83" s="107"/>
      <c r="C83" s="107"/>
      <c r="D83" s="107"/>
      <c r="E83" s="107"/>
      <c r="F83" s="107"/>
      <c r="G83" s="108">
        <f>G80</f>
        <v>684684.68468468462</v>
      </c>
      <c r="H83" s="108">
        <f>H80</f>
        <v>75315.315315315311</v>
      </c>
      <c r="I83" s="107"/>
      <c r="J83" s="109">
        <f>H81</f>
        <v>759999.99999999988</v>
      </c>
    </row>
    <row r="85" spans="1:10" ht="12.75" customHeight="1" x14ac:dyDescent="0.25">
      <c r="A85" s="94" t="s">
        <v>1</v>
      </c>
      <c r="B85" s="95">
        <f>Invoice!E686</f>
        <v>23110007</v>
      </c>
      <c r="C85" s="96"/>
      <c r="D85" s="97"/>
      <c r="E85" s="97"/>
      <c r="F85" s="97"/>
      <c r="G85" s="98"/>
      <c r="H85" s="99"/>
      <c r="I85" s="99"/>
      <c r="J85" s="100"/>
    </row>
    <row r="86" spans="1:10" ht="12.75" customHeight="1" x14ac:dyDescent="0.25">
      <c r="A86" s="101">
        <v>1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Invoice!B694</f>
        <v>432</v>
      </c>
      <c r="C87" s="88" t="str">
        <f>Invoice!E694</f>
        <v>GEL PEN KENKO HI-TECH-H 0.28 MM HITAM</v>
      </c>
      <c r="D87" s="89">
        <f>Invoice!H694</f>
        <v>39000</v>
      </c>
      <c r="E87" s="81">
        <f>D87*B87</f>
        <v>16848000</v>
      </c>
      <c r="F87" s="81"/>
      <c r="G87" s="82">
        <f>E87/1.11</f>
        <v>15178378.378378376</v>
      </c>
      <c r="H87" s="83">
        <f>G87*11%</f>
        <v>1669621.6216216213</v>
      </c>
      <c r="I87" s="83">
        <f>G87/B87</f>
        <v>35135.135135135133</v>
      </c>
      <c r="J87" s="103">
        <f>H87/B87</f>
        <v>3864.8648648648641</v>
      </c>
    </row>
    <row r="88" spans="1:10" ht="12.75" customHeight="1" x14ac:dyDescent="0.25">
      <c r="A88" s="101"/>
      <c r="D88" s="81"/>
      <c r="E88" s="81">
        <f>(E87*Invoice!I694)+((E87-(E87*Invoice!I694))*Invoice!J694)</f>
        <v>2274480</v>
      </c>
      <c r="F88" s="81"/>
      <c r="G88" s="90">
        <f>E88/1.11</f>
        <v>2049081.0810810809</v>
      </c>
      <c r="H88" s="91">
        <f>G88*11%</f>
        <v>225398.91891891891</v>
      </c>
      <c r="I88" s="91">
        <f>G88/B87</f>
        <v>4743.2432432432433</v>
      </c>
      <c r="J88" s="104">
        <f>H88/B87</f>
        <v>521.75675675675677</v>
      </c>
    </row>
    <row r="89" spans="1:10" ht="12.75" customHeight="1" x14ac:dyDescent="0.25">
      <c r="A89" s="101"/>
      <c r="D89" s="81" t="s">
        <v>23</v>
      </c>
      <c r="E89" s="81">
        <f>E87-E88</f>
        <v>14573520</v>
      </c>
      <c r="F89" s="81"/>
      <c r="G89" s="82">
        <f>G87-G88</f>
        <v>13129297.297297295</v>
      </c>
      <c r="H89" s="82">
        <f>H87-H88</f>
        <v>1444222.7027027025</v>
      </c>
      <c r="I89" s="82">
        <f>I87-I88</f>
        <v>30391.89189189189</v>
      </c>
      <c r="J89" s="105">
        <f>J87-J88</f>
        <v>3343.1081081081074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14573519.999999998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2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Invoice!B695</f>
        <v>50</v>
      </c>
      <c r="C93" s="88" t="str">
        <f>Invoice!E695</f>
        <v>STIP / PENGHAPUS JOYKO 526-B40BL HITAM</v>
      </c>
      <c r="D93" s="89">
        <f>Invoice!H695</f>
        <v>28300</v>
      </c>
      <c r="E93" s="81">
        <f t="shared" ref="E93:E99" si="10">D93*B93</f>
        <v>1415000</v>
      </c>
      <c r="F93" s="81"/>
      <c r="G93" s="82">
        <f t="shared" ref="G93:G99" si="11">E93/1.11</f>
        <v>1274774.7747747747</v>
      </c>
      <c r="H93" s="83">
        <f t="shared" ref="H93:H99" si="12">G93*11%</f>
        <v>140225.22522522521</v>
      </c>
      <c r="I93" s="83">
        <f t="shared" ref="I93:I99" si="13">G93/B93</f>
        <v>25495.495495495492</v>
      </c>
      <c r="J93" s="103">
        <f t="shared" ref="J93:J99" si="14">H93/B93</f>
        <v>2804.504504504504</v>
      </c>
    </row>
    <row r="94" spans="1:10" ht="12.75" customHeight="1" x14ac:dyDescent="0.25">
      <c r="A94" s="101"/>
      <c r="D94" s="81"/>
      <c r="E94" s="81">
        <f>(E93*Invoice!I695)+((E93-(E93*Invoice!I695))*Invoice!J695)</f>
        <v>191025</v>
      </c>
      <c r="F94" s="81"/>
      <c r="G94" s="90">
        <f>E94/1.11</f>
        <v>172094.59459459459</v>
      </c>
      <c r="H94" s="91">
        <f>G94*11%</f>
        <v>18930.405405405403</v>
      </c>
      <c r="I94" s="91">
        <f>G94/B93</f>
        <v>3441.8918918918916</v>
      </c>
      <c r="J94" s="104">
        <f>H94/B93</f>
        <v>378.60810810810807</v>
      </c>
    </row>
    <row r="95" spans="1:10" ht="12.75" customHeight="1" x14ac:dyDescent="0.25">
      <c r="A95" s="101"/>
      <c r="D95" s="81" t="s">
        <v>23</v>
      </c>
      <c r="E95" s="81">
        <f>E93-E94</f>
        <v>1223975</v>
      </c>
      <c r="F95" s="81"/>
      <c r="G95" s="82">
        <f>G93-G94</f>
        <v>1102680.1801801801</v>
      </c>
      <c r="H95" s="82">
        <f>H93-H94</f>
        <v>121294.81981981981</v>
      </c>
      <c r="I95" s="82">
        <f>I93-I94</f>
        <v>22053.603603603602</v>
      </c>
      <c r="J95" s="105">
        <f>J93-J94</f>
        <v>2425.8963963963961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1223975</v>
      </c>
      <c r="I96" s="83"/>
      <c r="J96" s="103"/>
    </row>
    <row r="97" spans="1:10" ht="12.75" customHeight="1" x14ac:dyDescent="0.25">
      <c r="A97" s="101"/>
      <c r="B97" s="79"/>
      <c r="D97" s="81"/>
      <c r="E97" s="81"/>
      <c r="F97" s="81"/>
      <c r="G97" s="82"/>
      <c r="H97" s="83"/>
      <c r="I97" s="83"/>
      <c r="J97" s="103"/>
    </row>
    <row r="98" spans="1:10" ht="12.75" customHeight="1" x14ac:dyDescent="0.25">
      <c r="A98" s="101">
        <v>3</v>
      </c>
      <c r="B98" s="84" t="s">
        <v>20</v>
      </c>
      <c r="C98" s="84" t="s">
        <v>21</v>
      </c>
      <c r="D98" s="85" t="s">
        <v>22</v>
      </c>
      <c r="E98" s="85" t="s">
        <v>23</v>
      </c>
      <c r="F98" s="85"/>
      <c r="G98" s="86" t="s">
        <v>24</v>
      </c>
      <c r="H98" s="87" t="s">
        <v>25</v>
      </c>
      <c r="I98" s="87" t="s">
        <v>26</v>
      </c>
      <c r="J98" s="102"/>
    </row>
    <row r="99" spans="1:10" ht="12.75" customHeight="1" x14ac:dyDescent="0.25">
      <c r="A99" s="101"/>
      <c r="B99" s="80">
        <f>Invoice!B696</f>
        <v>144</v>
      </c>
      <c r="C99" s="88" t="str">
        <f>Invoice!E696</f>
        <v>PENSIL WARNA JOYKO CP-12PB (PANJANG)</v>
      </c>
      <c r="D99" s="89">
        <f>Invoice!H696</f>
        <v>10600</v>
      </c>
      <c r="E99" s="81">
        <f t="shared" si="10"/>
        <v>1526400</v>
      </c>
      <c r="F99" s="81"/>
      <c r="G99" s="82">
        <f t="shared" si="11"/>
        <v>1375135.1351351349</v>
      </c>
      <c r="H99" s="83">
        <f t="shared" si="12"/>
        <v>151264.86486486485</v>
      </c>
      <c r="I99" s="83">
        <f t="shared" si="13"/>
        <v>9549.5495495495488</v>
      </c>
      <c r="J99" s="103">
        <f t="shared" si="14"/>
        <v>1050.4504504504503</v>
      </c>
    </row>
    <row r="100" spans="1:10" ht="12.75" customHeight="1" x14ac:dyDescent="0.25">
      <c r="A100" s="101"/>
      <c r="D100" s="81"/>
      <c r="E100" s="81">
        <f>(E99*Invoice!I696)+((E99-(E99*Invoice!I696))*Invoice!J696)</f>
        <v>206064</v>
      </c>
      <c r="F100" s="81"/>
      <c r="G100" s="90">
        <f>E100/1.11</f>
        <v>185643.24324324323</v>
      </c>
      <c r="H100" s="91">
        <f>G100*11%</f>
        <v>20420.756756756757</v>
      </c>
      <c r="I100" s="91">
        <f>G100/B99</f>
        <v>1289.1891891891892</v>
      </c>
      <c r="J100" s="104">
        <f>H100/B99</f>
        <v>141.81081081081081</v>
      </c>
    </row>
    <row r="101" spans="1:10" ht="12.75" customHeight="1" x14ac:dyDescent="0.25">
      <c r="A101" s="101"/>
      <c r="D101" s="81" t="s">
        <v>23</v>
      </c>
      <c r="E101" s="81">
        <f>E99-E100</f>
        <v>1320336</v>
      </c>
      <c r="F101" s="81"/>
      <c r="G101" s="82">
        <f>G99-G100</f>
        <v>1189491.8918918916</v>
      </c>
      <c r="H101" s="82">
        <f>H99-H100</f>
        <v>130844.10810810809</v>
      </c>
      <c r="I101" s="82">
        <f>I99-I100</f>
        <v>8260.3603603603588</v>
      </c>
      <c r="J101" s="105">
        <f>J99-J100</f>
        <v>908.63963963963943</v>
      </c>
    </row>
    <row r="102" spans="1:10" ht="12.75" customHeight="1" x14ac:dyDescent="0.25">
      <c r="A102" s="101"/>
      <c r="D102" s="81"/>
      <c r="E102" s="81"/>
      <c r="F102" s="81"/>
      <c r="G102" s="82"/>
      <c r="H102" s="83">
        <f>G101+H101</f>
        <v>1320335.9999999998</v>
      </c>
      <c r="I102" s="83"/>
      <c r="J102" s="103"/>
    </row>
    <row r="103" spans="1:10" ht="12.75" customHeight="1" x14ac:dyDescent="0.25">
      <c r="A103" s="101"/>
      <c r="B103" s="79"/>
      <c r="D103" s="81"/>
      <c r="E103" s="81"/>
      <c r="F103" s="81"/>
      <c r="G103" s="82"/>
      <c r="H103" s="83"/>
      <c r="I103" s="83"/>
      <c r="J103" s="103"/>
    </row>
    <row r="104" spans="1:10" ht="12.75" customHeight="1" x14ac:dyDescent="0.25">
      <c r="A104" s="106"/>
      <c r="B104" s="107"/>
      <c r="C104" s="107"/>
      <c r="D104" s="107"/>
      <c r="E104" s="107"/>
      <c r="F104" s="107"/>
      <c r="G104" s="108">
        <f>G89+G95+G101</f>
        <v>15421469.369369367</v>
      </c>
      <c r="H104" s="108">
        <f>H89+H95+H101</f>
        <v>1696361.6306306305</v>
      </c>
      <c r="I104" s="107"/>
      <c r="J104" s="109">
        <f>H90+H96+H102</f>
        <v>17117830.999999996</v>
      </c>
    </row>
    <row r="106" spans="1:10" ht="12.75" customHeight="1" x14ac:dyDescent="0.25">
      <c r="A106" s="94" t="s">
        <v>1</v>
      </c>
      <c r="B106" s="95">
        <f>Invoice!E800</f>
        <v>23110008</v>
      </c>
      <c r="C106" s="96"/>
      <c r="D106" s="97"/>
      <c r="E106" s="97"/>
      <c r="F106" s="97"/>
      <c r="G106" s="98"/>
      <c r="H106" s="99"/>
      <c r="I106" s="99"/>
      <c r="J106" s="100"/>
    </row>
    <row r="107" spans="1:10" ht="12.75" customHeight="1" x14ac:dyDescent="0.25">
      <c r="A107" s="101">
        <v>1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Invoice!B808</f>
        <v>6</v>
      </c>
      <c r="C108" s="88" t="str">
        <f>Invoice!E808</f>
        <v>STAPLER HEAVY DUTY JOYKO HD-12N/24</v>
      </c>
      <c r="D108" s="89">
        <f>Invoice!H808</f>
        <v>187000</v>
      </c>
      <c r="E108" s="81">
        <f>D108*B108</f>
        <v>1122000</v>
      </c>
      <c r="F108" s="81"/>
      <c r="G108" s="82">
        <f>E108/1.11</f>
        <v>1010810.8108108108</v>
      </c>
      <c r="H108" s="83">
        <f>G108*11%</f>
        <v>111189.18918918919</v>
      </c>
      <c r="I108" s="83">
        <f>G108/B108</f>
        <v>168468.46846846846</v>
      </c>
      <c r="J108" s="103">
        <f>H108/B108</f>
        <v>18531.531531531531</v>
      </c>
    </row>
    <row r="109" spans="1:10" ht="12.75" customHeight="1" x14ac:dyDescent="0.25">
      <c r="A109" s="101"/>
      <c r="D109" s="81"/>
      <c r="E109" s="81">
        <f>(E108*Invoice!I808)+((E108-(E108*Invoice!I808))*Invoice!J808)</f>
        <v>140250</v>
      </c>
      <c r="F109" s="81"/>
      <c r="G109" s="90">
        <f>E109/1.11</f>
        <v>126351.35135135135</v>
      </c>
      <c r="H109" s="91">
        <f>G109*11%</f>
        <v>13898.648648648648</v>
      </c>
      <c r="I109" s="91">
        <f>G109/B108</f>
        <v>21058.558558558558</v>
      </c>
      <c r="J109" s="104">
        <f>H109/B108</f>
        <v>2316.4414414414414</v>
      </c>
    </row>
    <row r="110" spans="1:10" ht="12.75" customHeight="1" x14ac:dyDescent="0.25">
      <c r="A110" s="101"/>
      <c r="D110" s="81" t="s">
        <v>23</v>
      </c>
      <c r="E110" s="81">
        <f>E108-E109</f>
        <v>981750</v>
      </c>
      <c r="F110" s="81"/>
      <c r="G110" s="82">
        <f>G108-G109</f>
        <v>884459.45945945941</v>
      </c>
      <c r="H110" s="82">
        <f>H108-H109</f>
        <v>97290.540540540533</v>
      </c>
      <c r="I110" s="82">
        <f>I108-I109</f>
        <v>147409.90990990991</v>
      </c>
      <c r="J110" s="105">
        <f>J108-J109</f>
        <v>16215.090090090089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981750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2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Invoice!B809</f>
        <v>20</v>
      </c>
      <c r="C114" s="88" t="str">
        <f>Invoice!E809</f>
        <v>CUTTER 18 MM KENKO L-500 (BESAR)</v>
      </c>
      <c r="D114" s="89">
        <f>Invoice!H809</f>
        <v>147600</v>
      </c>
      <c r="E114" s="81">
        <f t="shared" ref="E114" si="15">D114*B114</f>
        <v>2952000</v>
      </c>
      <c r="F114" s="81"/>
      <c r="G114" s="82">
        <f t="shared" ref="G114" si="16">E114/1.11</f>
        <v>2659459.4594594594</v>
      </c>
      <c r="H114" s="83">
        <f t="shared" ref="H114" si="17">G114*11%</f>
        <v>292540.54054054053</v>
      </c>
      <c r="I114" s="83">
        <f t="shared" ref="I114" si="18">G114/B114</f>
        <v>132972.97297297296</v>
      </c>
      <c r="J114" s="103">
        <f t="shared" ref="J114" si="19">H114/B114</f>
        <v>14627.027027027027</v>
      </c>
    </row>
    <row r="115" spans="1:10" ht="12.75" customHeight="1" x14ac:dyDescent="0.25">
      <c r="A115" s="101"/>
      <c r="D115" s="81"/>
      <c r="E115" s="81">
        <f>(E114*Invoice!I809)+((E114-(E114*Invoice!I809))*Invoice!J809)</f>
        <v>369000</v>
      </c>
      <c r="F115" s="81"/>
      <c r="G115" s="90">
        <f>E115/1.11</f>
        <v>332432.43243243243</v>
      </c>
      <c r="H115" s="91">
        <f>G115*11%</f>
        <v>36567.567567567567</v>
      </c>
      <c r="I115" s="91">
        <f>G115/B114</f>
        <v>16621.62162162162</v>
      </c>
      <c r="J115" s="104">
        <f>H115/B114</f>
        <v>1828.3783783783783</v>
      </c>
    </row>
    <row r="116" spans="1:10" ht="12.75" customHeight="1" x14ac:dyDescent="0.25">
      <c r="A116" s="101"/>
      <c r="D116" s="81" t="s">
        <v>23</v>
      </c>
      <c r="E116" s="81">
        <f>E114-E115</f>
        <v>2583000</v>
      </c>
      <c r="F116" s="81"/>
      <c r="G116" s="82">
        <f>G114-G115</f>
        <v>2327027.0270270268</v>
      </c>
      <c r="H116" s="82">
        <f>H114-H115</f>
        <v>255972.97297297296</v>
      </c>
      <c r="I116" s="82">
        <f>I114-I115</f>
        <v>116351.35135135133</v>
      </c>
      <c r="J116" s="105">
        <f>J114-J115</f>
        <v>12798.648648648648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2582999.9999999995</v>
      </c>
      <c r="I117" s="83"/>
      <c r="J117" s="103"/>
    </row>
    <row r="118" spans="1:10" ht="12.75" customHeight="1" x14ac:dyDescent="0.25">
      <c r="A118" s="101"/>
      <c r="B118" s="79"/>
      <c r="D118" s="81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G110+G116</f>
        <v>3211486.4864864862</v>
      </c>
      <c r="H119" s="108">
        <f>H110+H116</f>
        <v>353263.51351351349</v>
      </c>
      <c r="I119" s="107"/>
      <c r="J119" s="109">
        <f>H111+H117</f>
        <v>3564749.9999999995</v>
      </c>
    </row>
    <row r="121" spans="1:10" ht="12.75" customHeight="1" x14ac:dyDescent="0.25">
      <c r="A121" s="94" t="s">
        <v>1</v>
      </c>
      <c r="B121" s="95">
        <f>Invoice!E914</f>
        <v>23110009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Invoice!B922</f>
        <v>120</v>
      </c>
      <c r="C123" s="88" t="str">
        <f>Invoice!E922</f>
        <v>PUNCH JOYKO 30XL</v>
      </c>
      <c r="D123" s="89">
        <f>Invoice!H922</f>
        <v>12950</v>
      </c>
      <c r="E123" s="81">
        <f>D123*B123</f>
        <v>1554000</v>
      </c>
      <c r="F123" s="81"/>
      <c r="G123" s="82">
        <f>E123/1.11</f>
        <v>1399999.9999999998</v>
      </c>
      <c r="H123" s="83">
        <f>G123*11%</f>
        <v>153999.99999999997</v>
      </c>
      <c r="I123" s="83">
        <f>G123/B123</f>
        <v>11666.666666666664</v>
      </c>
      <c r="J123" s="103">
        <f>H123/B123</f>
        <v>1283.333333333333</v>
      </c>
    </row>
    <row r="124" spans="1:10" ht="12.75" customHeight="1" x14ac:dyDescent="0.25">
      <c r="A124" s="101"/>
      <c r="D124" s="81"/>
      <c r="E124" s="81">
        <f>(E123*Invoice!I922)+((E123-(E123*Invoice!I922))*Invoice!J922)</f>
        <v>194250</v>
      </c>
      <c r="F124" s="81"/>
      <c r="G124" s="90">
        <f>E124/1.11</f>
        <v>174999.99999999997</v>
      </c>
      <c r="H124" s="91">
        <f>G124*11%</f>
        <v>19249.999999999996</v>
      </c>
      <c r="I124" s="91">
        <f>G124/B123</f>
        <v>1458.333333333333</v>
      </c>
      <c r="J124" s="104">
        <f>H124/B123</f>
        <v>160.41666666666663</v>
      </c>
    </row>
    <row r="125" spans="1:10" ht="12.75" customHeight="1" x14ac:dyDescent="0.25">
      <c r="A125" s="101"/>
      <c r="D125" s="81" t="s">
        <v>23</v>
      </c>
      <c r="E125" s="81">
        <f>E123-E124</f>
        <v>1359750</v>
      </c>
      <c r="F125" s="81"/>
      <c r="G125" s="82">
        <f>G123-G124</f>
        <v>1224999.9999999998</v>
      </c>
      <c r="H125" s="82">
        <f>H123-H124</f>
        <v>134749.99999999997</v>
      </c>
      <c r="I125" s="82">
        <f>I123-I124</f>
        <v>10208.333333333332</v>
      </c>
      <c r="J125" s="105">
        <f>J123-J124</f>
        <v>1122.9166666666665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1359749.9999999998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6"/>
      <c r="B128" s="107"/>
      <c r="C128" s="107"/>
      <c r="D128" s="107"/>
      <c r="E128" s="107"/>
      <c r="F128" s="107"/>
      <c r="G128" s="108">
        <f>G125</f>
        <v>1224999.9999999998</v>
      </c>
      <c r="H128" s="108">
        <f>H125</f>
        <v>134749.99999999997</v>
      </c>
      <c r="I128" s="107"/>
      <c r="J128" s="109">
        <f>H126</f>
        <v>1359749.9999999998</v>
      </c>
    </row>
    <row r="130" spans="1:10" ht="12.75" customHeight="1" x14ac:dyDescent="0.25">
      <c r="A130" s="94" t="s">
        <v>1</v>
      </c>
      <c r="B130" s="95">
        <f>Invoice!E1028</f>
        <v>23110010</v>
      </c>
      <c r="C130" s="96"/>
      <c r="D130" s="97"/>
      <c r="E130" s="97"/>
      <c r="F130" s="97"/>
      <c r="G130" s="98"/>
      <c r="H130" s="99"/>
      <c r="I130" s="99"/>
      <c r="J130" s="100"/>
    </row>
    <row r="131" spans="1:10" ht="12.75" customHeight="1" x14ac:dyDescent="0.25">
      <c r="A131" s="101">
        <v>1</v>
      </c>
      <c r="B131" s="84" t="s">
        <v>20</v>
      </c>
      <c r="C131" s="84" t="s">
        <v>21</v>
      </c>
      <c r="D131" s="85" t="s">
        <v>22</v>
      </c>
      <c r="E131" s="85" t="s">
        <v>23</v>
      </c>
      <c r="F131" s="85"/>
      <c r="G131" s="86" t="s">
        <v>24</v>
      </c>
      <c r="H131" s="87" t="s">
        <v>25</v>
      </c>
      <c r="I131" s="87" t="s">
        <v>26</v>
      </c>
      <c r="J131" s="102"/>
    </row>
    <row r="132" spans="1:10" ht="12.75" customHeight="1" x14ac:dyDescent="0.25">
      <c r="A132" s="101"/>
      <c r="B132" s="80">
        <f>Invoice!B1036</f>
        <v>144</v>
      </c>
      <c r="C132" s="88" t="str">
        <f>Invoice!E1036</f>
        <v>PENSIL WARNA JOYKO CP-12PB (PANJANG)</v>
      </c>
      <c r="D132" s="89">
        <f>Invoice!H1036</f>
        <v>10600</v>
      </c>
      <c r="E132" s="81">
        <f>D132*B132</f>
        <v>1526400</v>
      </c>
      <c r="F132" s="81"/>
      <c r="G132" s="82">
        <f>E132/1.11</f>
        <v>1375135.1351351349</v>
      </c>
      <c r="H132" s="83">
        <f>G132*11%</f>
        <v>151264.86486486485</v>
      </c>
      <c r="I132" s="83">
        <f>G132/B132</f>
        <v>9549.5495495495488</v>
      </c>
      <c r="J132" s="103">
        <f>H132/B132</f>
        <v>1050.4504504504503</v>
      </c>
    </row>
    <row r="133" spans="1:10" ht="12.75" customHeight="1" x14ac:dyDescent="0.25">
      <c r="A133" s="101"/>
      <c r="D133" s="81"/>
      <c r="E133" s="81">
        <f>(E132*Invoice!I1036)+((E132-(E132*Invoice!I1036))*Invoice!J1036)</f>
        <v>206064</v>
      </c>
      <c r="F133" s="81"/>
      <c r="G133" s="90">
        <f>E133/1.11</f>
        <v>185643.24324324323</v>
      </c>
      <c r="H133" s="91">
        <f>G133*11%</f>
        <v>20420.756756756757</v>
      </c>
      <c r="I133" s="91">
        <f>G133/B132</f>
        <v>1289.1891891891892</v>
      </c>
      <c r="J133" s="104">
        <f>H133/B132</f>
        <v>141.81081081081081</v>
      </c>
    </row>
    <row r="134" spans="1:10" ht="12.75" customHeight="1" x14ac:dyDescent="0.25">
      <c r="A134" s="101"/>
      <c r="D134" s="81" t="s">
        <v>23</v>
      </c>
      <c r="E134" s="81">
        <f>E132-E133</f>
        <v>1320336</v>
      </c>
      <c r="F134" s="81"/>
      <c r="G134" s="82">
        <f>G132-G133</f>
        <v>1189491.8918918916</v>
      </c>
      <c r="H134" s="82">
        <f>H132-H133</f>
        <v>130844.10810810809</v>
      </c>
      <c r="I134" s="82">
        <f>I132-I133</f>
        <v>8260.3603603603588</v>
      </c>
      <c r="J134" s="105">
        <f>J132-J133</f>
        <v>908.63963963963943</v>
      </c>
    </row>
    <row r="135" spans="1:10" ht="12.75" customHeight="1" x14ac:dyDescent="0.25">
      <c r="A135" s="101"/>
      <c r="D135" s="81"/>
      <c r="E135" s="81"/>
      <c r="F135" s="81"/>
      <c r="G135" s="82"/>
      <c r="H135" s="83">
        <f>G134+H134</f>
        <v>1320335.9999999998</v>
      </c>
      <c r="I135" s="83"/>
      <c r="J135" s="103"/>
    </row>
    <row r="136" spans="1:10" ht="12.75" customHeight="1" x14ac:dyDescent="0.25">
      <c r="A136" s="101"/>
      <c r="B136" s="79"/>
      <c r="D136" s="81"/>
      <c r="E136" s="81"/>
      <c r="F136" s="81"/>
      <c r="G136" s="82"/>
      <c r="H136" s="83"/>
      <c r="I136" s="83"/>
      <c r="J136" s="103"/>
    </row>
    <row r="137" spans="1:10" ht="12.75" customHeight="1" x14ac:dyDescent="0.25">
      <c r="A137" s="106"/>
      <c r="B137" s="107"/>
      <c r="C137" s="107"/>
      <c r="D137" s="107"/>
      <c r="E137" s="107"/>
      <c r="F137" s="107"/>
      <c r="G137" s="108">
        <f>G134</f>
        <v>1189491.8918918916</v>
      </c>
      <c r="H137" s="108">
        <f>H134</f>
        <v>130844.10810810809</v>
      </c>
      <c r="I137" s="107"/>
      <c r="J137" s="109">
        <f>H135</f>
        <v>1320335.9999999998</v>
      </c>
    </row>
    <row r="139" spans="1:10" ht="12.75" customHeight="1" x14ac:dyDescent="0.25">
      <c r="A139" s="94" t="s">
        <v>1</v>
      </c>
      <c r="B139" s="95">
        <f>Invoice!E1142</f>
        <v>23110011</v>
      </c>
      <c r="C139" s="96"/>
      <c r="D139" s="97"/>
      <c r="E139" s="97"/>
      <c r="F139" s="97"/>
      <c r="G139" s="98"/>
      <c r="H139" s="99"/>
      <c r="I139" s="99"/>
      <c r="J139" s="100"/>
    </row>
    <row r="140" spans="1:10" ht="12.75" customHeight="1" x14ac:dyDescent="0.25">
      <c r="A140" s="101">
        <v>1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Invoice!B1150</f>
        <v>1000</v>
      </c>
      <c r="C141" s="88" t="str">
        <f>Invoice!E1150</f>
        <v>ISI STAPLER (STAPLES) GREATWALL GW-NO. 10 (KECIL)</v>
      </c>
      <c r="D141" s="89">
        <f>Invoice!H1150</f>
        <v>13250</v>
      </c>
      <c r="E141" s="81">
        <f>D141*B141</f>
        <v>13250000</v>
      </c>
      <c r="F141" s="81"/>
      <c r="G141" s="82">
        <f>E141/1.11</f>
        <v>11936936.936936935</v>
      </c>
      <c r="H141" s="83">
        <f>G141*11%</f>
        <v>1313063.063063063</v>
      </c>
      <c r="I141" s="83">
        <f>G141/B141</f>
        <v>11936.936936936936</v>
      </c>
      <c r="J141" s="103">
        <f>H141/B141</f>
        <v>1313.0630630630631</v>
      </c>
    </row>
    <row r="142" spans="1:10" ht="12.75" customHeight="1" x14ac:dyDescent="0.25">
      <c r="A142" s="101"/>
      <c r="D142" s="81"/>
      <c r="E142" s="81">
        <f>(E141*Invoice!I1150)+((E141-(E141*Invoice!I1150))*Invoice!J1150)</f>
        <v>0</v>
      </c>
      <c r="F142" s="81"/>
      <c r="G142" s="90">
        <f>E142/1.11</f>
        <v>0</v>
      </c>
      <c r="H142" s="91">
        <f>G142*11%</f>
        <v>0</v>
      </c>
      <c r="I142" s="91">
        <f>G142/B141</f>
        <v>0</v>
      </c>
      <c r="J142" s="104">
        <f>H142/B141</f>
        <v>0</v>
      </c>
    </row>
    <row r="143" spans="1:10" ht="12.75" customHeight="1" x14ac:dyDescent="0.25">
      <c r="A143" s="101"/>
      <c r="D143" s="81" t="s">
        <v>23</v>
      </c>
      <c r="E143" s="81">
        <f>E141-E142</f>
        <v>13250000</v>
      </c>
      <c r="F143" s="81"/>
      <c r="G143" s="82">
        <f>G141-G142</f>
        <v>11936936.936936935</v>
      </c>
      <c r="H143" s="82">
        <f>H141-H142</f>
        <v>1313063.063063063</v>
      </c>
      <c r="I143" s="82">
        <f>I141-I142</f>
        <v>11936.936936936936</v>
      </c>
      <c r="J143" s="105">
        <f>J141-J142</f>
        <v>1313.0630630630631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13249999.999999998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6"/>
      <c r="B146" s="107"/>
      <c r="C146" s="107"/>
      <c r="D146" s="107"/>
      <c r="E146" s="107"/>
      <c r="F146" s="107"/>
      <c r="G146" s="108">
        <f>G143</f>
        <v>11936936.936936935</v>
      </c>
      <c r="H146" s="108">
        <f>H143</f>
        <v>1313063.063063063</v>
      </c>
      <c r="I146" s="107"/>
      <c r="J146" s="109">
        <f>H144</f>
        <v>13249999.999999998</v>
      </c>
    </row>
    <row r="148" spans="1:10" ht="12.75" customHeight="1" x14ac:dyDescent="0.25">
      <c r="A148" s="94" t="s">
        <v>1</v>
      </c>
      <c r="B148" s="95">
        <f>Invoice!E1256</f>
        <v>23110012</v>
      </c>
      <c r="C148" s="96"/>
      <c r="D148" s="97"/>
      <c r="E148" s="97"/>
      <c r="F148" s="97"/>
      <c r="G148" s="98"/>
      <c r="H148" s="99"/>
      <c r="I148" s="99"/>
      <c r="J148" s="100"/>
    </row>
    <row r="149" spans="1:10" ht="12.75" customHeight="1" x14ac:dyDescent="0.25">
      <c r="A149" s="101">
        <v>1</v>
      </c>
      <c r="B149" s="84" t="s">
        <v>20</v>
      </c>
      <c r="C149" s="84" t="s">
        <v>21</v>
      </c>
      <c r="D149" s="85" t="s">
        <v>22</v>
      </c>
      <c r="E149" s="85" t="s">
        <v>23</v>
      </c>
      <c r="F149" s="85"/>
      <c r="G149" s="86" t="s">
        <v>24</v>
      </c>
      <c r="H149" s="87" t="s">
        <v>25</v>
      </c>
      <c r="I149" s="87" t="s">
        <v>26</v>
      </c>
      <c r="J149" s="102"/>
    </row>
    <row r="150" spans="1:10" ht="12.75" customHeight="1" x14ac:dyDescent="0.25">
      <c r="A150" s="101"/>
      <c r="B150" s="80">
        <f>Invoice!B1264</f>
        <v>500</v>
      </c>
      <c r="C150" s="88" t="str">
        <f>Invoice!E1264</f>
        <v>PAPER TRIGONAL CLIP JOYKO NO. 3</v>
      </c>
      <c r="D150" s="89">
        <f>Invoice!H1264</f>
        <v>1625</v>
      </c>
      <c r="E150" s="81">
        <f>D150*B150</f>
        <v>812500</v>
      </c>
      <c r="F150" s="81"/>
      <c r="G150" s="82">
        <f>E150/1.11</f>
        <v>731981.98198198189</v>
      </c>
      <c r="H150" s="83">
        <f>G150*11%</f>
        <v>80518.018018018003</v>
      </c>
      <c r="I150" s="83">
        <f>G150/B150</f>
        <v>1463.9639639639638</v>
      </c>
      <c r="J150" s="103">
        <f>H150/B150</f>
        <v>161.03603603603599</v>
      </c>
    </row>
    <row r="151" spans="1:10" ht="12.75" customHeight="1" x14ac:dyDescent="0.25">
      <c r="A151" s="101"/>
      <c r="D151" s="81"/>
      <c r="E151" s="81">
        <f>(E150*Invoice!I1264)+((E150-(E150*Invoice!I1264))*Invoice!J1264)</f>
        <v>105625</v>
      </c>
      <c r="F151" s="81"/>
      <c r="G151" s="90">
        <f>E151/1.11</f>
        <v>95157.657657657648</v>
      </c>
      <c r="H151" s="91">
        <f>G151*11%</f>
        <v>10467.342342342341</v>
      </c>
      <c r="I151" s="91">
        <f>G151/B150</f>
        <v>190.3153153153153</v>
      </c>
      <c r="J151" s="104">
        <f>H151/B150</f>
        <v>20.934684684684683</v>
      </c>
    </row>
    <row r="152" spans="1:10" ht="12.75" customHeight="1" x14ac:dyDescent="0.25">
      <c r="A152" s="101"/>
      <c r="D152" s="81" t="s">
        <v>23</v>
      </c>
      <c r="E152" s="81">
        <f>E150-E151</f>
        <v>706875</v>
      </c>
      <c r="F152" s="81"/>
      <c r="G152" s="82">
        <f>G150-G151</f>
        <v>636824.32432432426</v>
      </c>
      <c r="H152" s="82">
        <f>H150-H151</f>
        <v>70050.675675675666</v>
      </c>
      <c r="I152" s="82">
        <f>I150-I151</f>
        <v>1273.6486486486485</v>
      </c>
      <c r="J152" s="105">
        <f>J150-J151</f>
        <v>140.1013513513513</v>
      </c>
    </row>
    <row r="153" spans="1:10" ht="12.75" customHeight="1" x14ac:dyDescent="0.25">
      <c r="A153" s="101"/>
      <c r="D153" s="81"/>
      <c r="E153" s="81"/>
      <c r="F153" s="81"/>
      <c r="G153" s="82"/>
      <c r="H153" s="83">
        <f>G152+H152</f>
        <v>706874.99999999988</v>
      </c>
      <c r="I153" s="83"/>
      <c r="J153" s="103"/>
    </row>
    <row r="154" spans="1:10" ht="12.75" customHeight="1" x14ac:dyDescent="0.25">
      <c r="A154" s="101"/>
      <c r="B154" s="79"/>
      <c r="D154" s="81"/>
      <c r="E154" s="81"/>
      <c r="F154" s="81"/>
      <c r="G154" s="82"/>
      <c r="H154" s="83"/>
      <c r="I154" s="83"/>
      <c r="J154" s="103"/>
    </row>
    <row r="155" spans="1:10" ht="12.75" customHeight="1" x14ac:dyDescent="0.25">
      <c r="A155" s="101">
        <v>2</v>
      </c>
      <c r="B155" s="84" t="s">
        <v>20</v>
      </c>
      <c r="C155" s="84" t="s">
        <v>21</v>
      </c>
      <c r="D155" s="85" t="s">
        <v>22</v>
      </c>
      <c r="E155" s="85" t="s">
        <v>23</v>
      </c>
      <c r="F155" s="85"/>
      <c r="G155" s="86" t="s">
        <v>24</v>
      </c>
      <c r="H155" s="87" t="s">
        <v>25</v>
      </c>
      <c r="I155" s="87" t="s">
        <v>26</v>
      </c>
      <c r="J155" s="102"/>
    </row>
    <row r="156" spans="1:10" ht="12.75" customHeight="1" x14ac:dyDescent="0.25">
      <c r="A156" s="101"/>
      <c r="B156" s="80">
        <f>Invoice!B1265</f>
        <v>5</v>
      </c>
      <c r="C156" s="88" t="str">
        <f>Invoice!E1265</f>
        <v>BINDER CLIP KENKO NO. 260</v>
      </c>
      <c r="D156" s="89">
        <f>Invoice!H1265</f>
        <v>180000</v>
      </c>
      <c r="E156" s="81">
        <f t="shared" ref="E156" si="20">D156*B156</f>
        <v>900000</v>
      </c>
      <c r="F156" s="81"/>
      <c r="G156" s="82">
        <f t="shared" ref="G156" si="21">E156/1.11</f>
        <v>810810.81081081077</v>
      </c>
      <c r="H156" s="83">
        <f t="shared" ref="H156" si="22">G156*11%</f>
        <v>89189.189189189186</v>
      </c>
      <c r="I156" s="83">
        <f t="shared" ref="I156" si="23">G156/B156</f>
        <v>162162.16216216216</v>
      </c>
      <c r="J156" s="103">
        <f t="shared" ref="J156" si="24">H156/B156</f>
        <v>17837.837837837837</v>
      </c>
    </row>
    <row r="157" spans="1:10" ht="12.75" customHeight="1" x14ac:dyDescent="0.25">
      <c r="A157" s="101"/>
      <c r="D157" s="81"/>
      <c r="E157" s="81">
        <f>(E156*Invoice!I1265)+((E156-(E156*Invoice!I1265))*Invoice!J1265)</f>
        <v>117000</v>
      </c>
      <c r="F157" s="81"/>
      <c r="G157" s="90">
        <f>E157/1.11</f>
        <v>105405.4054054054</v>
      </c>
      <c r="H157" s="91">
        <f>G157*11%</f>
        <v>11594.594594594593</v>
      </c>
      <c r="I157" s="91">
        <f>G157/B156</f>
        <v>21081.08108108108</v>
      </c>
      <c r="J157" s="104">
        <f>H157/B156</f>
        <v>2318.9189189189187</v>
      </c>
    </row>
    <row r="158" spans="1:10" ht="12.75" customHeight="1" x14ac:dyDescent="0.25">
      <c r="A158" s="101"/>
      <c r="D158" s="81" t="s">
        <v>23</v>
      </c>
      <c r="E158" s="81">
        <f>E156-E157</f>
        <v>783000</v>
      </c>
      <c r="F158" s="81"/>
      <c r="G158" s="82">
        <f>G156-G157</f>
        <v>705405.40540540533</v>
      </c>
      <c r="H158" s="82">
        <f>H156-H157</f>
        <v>77594.594594594586</v>
      </c>
      <c r="I158" s="82">
        <f>I156-I157</f>
        <v>141081.08108108107</v>
      </c>
      <c r="J158" s="105">
        <f>J156-J157</f>
        <v>15518.918918918918</v>
      </c>
    </row>
    <row r="159" spans="1:10" ht="12.75" customHeight="1" x14ac:dyDescent="0.25">
      <c r="A159" s="101"/>
      <c r="D159" s="81"/>
      <c r="E159" s="81"/>
      <c r="F159" s="81"/>
      <c r="G159" s="82"/>
      <c r="H159" s="83">
        <f>G158+H158</f>
        <v>782999.99999999988</v>
      </c>
      <c r="I159" s="83"/>
      <c r="J159" s="103"/>
    </row>
    <row r="160" spans="1:10" ht="12.75" customHeight="1" x14ac:dyDescent="0.25">
      <c r="A160" s="101"/>
      <c r="B160" s="79"/>
      <c r="D160" s="81"/>
      <c r="E160" s="81"/>
      <c r="F160" s="81"/>
      <c r="G160" s="82"/>
      <c r="H160" s="83"/>
      <c r="I160" s="83"/>
      <c r="J160" s="103"/>
    </row>
    <row r="161" spans="1:10" ht="12.75" customHeight="1" x14ac:dyDescent="0.25">
      <c r="A161" s="106"/>
      <c r="B161" s="107"/>
      <c r="C161" s="107"/>
      <c r="D161" s="107"/>
      <c r="E161" s="107"/>
      <c r="F161" s="107"/>
      <c r="G161" s="108">
        <f>G152+G158</f>
        <v>1342229.7297297297</v>
      </c>
      <c r="H161" s="108">
        <f>H152+H158</f>
        <v>147645.27027027024</v>
      </c>
      <c r="I161" s="107"/>
      <c r="J161" s="109">
        <f>H153+H159</f>
        <v>1489874.9999999998</v>
      </c>
    </row>
    <row r="163" spans="1:10" ht="12.75" customHeight="1" x14ac:dyDescent="0.25">
      <c r="A163" s="94" t="s">
        <v>1</v>
      </c>
      <c r="B163" s="95">
        <f>Invoice!E1370</f>
        <v>23110013</v>
      </c>
      <c r="C163" s="96"/>
      <c r="D163" s="97"/>
      <c r="E163" s="97"/>
      <c r="F163" s="97"/>
      <c r="G163" s="98"/>
      <c r="H163" s="99"/>
      <c r="I163" s="99"/>
      <c r="J163" s="100"/>
    </row>
    <row r="164" spans="1:10" ht="12.75" customHeight="1" x14ac:dyDescent="0.25">
      <c r="A164" s="101">
        <v>1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Invoice!B1378</f>
        <v>100</v>
      </c>
      <c r="C165" s="88" t="str">
        <f>Invoice!E1378</f>
        <v>PAPER FASTENER (ACCO) KENKO PF-508 ISI 50 PC PUTIH</v>
      </c>
      <c r="D165" s="89">
        <f>Invoice!H1378</f>
        <v>9800</v>
      </c>
      <c r="E165" s="81">
        <f>D165*B165</f>
        <v>980000</v>
      </c>
      <c r="F165" s="81"/>
      <c r="G165" s="82">
        <f>E165/1.11</f>
        <v>882882.88288288284</v>
      </c>
      <c r="H165" s="83">
        <f>G165*11%</f>
        <v>97117.117117117115</v>
      </c>
      <c r="I165" s="83">
        <f>G165/B165</f>
        <v>8828.8288288288277</v>
      </c>
      <c r="J165" s="103">
        <f>H165/B165</f>
        <v>971.17117117117118</v>
      </c>
    </row>
    <row r="166" spans="1:10" ht="12.75" customHeight="1" x14ac:dyDescent="0.25">
      <c r="A166" s="101"/>
      <c r="D166" s="81"/>
      <c r="E166" s="81">
        <f>(E165*Invoice!I1378)+((E165-(E165*Invoice!I1378))*Invoice!J1378)</f>
        <v>137200</v>
      </c>
      <c r="F166" s="81"/>
      <c r="G166" s="90">
        <f>E166/1.11</f>
        <v>123603.60360360359</v>
      </c>
      <c r="H166" s="91">
        <f>G166*11%</f>
        <v>13596.396396396396</v>
      </c>
      <c r="I166" s="91">
        <f>G166/B165</f>
        <v>1236.036036036036</v>
      </c>
      <c r="J166" s="104">
        <f>H166/B165</f>
        <v>135.96396396396395</v>
      </c>
    </row>
    <row r="167" spans="1:10" ht="12.75" customHeight="1" x14ac:dyDescent="0.25">
      <c r="A167" s="101"/>
      <c r="D167" s="81" t="s">
        <v>23</v>
      </c>
      <c r="E167" s="81">
        <f>E165-E166</f>
        <v>842800</v>
      </c>
      <c r="F167" s="81"/>
      <c r="G167" s="82">
        <f>G165-G166</f>
        <v>759279.27927927929</v>
      </c>
      <c r="H167" s="82">
        <f>H165-H166</f>
        <v>83520.720720720725</v>
      </c>
      <c r="I167" s="82">
        <f>I165-I166</f>
        <v>7592.7927927927922</v>
      </c>
      <c r="J167" s="105">
        <f>J165-J166</f>
        <v>835.20720720720726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842800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6"/>
      <c r="B170" s="107"/>
      <c r="C170" s="107"/>
      <c r="D170" s="107"/>
      <c r="E170" s="107"/>
      <c r="F170" s="107"/>
      <c r="G170" s="108">
        <f>G167</f>
        <v>759279.27927927929</v>
      </c>
      <c r="H170" s="108">
        <f>H167</f>
        <v>83520.720720720725</v>
      </c>
      <c r="I170" s="107"/>
      <c r="J170" s="109">
        <f>H168</f>
        <v>842800</v>
      </c>
    </row>
    <row r="172" spans="1:10" ht="12.75" customHeight="1" x14ac:dyDescent="0.25">
      <c r="A172" s="94" t="s">
        <v>1</v>
      </c>
      <c r="B172" s="95">
        <f>Invoice!E1484</f>
        <v>23110014</v>
      </c>
      <c r="C172" s="96"/>
      <c r="D172" s="97"/>
      <c r="E172" s="97"/>
      <c r="F172" s="97"/>
      <c r="G172" s="98"/>
      <c r="H172" s="99"/>
      <c r="I172" s="99"/>
      <c r="J172" s="100"/>
    </row>
    <row r="173" spans="1:10" ht="12.75" customHeight="1" x14ac:dyDescent="0.25">
      <c r="A173" s="101">
        <v>1</v>
      </c>
      <c r="B173" s="84" t="s">
        <v>20</v>
      </c>
      <c r="C173" s="84" t="s">
        <v>21</v>
      </c>
      <c r="D173" s="85" t="s">
        <v>22</v>
      </c>
      <c r="E173" s="85" t="s">
        <v>23</v>
      </c>
      <c r="F173" s="85"/>
      <c r="G173" s="86" t="s">
        <v>24</v>
      </c>
      <c r="H173" s="87" t="s">
        <v>25</v>
      </c>
      <c r="I173" s="87" t="s">
        <v>26</v>
      </c>
      <c r="J173" s="102"/>
    </row>
    <row r="174" spans="1:10" ht="12.75" customHeight="1" x14ac:dyDescent="0.25">
      <c r="A174" s="101"/>
      <c r="B174" s="80">
        <f>Invoice!B1492</f>
        <v>144</v>
      </c>
      <c r="C174" s="88" t="str">
        <f>Invoice!E1492</f>
        <v>GEL PEN TRIFELLO HI-TECH TF-1191 WARNA</v>
      </c>
      <c r="D174" s="89">
        <f>Invoice!H1492</f>
        <v>28500</v>
      </c>
      <c r="E174" s="81">
        <f>D174*B174</f>
        <v>4104000</v>
      </c>
      <c r="F174" s="81"/>
      <c r="G174" s="82">
        <f>E174/1.11</f>
        <v>3697297.297297297</v>
      </c>
      <c r="H174" s="83">
        <f>G174*11%</f>
        <v>406702.70270270266</v>
      </c>
      <c r="I174" s="83">
        <f>G174/B174</f>
        <v>25675.675675675673</v>
      </c>
      <c r="J174" s="103">
        <f>H174/B174</f>
        <v>2824.3243243243242</v>
      </c>
    </row>
    <row r="175" spans="1:10" ht="12.75" customHeight="1" x14ac:dyDescent="0.25">
      <c r="A175" s="101"/>
      <c r="D175" s="81"/>
      <c r="E175" s="81">
        <f>(E174*Invoice!I1492)+((E174-(E174*Invoice!I1492))*Invoice!J1492)</f>
        <v>0</v>
      </c>
      <c r="F175" s="81"/>
      <c r="G175" s="90">
        <f>E175/1.11</f>
        <v>0</v>
      </c>
      <c r="H175" s="91">
        <f>G175*11%</f>
        <v>0</v>
      </c>
      <c r="I175" s="91">
        <f>G175/B174</f>
        <v>0</v>
      </c>
      <c r="J175" s="104">
        <f>H175/B174</f>
        <v>0</v>
      </c>
    </row>
    <row r="176" spans="1:10" ht="12.75" customHeight="1" x14ac:dyDescent="0.25">
      <c r="A176" s="101"/>
      <c r="D176" s="81" t="s">
        <v>23</v>
      </c>
      <c r="E176" s="81">
        <f>E174-E175</f>
        <v>4104000</v>
      </c>
      <c r="F176" s="81"/>
      <c r="G176" s="82">
        <f>G174-G175</f>
        <v>3697297.297297297</v>
      </c>
      <c r="H176" s="82">
        <f>H174-H175</f>
        <v>406702.70270270266</v>
      </c>
      <c r="I176" s="82">
        <f>I174-I175</f>
        <v>25675.675675675673</v>
      </c>
      <c r="J176" s="105">
        <f>J174-J175</f>
        <v>2824.3243243243242</v>
      </c>
    </row>
    <row r="177" spans="1:10" ht="12.75" customHeight="1" x14ac:dyDescent="0.25">
      <c r="A177" s="101"/>
      <c r="D177" s="81"/>
      <c r="E177" s="81"/>
      <c r="F177" s="81"/>
      <c r="G177" s="82"/>
      <c r="H177" s="83">
        <f>G176+H176</f>
        <v>4103999.9999999995</v>
      </c>
      <c r="I177" s="83"/>
      <c r="J177" s="103"/>
    </row>
    <row r="178" spans="1:10" ht="12.75" customHeight="1" x14ac:dyDescent="0.25">
      <c r="A178" s="101"/>
      <c r="B178" s="79"/>
      <c r="D178" s="81"/>
      <c r="E178" s="81"/>
      <c r="F178" s="81"/>
      <c r="G178" s="82"/>
      <c r="H178" s="83"/>
      <c r="I178" s="83"/>
      <c r="J178" s="103"/>
    </row>
    <row r="179" spans="1:10" ht="12.75" customHeight="1" x14ac:dyDescent="0.25">
      <c r="A179" s="101">
        <v>2</v>
      </c>
      <c r="B179" s="84" t="s">
        <v>20</v>
      </c>
      <c r="C179" s="84" t="s">
        <v>21</v>
      </c>
      <c r="D179" s="85" t="s">
        <v>22</v>
      </c>
      <c r="E179" s="85" t="s">
        <v>23</v>
      </c>
      <c r="F179" s="85"/>
      <c r="G179" s="86" t="s">
        <v>24</v>
      </c>
      <c r="H179" s="87" t="s">
        <v>25</v>
      </c>
      <c r="I179" s="87" t="s">
        <v>26</v>
      </c>
      <c r="J179" s="102"/>
    </row>
    <row r="180" spans="1:10" ht="12.75" customHeight="1" x14ac:dyDescent="0.25">
      <c r="A180" s="101"/>
      <c r="B180" s="80">
        <f>Invoice!B1493</f>
        <v>288</v>
      </c>
      <c r="C180" s="88" t="str">
        <f>Invoice!E1493</f>
        <v>GEL PEN TRIFELLO HI-TECH TF-1190 HITAM</v>
      </c>
      <c r="D180" s="89">
        <f>Invoice!H1493</f>
        <v>28500</v>
      </c>
      <c r="E180" s="81">
        <f t="shared" ref="E180" si="25">D180*B180</f>
        <v>8208000</v>
      </c>
      <c r="F180" s="81"/>
      <c r="G180" s="82">
        <f t="shared" ref="G180" si="26">E180/1.11</f>
        <v>7394594.5945945941</v>
      </c>
      <c r="H180" s="83">
        <f t="shared" ref="H180" si="27">G180*11%</f>
        <v>813405.40540540533</v>
      </c>
      <c r="I180" s="83">
        <f t="shared" ref="I180" si="28">G180/B180</f>
        <v>25675.675675675673</v>
      </c>
      <c r="J180" s="103">
        <f t="shared" ref="J180" si="29">H180/B180</f>
        <v>2824.3243243243242</v>
      </c>
    </row>
    <row r="181" spans="1:10" ht="12.75" customHeight="1" x14ac:dyDescent="0.25">
      <c r="A181" s="101"/>
      <c r="D181" s="81"/>
      <c r="E181" s="81">
        <f>(E180*Invoice!I1493)+((E180-(E180*Invoice!I1493))*Invoice!J1493)</f>
        <v>0</v>
      </c>
      <c r="F181" s="81"/>
      <c r="G181" s="90">
        <f>E181/1.11</f>
        <v>0</v>
      </c>
      <c r="H181" s="91">
        <f>G181*11%</f>
        <v>0</v>
      </c>
      <c r="I181" s="91">
        <f>G181/B180</f>
        <v>0</v>
      </c>
      <c r="J181" s="104">
        <f>H181/B180</f>
        <v>0</v>
      </c>
    </row>
    <row r="182" spans="1:10" ht="12.75" customHeight="1" x14ac:dyDescent="0.25">
      <c r="A182" s="101"/>
      <c r="D182" s="81" t="s">
        <v>23</v>
      </c>
      <c r="E182" s="81">
        <f>E180-E181</f>
        <v>8208000</v>
      </c>
      <c r="F182" s="81"/>
      <c r="G182" s="82">
        <f>G180-G181</f>
        <v>7394594.5945945941</v>
      </c>
      <c r="H182" s="82">
        <f>H180-H181</f>
        <v>813405.40540540533</v>
      </c>
      <c r="I182" s="82">
        <f>I180-I181</f>
        <v>25675.675675675673</v>
      </c>
      <c r="J182" s="105">
        <f>J180-J181</f>
        <v>2824.3243243243242</v>
      </c>
    </row>
    <row r="183" spans="1:10" ht="12.75" customHeight="1" x14ac:dyDescent="0.25">
      <c r="A183" s="101"/>
      <c r="D183" s="81"/>
      <c r="E183" s="81"/>
      <c r="F183" s="81"/>
      <c r="G183" s="82"/>
      <c r="H183" s="83">
        <f>G182+H182</f>
        <v>8207999.9999999991</v>
      </c>
      <c r="I183" s="83"/>
      <c r="J183" s="103"/>
    </row>
    <row r="184" spans="1:10" ht="12.75" customHeight="1" x14ac:dyDescent="0.25">
      <c r="A184" s="101"/>
      <c r="B184" s="79"/>
      <c r="D184" s="81"/>
      <c r="E184" s="81"/>
      <c r="F184" s="81"/>
      <c r="G184" s="82"/>
      <c r="H184" s="83"/>
      <c r="I184" s="83"/>
      <c r="J184" s="103"/>
    </row>
    <row r="185" spans="1:10" ht="12.75" customHeight="1" x14ac:dyDescent="0.25">
      <c r="A185" s="106"/>
      <c r="B185" s="107"/>
      <c r="C185" s="107"/>
      <c r="D185" s="107"/>
      <c r="E185" s="107"/>
      <c r="F185" s="107"/>
      <c r="G185" s="108">
        <f>G176+G182</f>
        <v>11091891.891891891</v>
      </c>
      <c r="H185" s="108">
        <f>H176+H182</f>
        <v>1220108.1081081079</v>
      </c>
      <c r="I185" s="107"/>
      <c r="J185" s="109">
        <f>H177+H183</f>
        <v>12311999.999999998</v>
      </c>
    </row>
    <row r="187" spans="1:10" ht="12.75" customHeight="1" x14ac:dyDescent="0.25">
      <c r="A187" s="94" t="s">
        <v>1</v>
      </c>
      <c r="B187" s="95">
        <f>Invoice!E1598</f>
        <v>23110015</v>
      </c>
      <c r="C187" s="96"/>
      <c r="D187" s="97"/>
      <c r="E187" s="97"/>
      <c r="F187" s="97"/>
      <c r="G187" s="98"/>
      <c r="H187" s="99"/>
      <c r="I187" s="99"/>
      <c r="J187" s="100"/>
    </row>
    <row r="188" spans="1:10" ht="12.75" customHeight="1" x14ac:dyDescent="0.25">
      <c r="A188" s="101">
        <v>1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Invoice!B1606</f>
        <v>160</v>
      </c>
      <c r="C189" s="88" t="str">
        <f>Invoice!E1606</f>
        <v xml:space="preserve">PENCIL CASE 21 x 6.5 KALENG TY-552 (MOBIL + ANAK) </v>
      </c>
      <c r="D189" s="89">
        <f>Invoice!H1606</f>
        <v>10500</v>
      </c>
      <c r="E189" s="81">
        <f>D189*B189</f>
        <v>1680000</v>
      </c>
      <c r="F189" s="81"/>
      <c r="G189" s="82">
        <f>E189/1.11</f>
        <v>1513513.5135135134</v>
      </c>
      <c r="H189" s="83">
        <f>G189*11%</f>
        <v>166486.48648648648</v>
      </c>
      <c r="I189" s="83">
        <f>G189/B189</f>
        <v>9459.4594594594582</v>
      </c>
      <c r="J189" s="103">
        <f>H189/B189</f>
        <v>1040.5405405405404</v>
      </c>
    </row>
    <row r="190" spans="1:10" ht="12.75" customHeight="1" x14ac:dyDescent="0.25">
      <c r="A190" s="101"/>
      <c r="D190" s="81"/>
      <c r="E190" s="81">
        <f>(E189*Invoice!I1606)+((E189-(E189*Invoice!I1606))*Invoice!J1606)</f>
        <v>0</v>
      </c>
      <c r="F190" s="81"/>
      <c r="G190" s="90">
        <f>E190/1.11</f>
        <v>0</v>
      </c>
      <c r="H190" s="91">
        <f>G190*11%</f>
        <v>0</v>
      </c>
      <c r="I190" s="91">
        <f>G190/B189</f>
        <v>0</v>
      </c>
      <c r="J190" s="104">
        <f>H190/B189</f>
        <v>0</v>
      </c>
    </row>
    <row r="191" spans="1:10" ht="12.75" customHeight="1" x14ac:dyDescent="0.25">
      <c r="A191" s="101"/>
      <c r="D191" s="81" t="s">
        <v>23</v>
      </c>
      <c r="E191" s="81">
        <f>E189-E190</f>
        <v>1680000</v>
      </c>
      <c r="F191" s="81"/>
      <c r="G191" s="82">
        <f>G189-G190</f>
        <v>1513513.5135135134</v>
      </c>
      <c r="H191" s="82">
        <f>H189-H190</f>
        <v>166486.48648648648</v>
      </c>
      <c r="I191" s="82">
        <f>I189-I190</f>
        <v>9459.4594594594582</v>
      </c>
      <c r="J191" s="105">
        <f>J189-J190</f>
        <v>1040.5405405405404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1679999.9999999998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6"/>
      <c r="B194" s="107"/>
      <c r="C194" s="107"/>
      <c r="D194" s="107"/>
      <c r="E194" s="107"/>
      <c r="F194" s="107"/>
      <c r="G194" s="108">
        <f>G191</f>
        <v>1513513.5135135134</v>
      </c>
      <c r="H194" s="108">
        <f>H191</f>
        <v>166486.48648648648</v>
      </c>
      <c r="I194" s="107"/>
      <c r="J194" s="109">
        <f>H192</f>
        <v>1679999.9999999998</v>
      </c>
    </row>
    <row r="196" spans="1:10" ht="12.75" customHeight="1" x14ac:dyDescent="0.25">
      <c r="A196" s="94" t="s">
        <v>1</v>
      </c>
      <c r="B196" s="95">
        <f>Invoice!E1712</f>
        <v>23110016</v>
      </c>
      <c r="C196" s="96"/>
      <c r="D196" s="97"/>
      <c r="E196" s="97"/>
      <c r="F196" s="97"/>
      <c r="G196" s="98"/>
      <c r="H196" s="99"/>
      <c r="I196" s="99"/>
      <c r="J196" s="100"/>
    </row>
    <row r="197" spans="1:10" ht="12.75" customHeight="1" x14ac:dyDescent="0.25">
      <c r="A197" s="101">
        <v>1</v>
      </c>
      <c r="B197" s="84" t="s">
        <v>20</v>
      </c>
      <c r="C197" s="84" t="s">
        <v>21</v>
      </c>
      <c r="D197" s="85" t="s">
        <v>22</v>
      </c>
      <c r="E197" s="85" t="s">
        <v>23</v>
      </c>
      <c r="F197" s="85"/>
      <c r="G197" s="86" t="s">
        <v>24</v>
      </c>
      <c r="H197" s="87" t="s">
        <v>25</v>
      </c>
      <c r="I197" s="87" t="s">
        <v>26</v>
      </c>
      <c r="J197" s="102"/>
    </row>
    <row r="198" spans="1:10" ht="12.75" customHeight="1" x14ac:dyDescent="0.25">
      <c r="A198" s="101"/>
      <c r="B198" s="80">
        <f>Invoice!B1720</f>
        <v>3</v>
      </c>
      <c r="C198" s="88" t="str">
        <f>Invoice!E1720</f>
        <v>HAND TALLY COUNTER KENKO HT-302</v>
      </c>
      <c r="D198" s="89">
        <f>Invoice!H1720</f>
        <v>228000</v>
      </c>
      <c r="E198" s="81">
        <f>D198*B198</f>
        <v>684000</v>
      </c>
      <c r="F198" s="81"/>
      <c r="G198" s="82">
        <f>E198/1.11</f>
        <v>616216.21621621621</v>
      </c>
      <c r="H198" s="83">
        <f>G198*11%</f>
        <v>67783.783783783787</v>
      </c>
      <c r="I198" s="83">
        <f>G198/B198</f>
        <v>205405.40540540541</v>
      </c>
      <c r="J198" s="103">
        <f>H198/B198</f>
        <v>22594.594594594597</v>
      </c>
    </row>
    <row r="199" spans="1:10" ht="12.75" customHeight="1" x14ac:dyDescent="0.25">
      <c r="A199" s="101"/>
      <c r="D199" s="81"/>
      <c r="E199" s="81">
        <f>(E198*Invoice!I1720)+((E198-(E198*Invoice!I1720))*Invoice!J1720)</f>
        <v>99180</v>
      </c>
      <c r="F199" s="81"/>
      <c r="G199" s="90">
        <f>E199/1.11</f>
        <v>89351.351351351346</v>
      </c>
      <c r="H199" s="91">
        <f>G199*11%</f>
        <v>9828.6486486486483</v>
      </c>
      <c r="I199" s="91">
        <f>G199/B198</f>
        <v>29783.783783783783</v>
      </c>
      <c r="J199" s="104">
        <f>H199/B198</f>
        <v>3276.2162162162163</v>
      </c>
    </row>
    <row r="200" spans="1:10" ht="12.75" customHeight="1" x14ac:dyDescent="0.25">
      <c r="A200" s="101"/>
      <c r="D200" s="81" t="s">
        <v>23</v>
      </c>
      <c r="E200" s="81">
        <f>E198-E199</f>
        <v>584820</v>
      </c>
      <c r="F200" s="81"/>
      <c r="G200" s="82">
        <f>G198-G199</f>
        <v>526864.86486486485</v>
      </c>
      <c r="H200" s="82">
        <f>H198-H199</f>
        <v>57955.13513513514</v>
      </c>
      <c r="I200" s="82">
        <f>I198-I199</f>
        <v>175621.62162162163</v>
      </c>
      <c r="J200" s="105">
        <f>J198-J199</f>
        <v>19318.37837837838</v>
      </c>
    </row>
    <row r="201" spans="1:10" ht="12.75" customHeight="1" x14ac:dyDescent="0.25">
      <c r="A201" s="101"/>
      <c r="D201" s="81"/>
      <c r="E201" s="81"/>
      <c r="F201" s="81"/>
      <c r="G201" s="82"/>
      <c r="H201" s="83">
        <f>G200+H200</f>
        <v>584820</v>
      </c>
      <c r="I201" s="83"/>
      <c r="J201" s="103"/>
    </row>
    <row r="202" spans="1:10" ht="12.75" customHeight="1" x14ac:dyDescent="0.25">
      <c r="A202" s="101"/>
      <c r="B202" s="79"/>
      <c r="D202" s="81"/>
      <c r="E202" s="81"/>
      <c r="F202" s="81"/>
      <c r="G202" s="82"/>
      <c r="H202" s="83"/>
      <c r="I202" s="83"/>
      <c r="J202" s="103"/>
    </row>
    <row r="203" spans="1:10" ht="12.75" customHeight="1" x14ac:dyDescent="0.25">
      <c r="A203" s="101">
        <v>2</v>
      </c>
      <c r="B203" s="84" t="s">
        <v>20</v>
      </c>
      <c r="C203" s="84" t="s">
        <v>21</v>
      </c>
      <c r="D203" s="85" t="s">
        <v>22</v>
      </c>
      <c r="E203" s="85" t="s">
        <v>23</v>
      </c>
      <c r="F203" s="85"/>
      <c r="G203" s="86" t="s">
        <v>24</v>
      </c>
      <c r="H203" s="87" t="s">
        <v>25</v>
      </c>
      <c r="I203" s="87" t="s">
        <v>26</v>
      </c>
      <c r="J203" s="102"/>
    </row>
    <row r="204" spans="1:10" ht="12.75" customHeight="1" x14ac:dyDescent="0.25">
      <c r="A204" s="101"/>
      <c r="B204" s="80">
        <f>Invoice!B1721</f>
        <v>6</v>
      </c>
      <c r="C204" s="88" t="str">
        <f>Invoice!E1721</f>
        <v>JANGKA (COMPASS SET) KENKO C-168 / MS-75</v>
      </c>
      <c r="D204" s="89">
        <f>Invoice!H1721</f>
        <v>90000</v>
      </c>
      <c r="E204" s="81">
        <f t="shared" ref="E204:E264" si="30">D204*B204</f>
        <v>540000</v>
      </c>
      <c r="F204" s="81"/>
      <c r="G204" s="82">
        <f t="shared" ref="G204:G264" si="31">E204/1.11</f>
        <v>486486.48648648645</v>
      </c>
      <c r="H204" s="83">
        <f t="shared" ref="H204:H264" si="32">G204*11%</f>
        <v>53513.513513513513</v>
      </c>
      <c r="I204" s="83">
        <f t="shared" ref="I204:I264" si="33">G204/B204</f>
        <v>81081.08108108108</v>
      </c>
      <c r="J204" s="103">
        <f t="shared" ref="J204:J264" si="34">H204/B204</f>
        <v>8918.9189189189183</v>
      </c>
    </row>
    <row r="205" spans="1:10" ht="12.75" customHeight="1" x14ac:dyDescent="0.25">
      <c r="A205" s="101"/>
      <c r="D205" s="81"/>
      <c r="E205" s="81">
        <f>(E204*Invoice!I1721)+((E204-(E204*Invoice!I1721))*Invoice!J1721)</f>
        <v>78300</v>
      </c>
      <c r="F205" s="81"/>
      <c r="G205" s="90">
        <f>E205/1.11</f>
        <v>70540.540540540533</v>
      </c>
      <c r="H205" s="91">
        <f>G205*11%</f>
        <v>7759.4594594594582</v>
      </c>
      <c r="I205" s="91">
        <f>G205/B204</f>
        <v>11756.756756756755</v>
      </c>
      <c r="J205" s="104">
        <f>H205/B204</f>
        <v>1293.2432432432431</v>
      </c>
    </row>
    <row r="206" spans="1:10" ht="12.75" customHeight="1" x14ac:dyDescent="0.25">
      <c r="A206" s="101"/>
      <c r="D206" s="81" t="s">
        <v>23</v>
      </c>
      <c r="E206" s="81">
        <f>E204-E205</f>
        <v>461700</v>
      </c>
      <c r="F206" s="81"/>
      <c r="G206" s="82">
        <f>G204-G205</f>
        <v>415945.94594594592</v>
      </c>
      <c r="H206" s="82">
        <f>H204-H205</f>
        <v>45754.054054054053</v>
      </c>
      <c r="I206" s="82">
        <f>I204-I205</f>
        <v>69324.32432432432</v>
      </c>
      <c r="J206" s="105">
        <f>J204-J205</f>
        <v>7625.6756756756749</v>
      </c>
    </row>
    <row r="207" spans="1:10" ht="12.75" customHeight="1" x14ac:dyDescent="0.25">
      <c r="A207" s="101"/>
      <c r="D207" s="81"/>
      <c r="E207" s="81"/>
      <c r="F207" s="81"/>
      <c r="G207" s="82"/>
      <c r="H207" s="83">
        <f>G206+H206</f>
        <v>461700</v>
      </c>
      <c r="I207" s="83"/>
      <c r="J207" s="103"/>
    </row>
    <row r="208" spans="1:10" ht="12.75" customHeight="1" x14ac:dyDescent="0.25">
      <c r="A208" s="101"/>
      <c r="B208" s="79"/>
      <c r="D208" s="81"/>
      <c r="E208" s="81"/>
      <c r="F208" s="81"/>
      <c r="G208" s="82"/>
      <c r="H208" s="83"/>
      <c r="I208" s="83"/>
      <c r="J208" s="103"/>
    </row>
    <row r="209" spans="1:10" ht="12.75" customHeight="1" x14ac:dyDescent="0.25">
      <c r="A209" s="101">
        <v>3</v>
      </c>
      <c r="B209" s="84" t="s">
        <v>20</v>
      </c>
      <c r="C209" s="84" t="s">
        <v>21</v>
      </c>
      <c r="D209" s="85" t="s">
        <v>22</v>
      </c>
      <c r="E209" s="85" t="s">
        <v>23</v>
      </c>
      <c r="F209" s="85"/>
      <c r="G209" s="86" t="s">
        <v>24</v>
      </c>
      <c r="H209" s="87" t="s">
        <v>25</v>
      </c>
      <c r="I209" s="87" t="s">
        <v>26</v>
      </c>
      <c r="J209" s="102"/>
    </row>
    <row r="210" spans="1:10" ht="12.75" customHeight="1" x14ac:dyDescent="0.25">
      <c r="A210" s="101"/>
      <c r="B210" s="80">
        <f>Invoice!B1722</f>
        <v>6</v>
      </c>
      <c r="C210" s="88" t="str">
        <f>Invoice!E1722</f>
        <v>JANGKA (COMPASS SET) KENKO C-288 / MS-25</v>
      </c>
      <c r="D210" s="89">
        <f>Invoice!H1722</f>
        <v>90000</v>
      </c>
      <c r="E210" s="81">
        <f t="shared" si="30"/>
        <v>540000</v>
      </c>
      <c r="F210" s="81"/>
      <c r="G210" s="82">
        <f t="shared" si="31"/>
        <v>486486.48648648645</v>
      </c>
      <c r="H210" s="83">
        <f t="shared" si="32"/>
        <v>53513.513513513513</v>
      </c>
      <c r="I210" s="83">
        <f t="shared" si="33"/>
        <v>81081.08108108108</v>
      </c>
      <c r="J210" s="103">
        <f t="shared" si="34"/>
        <v>8918.9189189189183</v>
      </c>
    </row>
    <row r="211" spans="1:10" ht="12.75" customHeight="1" x14ac:dyDescent="0.25">
      <c r="A211" s="101"/>
      <c r="D211" s="81"/>
      <c r="E211" s="81">
        <f>(E210*Invoice!I1722)+((E210-(E210*Invoice!I1722))*Invoice!J1722)</f>
        <v>78300</v>
      </c>
      <c r="F211" s="81"/>
      <c r="G211" s="90">
        <f>E211/1.11</f>
        <v>70540.540540540533</v>
      </c>
      <c r="H211" s="91">
        <f>G211*11%</f>
        <v>7759.4594594594582</v>
      </c>
      <c r="I211" s="91">
        <f>G211/B210</f>
        <v>11756.756756756755</v>
      </c>
      <c r="J211" s="104">
        <f>H211/B210</f>
        <v>1293.2432432432431</v>
      </c>
    </row>
    <row r="212" spans="1:10" ht="12.75" customHeight="1" x14ac:dyDescent="0.25">
      <c r="A212" s="101"/>
      <c r="D212" s="81" t="s">
        <v>23</v>
      </c>
      <c r="E212" s="81">
        <f>E210-E211</f>
        <v>461700</v>
      </c>
      <c r="F212" s="81"/>
      <c r="G212" s="82">
        <f>G210-G211</f>
        <v>415945.94594594592</v>
      </c>
      <c r="H212" s="82">
        <f>H210-H211</f>
        <v>45754.054054054053</v>
      </c>
      <c r="I212" s="82">
        <f>I210-I211</f>
        <v>69324.32432432432</v>
      </c>
      <c r="J212" s="105">
        <f>J210-J211</f>
        <v>7625.6756756756749</v>
      </c>
    </row>
    <row r="213" spans="1:10" ht="12.75" customHeight="1" x14ac:dyDescent="0.25">
      <c r="A213" s="101"/>
      <c r="D213" s="81"/>
      <c r="E213" s="81"/>
      <c r="F213" s="81"/>
      <c r="G213" s="82"/>
      <c r="H213" s="83">
        <f>G212+H212</f>
        <v>461700</v>
      </c>
      <c r="I213" s="83"/>
      <c r="J213" s="103"/>
    </row>
    <row r="214" spans="1:10" ht="12.75" customHeight="1" x14ac:dyDescent="0.25">
      <c r="A214" s="101"/>
      <c r="B214" s="79"/>
      <c r="D214" s="81"/>
      <c r="E214" s="81"/>
      <c r="F214" s="81"/>
      <c r="G214" s="82"/>
      <c r="H214" s="83"/>
      <c r="I214" s="83"/>
      <c r="J214" s="103"/>
    </row>
    <row r="215" spans="1:10" ht="12.75" customHeight="1" x14ac:dyDescent="0.25">
      <c r="A215" s="101">
        <v>4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Invoice!B1723</f>
        <v>6</v>
      </c>
      <c r="C216" s="88" t="str">
        <f>Invoice!E1723</f>
        <v>JANGKA (COMPASS SET) KENKO C-528 / MS-55</v>
      </c>
      <c r="D216" s="89">
        <f>Invoice!H1723</f>
        <v>90000</v>
      </c>
      <c r="E216" s="81">
        <f t="shared" si="30"/>
        <v>540000</v>
      </c>
      <c r="F216" s="81"/>
      <c r="G216" s="82">
        <f t="shared" si="31"/>
        <v>486486.48648648645</v>
      </c>
      <c r="H216" s="83">
        <f t="shared" si="32"/>
        <v>53513.513513513513</v>
      </c>
      <c r="I216" s="83">
        <f t="shared" si="33"/>
        <v>81081.08108108108</v>
      </c>
      <c r="J216" s="103">
        <f t="shared" si="34"/>
        <v>8918.9189189189183</v>
      </c>
    </row>
    <row r="217" spans="1:10" ht="12.75" customHeight="1" x14ac:dyDescent="0.25">
      <c r="A217" s="101"/>
      <c r="D217" s="81"/>
      <c r="E217" s="81">
        <f>(E216*Invoice!I1723)+((E216-(E216*Invoice!I1723))*Invoice!J1723)</f>
        <v>78300</v>
      </c>
      <c r="F217" s="81"/>
      <c r="G217" s="90">
        <f>E217/1.11</f>
        <v>70540.540540540533</v>
      </c>
      <c r="H217" s="91">
        <f>G217*11%</f>
        <v>7759.4594594594582</v>
      </c>
      <c r="I217" s="91">
        <f>G217/B216</f>
        <v>11756.756756756755</v>
      </c>
      <c r="J217" s="104">
        <f>H217/B216</f>
        <v>1293.2432432432431</v>
      </c>
    </row>
    <row r="218" spans="1:10" ht="12.75" customHeight="1" x14ac:dyDescent="0.25">
      <c r="A218" s="101"/>
      <c r="D218" s="81" t="s">
        <v>23</v>
      </c>
      <c r="E218" s="81">
        <f>E216-E217</f>
        <v>461700</v>
      </c>
      <c r="F218" s="81"/>
      <c r="G218" s="82">
        <f>G216-G217</f>
        <v>415945.94594594592</v>
      </c>
      <c r="H218" s="82">
        <f>H216-H217</f>
        <v>45754.054054054053</v>
      </c>
      <c r="I218" s="82">
        <f>I216-I217</f>
        <v>69324.32432432432</v>
      </c>
      <c r="J218" s="105">
        <f>J216-J217</f>
        <v>7625.6756756756749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461700</v>
      </c>
      <c r="I219" s="83"/>
      <c r="J219" s="103"/>
    </row>
    <row r="220" spans="1:10" ht="12.75" customHeight="1" x14ac:dyDescent="0.25">
      <c r="A220" s="101"/>
      <c r="B220" s="79"/>
      <c r="D220" s="81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1">
        <v>5</v>
      </c>
      <c r="B221" s="84" t="s">
        <v>20</v>
      </c>
      <c r="C221" s="84" t="s">
        <v>21</v>
      </c>
      <c r="D221" s="85" t="s">
        <v>22</v>
      </c>
      <c r="E221" s="85" t="s">
        <v>23</v>
      </c>
      <c r="F221" s="85"/>
      <c r="G221" s="86" t="s">
        <v>24</v>
      </c>
      <c r="H221" s="87" t="s">
        <v>25</v>
      </c>
      <c r="I221" s="87" t="s">
        <v>26</v>
      </c>
      <c r="J221" s="102"/>
    </row>
    <row r="222" spans="1:10" ht="12.75" customHeight="1" x14ac:dyDescent="0.25">
      <c r="A222" s="101"/>
      <c r="B222" s="80">
        <f>Invoice!B1724</f>
        <v>12</v>
      </c>
      <c r="C222" s="88" t="str">
        <f>Invoice!E1724</f>
        <v>PENSIL WARNA KENKO CP-12HALF CLASSIC (PENDEK)</v>
      </c>
      <c r="D222" s="89">
        <f>Invoice!H1724</f>
        <v>79200</v>
      </c>
      <c r="E222" s="81">
        <f t="shared" si="30"/>
        <v>950400</v>
      </c>
      <c r="F222" s="81"/>
      <c r="G222" s="82">
        <f t="shared" si="31"/>
        <v>856216.2162162161</v>
      </c>
      <c r="H222" s="83">
        <f t="shared" si="32"/>
        <v>94183.783783783772</v>
      </c>
      <c r="I222" s="83">
        <f t="shared" si="33"/>
        <v>71351.351351351346</v>
      </c>
      <c r="J222" s="103">
        <f t="shared" si="34"/>
        <v>7848.6486486486474</v>
      </c>
    </row>
    <row r="223" spans="1:10" ht="12.75" customHeight="1" x14ac:dyDescent="0.25">
      <c r="A223" s="101"/>
      <c r="D223" s="81"/>
      <c r="E223" s="81">
        <f>(E222*Invoice!I1724)+((E222-(E222*Invoice!I1724))*Invoice!J1724)</f>
        <v>137808</v>
      </c>
      <c r="F223" s="81"/>
      <c r="G223" s="90">
        <f>E223/1.11</f>
        <v>124151.35135135135</v>
      </c>
      <c r="H223" s="91">
        <f>G223*11%</f>
        <v>13656.648648648648</v>
      </c>
      <c r="I223" s="91">
        <f>G223/B222</f>
        <v>10345.945945945945</v>
      </c>
      <c r="J223" s="104">
        <f>H223/B222</f>
        <v>1138.0540540540539</v>
      </c>
    </row>
    <row r="224" spans="1:10" ht="12.75" customHeight="1" x14ac:dyDescent="0.25">
      <c r="A224" s="101"/>
      <c r="D224" s="81" t="s">
        <v>23</v>
      </c>
      <c r="E224" s="81">
        <f>E222-E223</f>
        <v>812592</v>
      </c>
      <c r="F224" s="81"/>
      <c r="G224" s="82">
        <f>G222-G223</f>
        <v>732064.86486486474</v>
      </c>
      <c r="H224" s="82">
        <f>H222-H223</f>
        <v>80527.135135135119</v>
      </c>
      <c r="I224" s="82">
        <f>I222-I223</f>
        <v>61005.4054054054</v>
      </c>
      <c r="J224" s="105">
        <f>J222-J223</f>
        <v>6710.5945945945932</v>
      </c>
    </row>
    <row r="225" spans="1:10" ht="12.75" customHeight="1" x14ac:dyDescent="0.25">
      <c r="A225" s="101"/>
      <c r="D225" s="81"/>
      <c r="E225" s="81"/>
      <c r="F225" s="81"/>
      <c r="G225" s="82"/>
      <c r="H225" s="83">
        <f>G224+H224</f>
        <v>812591.99999999988</v>
      </c>
      <c r="I225" s="83"/>
      <c r="J225" s="103"/>
    </row>
    <row r="226" spans="1:10" ht="12.75" customHeight="1" x14ac:dyDescent="0.25">
      <c r="A226" s="101"/>
      <c r="B226" s="79"/>
      <c r="D226" s="81"/>
      <c r="E226" s="81"/>
      <c r="F226" s="81"/>
      <c r="G226" s="82"/>
      <c r="H226" s="83"/>
      <c r="I226" s="83"/>
      <c r="J226" s="103"/>
    </row>
    <row r="227" spans="1:10" ht="12.75" customHeight="1" x14ac:dyDescent="0.25">
      <c r="A227" s="101">
        <v>6</v>
      </c>
      <c r="B227" s="84" t="s">
        <v>20</v>
      </c>
      <c r="C227" s="84" t="s">
        <v>21</v>
      </c>
      <c r="D227" s="85" t="s">
        <v>22</v>
      </c>
      <c r="E227" s="85" t="s">
        <v>23</v>
      </c>
      <c r="F227" s="85"/>
      <c r="G227" s="86" t="s">
        <v>24</v>
      </c>
      <c r="H227" s="87" t="s">
        <v>25</v>
      </c>
      <c r="I227" s="87" t="s">
        <v>26</v>
      </c>
      <c r="J227" s="102"/>
    </row>
    <row r="228" spans="1:10" ht="12.75" customHeight="1" x14ac:dyDescent="0.25">
      <c r="A228" s="101"/>
      <c r="B228" s="80">
        <f>Invoice!B1725</f>
        <v>8</v>
      </c>
      <c r="C228" s="88" t="str">
        <f>Invoice!E1725</f>
        <v>GARISAN BESI (STAINLESS STEEL) KENKO 15 CM</v>
      </c>
      <c r="D228" s="89">
        <f>Invoice!H1725</f>
        <v>37800</v>
      </c>
      <c r="E228" s="81">
        <f t="shared" si="30"/>
        <v>302400</v>
      </c>
      <c r="F228" s="81"/>
      <c r="G228" s="82">
        <f t="shared" si="31"/>
        <v>272432.43243243243</v>
      </c>
      <c r="H228" s="83">
        <f t="shared" si="32"/>
        <v>29967.567567567567</v>
      </c>
      <c r="I228" s="83">
        <f t="shared" si="33"/>
        <v>34054.054054054053</v>
      </c>
      <c r="J228" s="103">
        <f t="shared" si="34"/>
        <v>3745.9459459459458</v>
      </c>
    </row>
    <row r="229" spans="1:10" ht="12.75" customHeight="1" x14ac:dyDescent="0.25">
      <c r="A229" s="101"/>
      <c r="D229" s="81"/>
      <c r="E229" s="81">
        <f>(E228*Invoice!I1725)+((E228-(E228*Invoice!I1725))*Invoice!J1725)</f>
        <v>43848</v>
      </c>
      <c r="F229" s="81"/>
      <c r="G229" s="90">
        <f>E229/1.11</f>
        <v>39502.7027027027</v>
      </c>
      <c r="H229" s="91">
        <f>G229*11%</f>
        <v>4345.2972972972966</v>
      </c>
      <c r="I229" s="91">
        <f>G229/B228</f>
        <v>4937.8378378378375</v>
      </c>
      <c r="J229" s="104">
        <f>H229/B228</f>
        <v>543.16216216216208</v>
      </c>
    </row>
    <row r="230" spans="1:10" ht="12.75" customHeight="1" x14ac:dyDescent="0.25">
      <c r="A230" s="101"/>
      <c r="D230" s="81" t="s">
        <v>23</v>
      </c>
      <c r="E230" s="81">
        <f>E228-E229</f>
        <v>258552</v>
      </c>
      <c r="F230" s="81"/>
      <c r="G230" s="82">
        <f>G228-G229</f>
        <v>232929.72972972973</v>
      </c>
      <c r="H230" s="82">
        <f>H228-H229</f>
        <v>25622.27027027027</v>
      </c>
      <c r="I230" s="82">
        <f>I228-I229</f>
        <v>29116.216216216217</v>
      </c>
      <c r="J230" s="105">
        <f>J228-J229</f>
        <v>3202.7837837837837</v>
      </c>
    </row>
    <row r="231" spans="1:10" ht="12.75" customHeight="1" x14ac:dyDescent="0.25">
      <c r="A231" s="101"/>
      <c r="D231" s="81"/>
      <c r="E231" s="81"/>
      <c r="F231" s="81"/>
      <c r="G231" s="82"/>
      <c r="H231" s="83">
        <f>G230+H230</f>
        <v>258552</v>
      </c>
      <c r="I231" s="83"/>
      <c r="J231" s="103"/>
    </row>
    <row r="232" spans="1:10" ht="12.75" customHeight="1" x14ac:dyDescent="0.25">
      <c r="A232" s="101"/>
      <c r="B232" s="79"/>
      <c r="D232" s="81"/>
      <c r="E232" s="81"/>
      <c r="F232" s="81"/>
      <c r="G232" s="82"/>
      <c r="H232" s="83"/>
      <c r="I232" s="83"/>
      <c r="J232" s="103"/>
    </row>
    <row r="233" spans="1:10" ht="12.75" customHeight="1" x14ac:dyDescent="0.25">
      <c r="A233" s="101">
        <v>7</v>
      </c>
      <c r="B233" s="84" t="s">
        <v>20</v>
      </c>
      <c r="C233" s="84" t="s">
        <v>21</v>
      </c>
      <c r="D233" s="85" t="s">
        <v>22</v>
      </c>
      <c r="E233" s="85" t="s">
        <v>23</v>
      </c>
      <c r="F233" s="85"/>
      <c r="G233" s="86" t="s">
        <v>24</v>
      </c>
      <c r="H233" s="87" t="s">
        <v>25</v>
      </c>
      <c r="I233" s="87" t="s">
        <v>26</v>
      </c>
      <c r="J233" s="102"/>
    </row>
    <row r="234" spans="1:10" ht="12.75" customHeight="1" x14ac:dyDescent="0.25">
      <c r="A234" s="101"/>
      <c r="B234" s="80">
        <f>Invoice!B1726</f>
        <v>10</v>
      </c>
      <c r="C234" s="88" t="str">
        <f>Invoice!E1726</f>
        <v>GARISAN BESI (STAINLESS STEEL) KENKO 20 CM</v>
      </c>
      <c r="D234" s="89">
        <f>Invoice!H1726</f>
        <v>70800</v>
      </c>
      <c r="E234" s="81">
        <f t="shared" si="30"/>
        <v>708000</v>
      </c>
      <c r="F234" s="81"/>
      <c r="G234" s="82">
        <f t="shared" si="31"/>
        <v>637837.83783783775</v>
      </c>
      <c r="H234" s="83">
        <f t="shared" si="32"/>
        <v>70162.16216216216</v>
      </c>
      <c r="I234" s="83">
        <f t="shared" si="33"/>
        <v>63783.783783783772</v>
      </c>
      <c r="J234" s="103">
        <f t="shared" si="34"/>
        <v>7016.2162162162158</v>
      </c>
    </row>
    <row r="235" spans="1:10" ht="12.75" customHeight="1" x14ac:dyDescent="0.25">
      <c r="A235" s="101"/>
      <c r="D235" s="81"/>
      <c r="E235" s="81">
        <f>(E234*Invoice!I1726)+((E234-(E234*Invoice!I1726))*Invoice!J1726)</f>
        <v>102660</v>
      </c>
      <c r="F235" s="81"/>
      <c r="G235" s="90">
        <f>E235/1.11</f>
        <v>92486.486486486479</v>
      </c>
      <c r="H235" s="91">
        <f>G235*11%</f>
        <v>10173.513513513513</v>
      </c>
      <c r="I235" s="91">
        <f>G235/B234</f>
        <v>9248.6486486486483</v>
      </c>
      <c r="J235" s="104">
        <f>H235/B234</f>
        <v>1017.3513513513514</v>
      </c>
    </row>
    <row r="236" spans="1:10" ht="12.75" customHeight="1" x14ac:dyDescent="0.25">
      <c r="A236" s="101"/>
      <c r="D236" s="81" t="s">
        <v>23</v>
      </c>
      <c r="E236" s="81">
        <f>E234-E235</f>
        <v>605340</v>
      </c>
      <c r="F236" s="81"/>
      <c r="G236" s="82">
        <f>G234-G235</f>
        <v>545351.35135135124</v>
      </c>
      <c r="H236" s="82">
        <f>H234-H235</f>
        <v>59988.648648648646</v>
      </c>
      <c r="I236" s="82">
        <f>I234-I235</f>
        <v>54535.135135135126</v>
      </c>
      <c r="J236" s="105">
        <f>J234-J235</f>
        <v>5998.8648648648641</v>
      </c>
    </row>
    <row r="237" spans="1:10" ht="12.75" customHeight="1" x14ac:dyDescent="0.25">
      <c r="A237" s="101"/>
      <c r="D237" s="81"/>
      <c r="E237" s="81"/>
      <c r="F237" s="81"/>
      <c r="G237" s="82"/>
      <c r="H237" s="83">
        <f>G236+H236</f>
        <v>605339.99999999988</v>
      </c>
      <c r="I237" s="83"/>
      <c r="J237" s="103"/>
    </row>
    <row r="238" spans="1:10" ht="12.75" customHeight="1" x14ac:dyDescent="0.25">
      <c r="A238" s="101"/>
      <c r="B238" s="79"/>
      <c r="D238" s="81"/>
      <c r="E238" s="81"/>
      <c r="F238" s="81"/>
      <c r="G238" s="82"/>
      <c r="H238" s="83"/>
      <c r="I238" s="83"/>
      <c r="J238" s="103"/>
    </row>
    <row r="239" spans="1:10" ht="12.75" customHeight="1" x14ac:dyDescent="0.25">
      <c r="A239" s="101">
        <v>8</v>
      </c>
      <c r="B239" s="84" t="s">
        <v>20</v>
      </c>
      <c r="C239" s="84" t="s">
        <v>21</v>
      </c>
      <c r="D239" s="85" t="s">
        <v>22</v>
      </c>
      <c r="E239" s="85" t="s">
        <v>23</v>
      </c>
      <c r="F239" s="85"/>
      <c r="G239" s="86" t="s">
        <v>24</v>
      </c>
      <c r="H239" s="87" t="s">
        <v>25</v>
      </c>
      <c r="I239" s="87" t="s">
        <v>26</v>
      </c>
      <c r="J239" s="102"/>
    </row>
    <row r="240" spans="1:10" ht="12.75" customHeight="1" x14ac:dyDescent="0.25">
      <c r="A240" s="101"/>
      <c r="B240" s="80">
        <f>Invoice!B1727</f>
        <v>3</v>
      </c>
      <c r="C240" s="88" t="str">
        <f>Invoice!E1727</f>
        <v>GARISAN BESI (STAINLESS STEEL) KENKO 50 CM</v>
      </c>
      <c r="D240" s="89">
        <f>Invoice!H1727</f>
        <v>215400</v>
      </c>
      <c r="E240" s="81">
        <f t="shared" si="30"/>
        <v>646200</v>
      </c>
      <c r="F240" s="81"/>
      <c r="G240" s="82">
        <f t="shared" si="31"/>
        <v>582162.16216216213</v>
      </c>
      <c r="H240" s="83">
        <f t="shared" si="32"/>
        <v>64037.837837837833</v>
      </c>
      <c r="I240" s="83">
        <f t="shared" si="33"/>
        <v>194054.05405405405</v>
      </c>
      <c r="J240" s="103">
        <f t="shared" si="34"/>
        <v>21345.945945945943</v>
      </c>
    </row>
    <row r="241" spans="1:10" ht="12.75" customHeight="1" x14ac:dyDescent="0.25">
      <c r="A241" s="101"/>
      <c r="D241" s="81"/>
      <c r="E241" s="81">
        <f>(E240*Invoice!I1727)+((E240-(E240*Invoice!I1727))*Invoice!J1727)</f>
        <v>93699</v>
      </c>
      <c r="F241" s="81"/>
      <c r="G241" s="90">
        <f>E241/1.11</f>
        <v>84413.513513513506</v>
      </c>
      <c r="H241" s="91">
        <f>G241*11%</f>
        <v>9285.4864864864849</v>
      </c>
      <c r="I241" s="91">
        <f>G241/B240</f>
        <v>28137.837837837837</v>
      </c>
      <c r="J241" s="104">
        <f>H241/B240</f>
        <v>3095.1621621621616</v>
      </c>
    </row>
    <row r="242" spans="1:10" ht="12.75" customHeight="1" x14ac:dyDescent="0.25">
      <c r="A242" s="101"/>
      <c r="D242" s="81" t="s">
        <v>23</v>
      </c>
      <c r="E242" s="81">
        <f>E240-E241</f>
        <v>552501</v>
      </c>
      <c r="F242" s="81"/>
      <c r="G242" s="82">
        <f>G240-G241</f>
        <v>497748.64864864864</v>
      </c>
      <c r="H242" s="82">
        <f>H240-H241</f>
        <v>54752.351351351346</v>
      </c>
      <c r="I242" s="82">
        <f>I240-I241</f>
        <v>165916.21621621621</v>
      </c>
      <c r="J242" s="105">
        <f>J240-J241</f>
        <v>18250.78378378378</v>
      </c>
    </row>
    <row r="243" spans="1:10" ht="12.75" customHeight="1" x14ac:dyDescent="0.25">
      <c r="A243" s="101"/>
      <c r="D243" s="81"/>
      <c r="E243" s="81"/>
      <c r="F243" s="81"/>
      <c r="G243" s="82"/>
      <c r="H243" s="83">
        <f>G242+H242</f>
        <v>552501</v>
      </c>
      <c r="I243" s="83"/>
      <c r="J243" s="103"/>
    </row>
    <row r="244" spans="1:10" ht="12.75" customHeight="1" x14ac:dyDescent="0.25">
      <c r="A244" s="101"/>
      <c r="B244" s="79"/>
      <c r="D244" s="81"/>
      <c r="E244" s="81"/>
      <c r="F244" s="81"/>
      <c r="G244" s="82"/>
      <c r="H244" s="83"/>
      <c r="I244" s="83"/>
      <c r="J244" s="103"/>
    </row>
    <row r="245" spans="1:10" ht="12.75" customHeight="1" x14ac:dyDescent="0.25">
      <c r="A245" s="101">
        <v>9</v>
      </c>
      <c r="B245" s="84" t="s">
        <v>20</v>
      </c>
      <c r="C245" s="84" t="s">
        <v>21</v>
      </c>
      <c r="D245" s="85" t="s">
        <v>22</v>
      </c>
      <c r="E245" s="85" t="s">
        <v>23</v>
      </c>
      <c r="F245" s="85"/>
      <c r="G245" s="86" t="s">
        <v>24</v>
      </c>
      <c r="H245" s="87" t="s">
        <v>25</v>
      </c>
      <c r="I245" s="87" t="s">
        <v>26</v>
      </c>
      <c r="J245" s="102"/>
    </row>
    <row r="246" spans="1:10" ht="12.75" customHeight="1" x14ac:dyDescent="0.25">
      <c r="A246" s="101"/>
      <c r="B246" s="80">
        <f>Invoice!B1728</f>
        <v>14</v>
      </c>
      <c r="C246" s="88" t="str">
        <f>Invoice!E1728</f>
        <v>PUSH PIN KENKO PN-30</v>
      </c>
      <c r="D246" s="89">
        <f>Invoice!H1728</f>
        <v>33000</v>
      </c>
      <c r="E246" s="81">
        <f t="shared" si="30"/>
        <v>462000</v>
      </c>
      <c r="F246" s="81"/>
      <c r="G246" s="82">
        <f t="shared" si="31"/>
        <v>416216.21621621615</v>
      </c>
      <c r="H246" s="83">
        <f t="shared" si="32"/>
        <v>45783.78378378378</v>
      </c>
      <c r="I246" s="83">
        <f t="shared" si="33"/>
        <v>29729.729729729726</v>
      </c>
      <c r="J246" s="103">
        <f t="shared" si="34"/>
        <v>3270.27027027027</v>
      </c>
    </row>
    <row r="247" spans="1:10" ht="12.75" customHeight="1" x14ac:dyDescent="0.25">
      <c r="A247" s="101"/>
      <c r="D247" s="81"/>
      <c r="E247" s="81">
        <f>(E246*Invoice!I1728)+((E246-(E246*Invoice!I1728))*Invoice!J1728)</f>
        <v>66990</v>
      </c>
      <c r="F247" s="81"/>
      <c r="G247" s="90">
        <f>E247/1.11</f>
        <v>60351.351351351346</v>
      </c>
      <c r="H247" s="91">
        <f>G247*11%</f>
        <v>6638.6486486486483</v>
      </c>
      <c r="I247" s="91">
        <f>G247/B246</f>
        <v>4310.8108108108108</v>
      </c>
      <c r="J247" s="104">
        <f>H247/B246</f>
        <v>474.18918918918916</v>
      </c>
    </row>
    <row r="248" spans="1:10" ht="12.75" customHeight="1" x14ac:dyDescent="0.25">
      <c r="A248" s="101"/>
      <c r="D248" s="81" t="s">
        <v>23</v>
      </c>
      <c r="E248" s="81">
        <f>E246-E247</f>
        <v>395010</v>
      </c>
      <c r="F248" s="81"/>
      <c r="G248" s="82">
        <f>G246-G247</f>
        <v>355864.86486486479</v>
      </c>
      <c r="H248" s="82">
        <f>H246-H247</f>
        <v>39145.135135135133</v>
      </c>
      <c r="I248" s="82">
        <f>I246-I247</f>
        <v>25418.918918918916</v>
      </c>
      <c r="J248" s="105">
        <f>J246-J247</f>
        <v>2796.0810810810808</v>
      </c>
    </row>
    <row r="249" spans="1:10" ht="12.75" customHeight="1" x14ac:dyDescent="0.25">
      <c r="A249" s="101"/>
      <c r="D249" s="81"/>
      <c r="E249" s="81"/>
      <c r="F249" s="81"/>
      <c r="G249" s="82"/>
      <c r="H249" s="83">
        <f>G248+H248</f>
        <v>395009.99999999994</v>
      </c>
      <c r="I249" s="83"/>
      <c r="J249" s="103"/>
    </row>
    <row r="250" spans="1:10" ht="12.75" customHeight="1" x14ac:dyDescent="0.25">
      <c r="A250" s="101"/>
      <c r="B250" s="79"/>
      <c r="D250" s="81"/>
      <c r="E250" s="81"/>
      <c r="F250" s="81"/>
      <c r="G250" s="82"/>
      <c r="H250" s="83"/>
      <c r="I250" s="83"/>
      <c r="J250" s="103"/>
    </row>
    <row r="251" spans="1:10" ht="12.75" customHeight="1" x14ac:dyDescent="0.25">
      <c r="A251" s="101">
        <v>10</v>
      </c>
      <c r="B251" s="84" t="s">
        <v>20</v>
      </c>
      <c r="C251" s="84" t="s">
        <v>21</v>
      </c>
      <c r="D251" s="85" t="s">
        <v>22</v>
      </c>
      <c r="E251" s="85" t="s">
        <v>23</v>
      </c>
      <c r="F251" s="85"/>
      <c r="G251" s="86" t="s">
        <v>24</v>
      </c>
      <c r="H251" s="87" t="s">
        <v>25</v>
      </c>
      <c r="I251" s="87" t="s">
        <v>26</v>
      </c>
      <c r="J251" s="102"/>
    </row>
    <row r="252" spans="1:10" ht="12.75" customHeight="1" x14ac:dyDescent="0.25">
      <c r="A252" s="101"/>
      <c r="B252" s="80">
        <f>Invoice!B1729</f>
        <v>10</v>
      </c>
      <c r="C252" s="88" t="str">
        <f>Invoice!E1729</f>
        <v>STAMP PAD KENKO NO. 0</v>
      </c>
      <c r="D252" s="89">
        <f>Invoice!H1729</f>
        <v>59400</v>
      </c>
      <c r="E252" s="81">
        <f t="shared" si="30"/>
        <v>594000</v>
      </c>
      <c r="F252" s="81"/>
      <c r="G252" s="82">
        <f t="shared" si="31"/>
        <v>535135.13513513503</v>
      </c>
      <c r="H252" s="83">
        <f t="shared" si="32"/>
        <v>58864.864864864852</v>
      </c>
      <c r="I252" s="83">
        <f t="shared" si="33"/>
        <v>53513.513513513506</v>
      </c>
      <c r="J252" s="103">
        <f t="shared" si="34"/>
        <v>5886.4864864864849</v>
      </c>
    </row>
    <row r="253" spans="1:10" ht="12.75" customHeight="1" x14ac:dyDescent="0.25">
      <c r="A253" s="101"/>
      <c r="D253" s="81"/>
      <c r="E253" s="81">
        <f>(E252*Invoice!I1729)+((E252-(E252*Invoice!I1729))*Invoice!J1729)</f>
        <v>86130</v>
      </c>
      <c r="F253" s="81"/>
      <c r="G253" s="90">
        <f>E253/1.11</f>
        <v>77594.594594594586</v>
      </c>
      <c r="H253" s="91">
        <f>G253*11%</f>
        <v>8535.405405405405</v>
      </c>
      <c r="I253" s="91">
        <f>G253/B252</f>
        <v>7759.4594594594582</v>
      </c>
      <c r="J253" s="104">
        <f>H253/B252</f>
        <v>853.54054054054052</v>
      </c>
    </row>
    <row r="254" spans="1:10" ht="12.75" customHeight="1" x14ac:dyDescent="0.25">
      <c r="A254" s="101"/>
      <c r="D254" s="81" t="s">
        <v>23</v>
      </c>
      <c r="E254" s="81">
        <f>E252-E253</f>
        <v>507870</v>
      </c>
      <c r="F254" s="81"/>
      <c r="G254" s="82">
        <f>G252-G253</f>
        <v>457540.54054054047</v>
      </c>
      <c r="H254" s="82">
        <f>H252-H253</f>
        <v>50329.459459459445</v>
      </c>
      <c r="I254" s="82">
        <f>I252-I253</f>
        <v>45754.054054054046</v>
      </c>
      <c r="J254" s="105">
        <f>J252-J253</f>
        <v>5032.945945945944</v>
      </c>
    </row>
    <row r="255" spans="1:10" ht="12.75" customHeight="1" x14ac:dyDescent="0.25">
      <c r="A255" s="101"/>
      <c r="D255" s="81"/>
      <c r="E255" s="81"/>
      <c r="F255" s="81"/>
      <c r="G255" s="82"/>
      <c r="H255" s="83">
        <f>G254+H254</f>
        <v>507869.99999999994</v>
      </c>
      <c r="I255" s="83"/>
      <c r="J255" s="103"/>
    </row>
    <row r="256" spans="1:10" ht="12.75" customHeight="1" x14ac:dyDescent="0.25">
      <c r="A256" s="101"/>
      <c r="B256" s="79"/>
      <c r="D256" s="81"/>
      <c r="E256" s="81"/>
      <c r="F256" s="81"/>
      <c r="G256" s="82"/>
      <c r="H256" s="83"/>
      <c r="I256" s="83"/>
      <c r="J256" s="103"/>
    </row>
    <row r="257" spans="1:10" ht="12.75" customHeight="1" x14ac:dyDescent="0.25">
      <c r="A257" s="101">
        <v>11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Invoice!B1730</f>
        <v>2</v>
      </c>
      <c r="C258" s="88" t="str">
        <f>Invoice!E1730</f>
        <v>STAMP PAD KENKO NO. 1</v>
      </c>
      <c r="D258" s="89">
        <f>Invoice!H1730</f>
        <v>70800</v>
      </c>
      <c r="E258" s="81">
        <f t="shared" si="30"/>
        <v>141600</v>
      </c>
      <c r="F258" s="81"/>
      <c r="G258" s="82">
        <f t="shared" si="31"/>
        <v>127567.56756756756</v>
      </c>
      <c r="H258" s="83">
        <f t="shared" si="32"/>
        <v>14032.432432432432</v>
      </c>
      <c r="I258" s="83">
        <f t="shared" si="33"/>
        <v>63783.78378378378</v>
      </c>
      <c r="J258" s="103">
        <f t="shared" si="34"/>
        <v>7016.2162162162158</v>
      </c>
    </row>
    <row r="259" spans="1:10" ht="12.75" customHeight="1" x14ac:dyDescent="0.25">
      <c r="A259" s="101"/>
      <c r="D259" s="81"/>
      <c r="E259" s="81">
        <f>(E258*Invoice!I1730)+((E258-(E258*Invoice!I1730))*Invoice!J1730)</f>
        <v>20532</v>
      </c>
      <c r="F259" s="81"/>
      <c r="G259" s="90">
        <f>E259/1.11</f>
        <v>18497.297297297297</v>
      </c>
      <c r="H259" s="91">
        <f>G259*11%</f>
        <v>2034.7027027027027</v>
      </c>
      <c r="I259" s="91">
        <f>G259/B258</f>
        <v>9248.6486486486483</v>
      </c>
      <c r="J259" s="104">
        <f>H259/B258</f>
        <v>1017.3513513513514</v>
      </c>
    </row>
    <row r="260" spans="1:10" ht="12.75" customHeight="1" x14ac:dyDescent="0.25">
      <c r="A260" s="101"/>
      <c r="D260" s="81" t="s">
        <v>23</v>
      </c>
      <c r="E260" s="81">
        <f>E258-E259</f>
        <v>121068</v>
      </c>
      <c r="F260" s="81"/>
      <c r="G260" s="82">
        <f>G258-G259</f>
        <v>109070.27027027027</v>
      </c>
      <c r="H260" s="82">
        <f>H258-H259</f>
        <v>11997.729729729728</v>
      </c>
      <c r="I260" s="82">
        <f>I258-I259</f>
        <v>54535.135135135133</v>
      </c>
      <c r="J260" s="105">
        <f>J258-J259</f>
        <v>5998.8648648648641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121068</v>
      </c>
      <c r="I261" s="83"/>
      <c r="J261" s="103"/>
    </row>
    <row r="262" spans="1:10" ht="12.75" customHeight="1" x14ac:dyDescent="0.25">
      <c r="A262" s="101"/>
      <c r="B262" s="79"/>
      <c r="D262" s="81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1">
        <v>12</v>
      </c>
      <c r="B263" s="84" t="s">
        <v>20</v>
      </c>
      <c r="C263" s="84" t="s">
        <v>21</v>
      </c>
      <c r="D263" s="85" t="s">
        <v>22</v>
      </c>
      <c r="E263" s="85" t="s">
        <v>23</v>
      </c>
      <c r="F263" s="85"/>
      <c r="G263" s="86" t="s">
        <v>24</v>
      </c>
      <c r="H263" s="87" t="s">
        <v>25</v>
      </c>
      <c r="I263" s="87" t="s">
        <v>26</v>
      </c>
      <c r="J263" s="102"/>
    </row>
    <row r="264" spans="1:10" ht="12.75" customHeight="1" x14ac:dyDescent="0.25">
      <c r="A264" s="101"/>
      <c r="B264" s="80">
        <f>Invoice!B1731</f>
        <v>7</v>
      </c>
      <c r="C264" s="88" t="str">
        <f>Invoice!E1731</f>
        <v>DATE STAMP KENKO D-4 (Cap Tanggal 4 Mm)</v>
      </c>
      <c r="D264" s="89">
        <f>Invoice!H1731</f>
        <v>74400</v>
      </c>
      <c r="E264" s="81">
        <f t="shared" si="30"/>
        <v>520800</v>
      </c>
      <c r="F264" s="81"/>
      <c r="G264" s="82">
        <f t="shared" si="31"/>
        <v>469189.18918918917</v>
      </c>
      <c r="H264" s="83">
        <f t="shared" si="32"/>
        <v>51610.810810810806</v>
      </c>
      <c r="I264" s="83">
        <f t="shared" si="33"/>
        <v>67027.027027027027</v>
      </c>
      <c r="J264" s="103">
        <f t="shared" si="34"/>
        <v>7372.9729729729725</v>
      </c>
    </row>
    <row r="265" spans="1:10" ht="12.75" customHeight="1" x14ac:dyDescent="0.25">
      <c r="A265" s="101"/>
      <c r="D265" s="81"/>
      <c r="E265" s="81">
        <f>(E264*Invoice!I1731)+((E264-(E264*Invoice!I1731))*Invoice!J1731)</f>
        <v>75516</v>
      </c>
      <c r="F265" s="81"/>
      <c r="G265" s="90">
        <f>E265/1.11</f>
        <v>68032.432432432426</v>
      </c>
      <c r="H265" s="91">
        <f>G265*11%</f>
        <v>7483.5675675675666</v>
      </c>
      <c r="I265" s="91">
        <f>G265/B264</f>
        <v>9718.9189189189183</v>
      </c>
      <c r="J265" s="104">
        <f>H265/B264</f>
        <v>1069.081081081081</v>
      </c>
    </row>
    <row r="266" spans="1:10" ht="12.75" customHeight="1" x14ac:dyDescent="0.25">
      <c r="A266" s="101"/>
      <c r="D266" s="81" t="s">
        <v>23</v>
      </c>
      <c r="E266" s="81">
        <f>E264-E265</f>
        <v>445284</v>
      </c>
      <c r="F266" s="81"/>
      <c r="G266" s="82">
        <f>G264-G265</f>
        <v>401156.75675675675</v>
      </c>
      <c r="H266" s="82">
        <f>H264-H265</f>
        <v>44127.24324324324</v>
      </c>
      <c r="I266" s="82">
        <f>I264-I265</f>
        <v>57308.108108108107</v>
      </c>
      <c r="J266" s="105">
        <f>J264-J265</f>
        <v>6303.8918918918916</v>
      </c>
    </row>
    <row r="267" spans="1:10" ht="12.75" customHeight="1" x14ac:dyDescent="0.25">
      <c r="A267" s="101"/>
      <c r="D267" s="81"/>
      <c r="E267" s="81"/>
      <c r="F267" s="81"/>
      <c r="G267" s="82"/>
      <c r="H267" s="83">
        <f>G266+H266</f>
        <v>445284</v>
      </c>
      <c r="I267" s="83"/>
      <c r="J267" s="103"/>
    </row>
    <row r="268" spans="1:10" ht="12.75" customHeight="1" x14ac:dyDescent="0.25">
      <c r="A268" s="101"/>
      <c r="B268" s="79"/>
      <c r="D268" s="81"/>
      <c r="E268" s="81"/>
      <c r="F268" s="81"/>
      <c r="G268" s="82"/>
      <c r="H268" s="83"/>
      <c r="I268" s="83"/>
      <c r="J268" s="103"/>
    </row>
    <row r="269" spans="1:10" ht="12.75" customHeight="1" x14ac:dyDescent="0.25">
      <c r="A269" s="106"/>
      <c r="B269" s="107"/>
      <c r="C269" s="107"/>
      <c r="D269" s="107"/>
      <c r="E269" s="107"/>
      <c r="F269" s="107"/>
      <c r="G269" s="108">
        <f>G200+G206+G212+G218+G224+G230+G236+G242+G248+G254+G260+G266</f>
        <v>5106429.7297297288</v>
      </c>
      <c r="H269" s="108">
        <f>H200+H206+H212+H218+H224+H230+H236+H242+H248+H254+H260+H266</f>
        <v>561707.2702702703</v>
      </c>
      <c r="I269" s="107"/>
      <c r="J269" s="109">
        <f>H201+H207+H213+H219+H225+H231+H237+H243+H249+H255+H261+H267</f>
        <v>5668137</v>
      </c>
    </row>
    <row r="271" spans="1:10" ht="12.75" customHeight="1" x14ac:dyDescent="0.25">
      <c r="A271" s="94" t="s">
        <v>1</v>
      </c>
      <c r="B271" s="95">
        <f>Invoice!E1826</f>
        <v>23110017</v>
      </c>
      <c r="C271" s="96"/>
      <c r="D271" s="97"/>
      <c r="E271" s="97"/>
      <c r="F271" s="97"/>
      <c r="G271" s="98"/>
      <c r="H271" s="99"/>
      <c r="I271" s="99"/>
      <c r="J271" s="100"/>
    </row>
    <row r="272" spans="1:10" ht="12.75" customHeight="1" x14ac:dyDescent="0.25">
      <c r="A272" s="101">
        <v>1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Invoice!B1834</f>
        <v>20</v>
      </c>
      <c r="C273" s="88" t="str">
        <f>Invoice!E1834</f>
        <v>MESIN LABEL HARGA JOYKO MX-5500M (8 DIGITS, 1 LINE)</v>
      </c>
      <c r="D273" s="89">
        <f>Invoice!H1834</f>
        <v>40500</v>
      </c>
      <c r="E273" s="81">
        <f>D273*B273</f>
        <v>810000</v>
      </c>
      <c r="F273" s="81"/>
      <c r="G273" s="82">
        <f>E273/1.11</f>
        <v>729729.7297297297</v>
      </c>
      <c r="H273" s="83">
        <f>G273*11%</f>
        <v>80270.270270270266</v>
      </c>
      <c r="I273" s="83">
        <f>G273/B273</f>
        <v>36486.486486486487</v>
      </c>
      <c r="J273" s="103">
        <f>H273/B273</f>
        <v>4013.5135135135133</v>
      </c>
    </row>
    <row r="274" spans="1:10" ht="12.75" customHeight="1" x14ac:dyDescent="0.25">
      <c r="A274" s="101"/>
      <c r="D274" s="81"/>
      <c r="E274" s="81">
        <f>(E273*Invoice!I1834)+((E273-(E273*Invoice!I1834))*Invoice!J1834)</f>
        <v>101250</v>
      </c>
      <c r="F274" s="81"/>
      <c r="G274" s="90">
        <f>E274/1.11</f>
        <v>91216.216216216213</v>
      </c>
      <c r="H274" s="91">
        <f>G274*11%</f>
        <v>10033.783783783783</v>
      </c>
      <c r="I274" s="91">
        <f>G274/B273</f>
        <v>4560.8108108108108</v>
      </c>
      <c r="J274" s="104">
        <f>H274/B273</f>
        <v>501.68918918918916</v>
      </c>
    </row>
    <row r="275" spans="1:10" ht="12.75" customHeight="1" x14ac:dyDescent="0.25">
      <c r="A275" s="101"/>
      <c r="D275" s="81" t="s">
        <v>23</v>
      </c>
      <c r="E275" s="81">
        <f>E273-E274</f>
        <v>708750</v>
      </c>
      <c r="F275" s="81"/>
      <c r="G275" s="82">
        <f>G273-G274</f>
        <v>638513.51351351349</v>
      </c>
      <c r="H275" s="82">
        <f>H273-H274</f>
        <v>70236.486486486479</v>
      </c>
      <c r="I275" s="82">
        <f>I273-I274</f>
        <v>31925.675675675677</v>
      </c>
      <c r="J275" s="105">
        <f>J273-J274</f>
        <v>3511.8243243243242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708750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2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Invoice!B1835</f>
        <v>18</v>
      </c>
      <c r="C279" s="88" t="str">
        <f>Invoice!E1835</f>
        <v>STAMP PAD JOYKO NO. 0</v>
      </c>
      <c r="D279" s="89">
        <f>Invoice!H1835</f>
        <v>58800</v>
      </c>
      <c r="E279" s="81">
        <f t="shared" ref="E279:E291" si="35">D279*B279</f>
        <v>1058400</v>
      </c>
      <c r="F279" s="81"/>
      <c r="G279" s="82">
        <f t="shared" ref="G279:G291" si="36">E279/1.11</f>
        <v>953513.51351351338</v>
      </c>
      <c r="H279" s="83">
        <f t="shared" ref="H279:H291" si="37">G279*11%</f>
        <v>104886.48648648646</v>
      </c>
      <c r="I279" s="83">
        <f t="shared" ref="I279:I291" si="38">G279/B279</f>
        <v>52972.972972972966</v>
      </c>
      <c r="J279" s="103">
        <f t="shared" ref="J279:J291" si="39">H279/B279</f>
        <v>5827.0270270270257</v>
      </c>
    </row>
    <row r="280" spans="1:10" ht="12.75" customHeight="1" x14ac:dyDescent="0.25">
      <c r="A280" s="101"/>
      <c r="D280" s="81"/>
      <c r="E280" s="81">
        <f>(E279*Invoice!I1835)+((E279-(E279*Invoice!I1835))*Invoice!J1835)</f>
        <v>132300</v>
      </c>
      <c r="F280" s="81"/>
      <c r="G280" s="90">
        <f>E280/1.11</f>
        <v>119189.18918918917</v>
      </c>
      <c r="H280" s="91">
        <f>G280*11%</f>
        <v>13110.810810810808</v>
      </c>
      <c r="I280" s="91">
        <f>G280/B279</f>
        <v>6621.6216216216208</v>
      </c>
      <c r="J280" s="104">
        <f>H280/B279</f>
        <v>728.37837837837822</v>
      </c>
    </row>
    <row r="281" spans="1:10" ht="12.75" customHeight="1" x14ac:dyDescent="0.25">
      <c r="A281" s="101"/>
      <c r="D281" s="81" t="s">
        <v>23</v>
      </c>
      <c r="E281" s="81">
        <f>E279-E280</f>
        <v>926100</v>
      </c>
      <c r="F281" s="81"/>
      <c r="G281" s="82">
        <f>G279-G280</f>
        <v>834324.32432432426</v>
      </c>
      <c r="H281" s="82">
        <f>H279-H280</f>
        <v>91775.675675675651</v>
      </c>
      <c r="I281" s="82">
        <f>I279-I280</f>
        <v>46351.351351351346</v>
      </c>
      <c r="J281" s="105">
        <f>J279-J280</f>
        <v>5098.6486486486474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926099.99999999988</v>
      </c>
      <c r="I282" s="83"/>
      <c r="J282" s="103"/>
    </row>
    <row r="283" spans="1:10" ht="12.75" customHeight="1" x14ac:dyDescent="0.25">
      <c r="A283" s="101"/>
      <c r="B283" s="79"/>
      <c r="D283" s="81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1">
        <v>3</v>
      </c>
      <c r="B284" s="84" t="s">
        <v>20</v>
      </c>
      <c r="C284" s="84" t="s">
        <v>21</v>
      </c>
      <c r="D284" s="85" t="s">
        <v>22</v>
      </c>
      <c r="E284" s="85" t="s">
        <v>23</v>
      </c>
      <c r="F284" s="85"/>
      <c r="G284" s="86" t="s">
        <v>24</v>
      </c>
      <c r="H284" s="87" t="s">
        <v>25</v>
      </c>
      <c r="I284" s="87" t="s">
        <v>26</v>
      </c>
      <c r="J284" s="102"/>
    </row>
    <row r="285" spans="1:10" ht="12.75" customHeight="1" x14ac:dyDescent="0.25">
      <c r="A285" s="101"/>
      <c r="B285" s="80">
        <f>Invoice!B1836</f>
        <v>300</v>
      </c>
      <c r="C285" s="88" t="str">
        <f>Invoice!E1836</f>
        <v>ISI CUTTER 18 MM KENKO L-150 (BESAR)</v>
      </c>
      <c r="D285" s="89">
        <f>Invoice!H1836</f>
        <v>64800</v>
      </c>
      <c r="E285" s="81">
        <f t="shared" si="35"/>
        <v>19440000</v>
      </c>
      <c r="F285" s="81"/>
      <c r="G285" s="82">
        <f t="shared" si="36"/>
        <v>17513513.513513513</v>
      </c>
      <c r="H285" s="83">
        <f t="shared" si="37"/>
        <v>1926486.4864864864</v>
      </c>
      <c r="I285" s="83">
        <f t="shared" si="38"/>
        <v>58378.378378378373</v>
      </c>
      <c r="J285" s="103">
        <f t="shared" si="39"/>
        <v>6421.6216216216217</v>
      </c>
    </row>
    <row r="286" spans="1:10" ht="12.75" customHeight="1" x14ac:dyDescent="0.25">
      <c r="A286" s="101"/>
      <c r="D286" s="81"/>
      <c r="E286" s="81">
        <f>(E285*Invoice!I1836)+((E285-(E285*Invoice!I1836))*Invoice!J1836)</f>
        <v>2430000</v>
      </c>
      <c r="F286" s="81"/>
      <c r="G286" s="90">
        <f>E286/1.11</f>
        <v>2189189.1891891891</v>
      </c>
      <c r="H286" s="91">
        <f>G286*11%</f>
        <v>240810.8108108108</v>
      </c>
      <c r="I286" s="91">
        <f>G286/B285</f>
        <v>7297.2972972972966</v>
      </c>
      <c r="J286" s="104">
        <f>H286/B285</f>
        <v>802.70270270270271</v>
      </c>
    </row>
    <row r="287" spans="1:10" ht="12.75" customHeight="1" x14ac:dyDescent="0.25">
      <c r="A287" s="101"/>
      <c r="D287" s="81" t="s">
        <v>23</v>
      </c>
      <c r="E287" s="81">
        <f>E285-E286</f>
        <v>17010000</v>
      </c>
      <c r="F287" s="81"/>
      <c r="G287" s="82">
        <f>G285-G286</f>
        <v>15324324.324324325</v>
      </c>
      <c r="H287" s="82">
        <f>H285-H286</f>
        <v>1685675.6756756755</v>
      </c>
      <c r="I287" s="82">
        <f>I285-I286</f>
        <v>51081.08108108108</v>
      </c>
      <c r="J287" s="105">
        <f>J285-J286</f>
        <v>5618.9189189189192</v>
      </c>
    </row>
    <row r="288" spans="1:10" ht="12.75" customHeight="1" x14ac:dyDescent="0.25">
      <c r="A288" s="101"/>
      <c r="D288" s="81"/>
      <c r="E288" s="81"/>
      <c r="F288" s="81"/>
      <c r="G288" s="82"/>
      <c r="H288" s="83">
        <f>G287+H287</f>
        <v>17010000</v>
      </c>
      <c r="I288" s="83"/>
      <c r="J288" s="103"/>
    </row>
    <row r="289" spans="1:10" ht="12.75" customHeight="1" x14ac:dyDescent="0.25">
      <c r="A289" s="101"/>
      <c r="B289" s="79"/>
      <c r="D289" s="81"/>
      <c r="E289" s="81"/>
      <c r="F289" s="81"/>
      <c r="G289" s="82"/>
      <c r="H289" s="83"/>
      <c r="I289" s="83"/>
      <c r="J289" s="103"/>
    </row>
    <row r="290" spans="1:10" ht="12.75" customHeight="1" x14ac:dyDescent="0.25">
      <c r="A290" s="101">
        <v>4</v>
      </c>
      <c r="B290" s="84" t="s">
        <v>20</v>
      </c>
      <c r="C290" s="84" t="s">
        <v>21</v>
      </c>
      <c r="D290" s="85" t="s">
        <v>22</v>
      </c>
      <c r="E290" s="85" t="s">
        <v>23</v>
      </c>
      <c r="F290" s="85"/>
      <c r="G290" s="86" t="s">
        <v>24</v>
      </c>
      <c r="H290" s="87" t="s">
        <v>25</v>
      </c>
      <c r="I290" s="87" t="s">
        <v>26</v>
      </c>
      <c r="J290" s="102"/>
    </row>
    <row r="291" spans="1:10" ht="12.75" customHeight="1" x14ac:dyDescent="0.25">
      <c r="A291" s="101"/>
      <c r="B291" s="80">
        <f>Invoice!B1837</f>
        <v>120</v>
      </c>
      <c r="C291" s="88" t="str">
        <f>Invoice!E1837</f>
        <v>ISI CUTTER 9 MM KENKO A-100 (KECIL)</v>
      </c>
      <c r="D291" s="89">
        <f>Invoice!H1837</f>
        <v>32400</v>
      </c>
      <c r="E291" s="81">
        <f t="shared" si="35"/>
        <v>3888000</v>
      </c>
      <c r="F291" s="81"/>
      <c r="G291" s="82">
        <f t="shared" si="36"/>
        <v>3502702.7027027025</v>
      </c>
      <c r="H291" s="83">
        <f t="shared" si="37"/>
        <v>385297.29729729728</v>
      </c>
      <c r="I291" s="83">
        <f t="shared" si="38"/>
        <v>29189.189189189186</v>
      </c>
      <c r="J291" s="103">
        <f t="shared" si="39"/>
        <v>3210.8108108108108</v>
      </c>
    </row>
    <row r="292" spans="1:10" ht="12.75" customHeight="1" x14ac:dyDescent="0.25">
      <c r="A292" s="101"/>
      <c r="D292" s="81"/>
      <c r="E292" s="81">
        <f>(E291*Invoice!I1837)+((E291-(E291*Invoice!I1837))*Invoice!J1837)</f>
        <v>486000</v>
      </c>
      <c r="F292" s="81"/>
      <c r="G292" s="90">
        <f>E292/1.11</f>
        <v>437837.83783783781</v>
      </c>
      <c r="H292" s="91">
        <f>G292*11%</f>
        <v>48162.16216216216</v>
      </c>
      <c r="I292" s="91">
        <f>G292/B291</f>
        <v>3648.6486486486483</v>
      </c>
      <c r="J292" s="104">
        <f>H292/B291</f>
        <v>401.35135135135135</v>
      </c>
    </row>
    <row r="293" spans="1:10" ht="12.75" customHeight="1" x14ac:dyDescent="0.25">
      <c r="A293" s="101"/>
      <c r="D293" s="81" t="s">
        <v>23</v>
      </c>
      <c r="E293" s="81">
        <f>E291-E292</f>
        <v>3402000</v>
      </c>
      <c r="F293" s="81"/>
      <c r="G293" s="82">
        <f>G291-G292</f>
        <v>3064864.8648648649</v>
      </c>
      <c r="H293" s="82">
        <f>H291-H292</f>
        <v>337135.13513513515</v>
      </c>
      <c r="I293" s="82">
        <f>I291-I292</f>
        <v>25540.54054054054</v>
      </c>
      <c r="J293" s="105">
        <f>J291-J292</f>
        <v>2809.4594594594596</v>
      </c>
    </row>
    <row r="294" spans="1:10" ht="12.75" customHeight="1" x14ac:dyDescent="0.25">
      <c r="A294" s="101"/>
      <c r="D294" s="81"/>
      <c r="E294" s="81"/>
      <c r="F294" s="81"/>
      <c r="G294" s="82"/>
      <c r="H294" s="83">
        <f>G293+H293</f>
        <v>3402000</v>
      </c>
      <c r="I294" s="83"/>
      <c r="J294" s="103"/>
    </row>
    <row r="295" spans="1:10" ht="12.75" customHeight="1" x14ac:dyDescent="0.25">
      <c r="A295" s="101"/>
      <c r="B295" s="79"/>
      <c r="D295" s="81"/>
      <c r="E295" s="81"/>
      <c r="F295" s="81"/>
      <c r="G295" s="82"/>
      <c r="H295" s="83"/>
      <c r="I295" s="83"/>
      <c r="J295" s="103"/>
    </row>
    <row r="296" spans="1:10" ht="12.75" customHeight="1" x14ac:dyDescent="0.25">
      <c r="A296" s="106"/>
      <c r="B296" s="107"/>
      <c r="C296" s="107"/>
      <c r="D296" s="107"/>
      <c r="E296" s="107"/>
      <c r="F296" s="107"/>
      <c r="G296" s="108">
        <f>G275+G281+G287+G293</f>
        <v>19862027.027027026</v>
      </c>
      <c r="H296" s="108">
        <f>H275+H281+H287+H293</f>
        <v>2184822.9729729728</v>
      </c>
      <c r="I296" s="107"/>
      <c r="J296" s="109">
        <f>H276+H282+H288+H294</f>
        <v>22046850</v>
      </c>
    </row>
    <row r="298" spans="1:10" ht="12.75" customHeight="1" x14ac:dyDescent="0.25">
      <c r="A298" s="94" t="s">
        <v>1</v>
      </c>
      <c r="B298" s="95">
        <f>Invoice!E1940</f>
        <v>23110018</v>
      </c>
      <c r="C298" s="96"/>
      <c r="D298" s="97"/>
      <c r="E298" s="97"/>
      <c r="F298" s="97"/>
      <c r="G298" s="98"/>
      <c r="H298" s="99"/>
      <c r="I298" s="99"/>
      <c r="J298" s="100"/>
    </row>
    <row r="299" spans="1:10" ht="12.75" customHeight="1" x14ac:dyDescent="0.25">
      <c r="A299" s="101">
        <v>1</v>
      </c>
      <c r="B299" s="84" t="s">
        <v>20</v>
      </c>
      <c r="C299" s="84" t="s">
        <v>21</v>
      </c>
      <c r="D299" s="85" t="s">
        <v>22</v>
      </c>
      <c r="E299" s="85" t="s">
        <v>23</v>
      </c>
      <c r="F299" s="85"/>
      <c r="G299" s="86" t="s">
        <v>24</v>
      </c>
      <c r="H299" s="87" t="s">
        <v>25</v>
      </c>
      <c r="I299" s="87" t="s">
        <v>26</v>
      </c>
      <c r="J299" s="102"/>
    </row>
    <row r="300" spans="1:10" ht="12.75" customHeight="1" x14ac:dyDescent="0.25">
      <c r="A300" s="101"/>
      <c r="B300" s="80">
        <f>Invoice!B1948</f>
        <v>120</v>
      </c>
      <c r="C300" s="88" t="str">
        <f>Invoice!E1948</f>
        <v>CORRECTION TAPE JOYKO CT-522</v>
      </c>
      <c r="D300" s="89">
        <f>Invoice!H1948</f>
        <v>57600</v>
      </c>
      <c r="E300" s="81">
        <f>D300*B300</f>
        <v>6912000</v>
      </c>
      <c r="F300" s="81"/>
      <c r="G300" s="82">
        <f>E300/1.11</f>
        <v>6227027.0270270268</v>
      </c>
      <c r="H300" s="83">
        <f>G300*11%</f>
        <v>684972.9729729729</v>
      </c>
      <c r="I300" s="83">
        <f>G300/B300</f>
        <v>51891.891891891886</v>
      </c>
      <c r="J300" s="103">
        <f>H300/B300</f>
        <v>5708.1081081081074</v>
      </c>
    </row>
    <row r="301" spans="1:10" ht="12.75" customHeight="1" x14ac:dyDescent="0.25">
      <c r="A301" s="101"/>
      <c r="D301" s="81"/>
      <c r="E301" s="81">
        <f>(E300*Invoice!I1948)+((E300-(E300*Invoice!I1948))*Invoice!J1948)</f>
        <v>864000</v>
      </c>
      <c r="F301" s="81"/>
      <c r="G301" s="90">
        <f>E301/1.11</f>
        <v>778378.37837837834</v>
      </c>
      <c r="H301" s="91">
        <f>G301*11%</f>
        <v>85621.621621621613</v>
      </c>
      <c r="I301" s="91">
        <f>G301/B300</f>
        <v>6486.4864864864858</v>
      </c>
      <c r="J301" s="104">
        <f>H301/B300</f>
        <v>713.51351351351343</v>
      </c>
    </row>
    <row r="302" spans="1:10" ht="12.75" customHeight="1" x14ac:dyDescent="0.25">
      <c r="A302" s="101"/>
      <c r="D302" s="81" t="s">
        <v>23</v>
      </c>
      <c r="E302" s="81">
        <f>E300-E301</f>
        <v>6048000</v>
      </c>
      <c r="F302" s="81"/>
      <c r="G302" s="82">
        <f>G300-G301</f>
        <v>5448648.6486486485</v>
      </c>
      <c r="H302" s="82">
        <f>H300-H301</f>
        <v>599351.35135135124</v>
      </c>
      <c r="I302" s="82">
        <f>I300-I301</f>
        <v>45405.4054054054</v>
      </c>
      <c r="J302" s="105">
        <f>J300-J301</f>
        <v>4994.5945945945941</v>
      </c>
    </row>
    <row r="303" spans="1:10" ht="12.75" customHeight="1" x14ac:dyDescent="0.25">
      <c r="A303" s="101"/>
      <c r="D303" s="81"/>
      <c r="E303" s="81"/>
      <c r="F303" s="81"/>
      <c r="G303" s="82"/>
      <c r="H303" s="83">
        <f>G302+H302</f>
        <v>6048000</v>
      </c>
      <c r="I303" s="83"/>
      <c r="J303" s="103"/>
    </row>
    <row r="304" spans="1:10" ht="12.75" customHeight="1" x14ac:dyDescent="0.25">
      <c r="A304" s="101"/>
      <c r="B304" s="79"/>
      <c r="D304" s="81"/>
      <c r="E304" s="81"/>
      <c r="F304" s="81"/>
      <c r="G304" s="82"/>
      <c r="H304" s="83"/>
      <c r="I304" s="83"/>
      <c r="J304" s="103"/>
    </row>
    <row r="305" spans="1:10" ht="12.75" customHeight="1" x14ac:dyDescent="0.25">
      <c r="A305" s="101">
        <v>2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Invoice!B1949</f>
        <v>12</v>
      </c>
      <c r="C306" s="88" t="str">
        <f>Invoice!E1949</f>
        <v>ISI PENSIL 2B 0.5 MM JOYKO PL-05</v>
      </c>
      <c r="D306" s="89">
        <f>Invoice!H1949</f>
        <v>176400</v>
      </c>
      <c r="E306" s="81">
        <f t="shared" ref="E306:E324" si="40">D306*B306</f>
        <v>2116800</v>
      </c>
      <c r="F306" s="81"/>
      <c r="G306" s="82">
        <f t="shared" ref="G306:G324" si="41">E306/1.11</f>
        <v>1907027.0270270268</v>
      </c>
      <c r="H306" s="83">
        <f t="shared" ref="H306:H324" si="42">G306*11%</f>
        <v>209772.97297297293</v>
      </c>
      <c r="I306" s="83">
        <f t="shared" ref="I306:I324" si="43">G306/B306</f>
        <v>158918.91891891891</v>
      </c>
      <c r="J306" s="103">
        <f t="shared" ref="J306:J324" si="44">H306/B306</f>
        <v>17481.081081081076</v>
      </c>
    </row>
    <row r="307" spans="1:10" ht="12.75" customHeight="1" x14ac:dyDescent="0.25">
      <c r="A307" s="101"/>
      <c r="D307" s="81"/>
      <c r="E307" s="81">
        <f>(E306*Invoice!I1949)+((E306-(E306*Invoice!I1949))*Invoice!J1949)</f>
        <v>264600</v>
      </c>
      <c r="F307" s="81"/>
      <c r="G307" s="90">
        <f>E307/1.11</f>
        <v>238378.37837837834</v>
      </c>
      <c r="H307" s="91">
        <f>G307*11%</f>
        <v>26221.621621621616</v>
      </c>
      <c r="I307" s="91">
        <f>G307/B306</f>
        <v>19864.864864864863</v>
      </c>
      <c r="J307" s="104">
        <f>H307/B306</f>
        <v>2185.1351351351345</v>
      </c>
    </row>
    <row r="308" spans="1:10" ht="12.75" customHeight="1" x14ac:dyDescent="0.25">
      <c r="A308" s="101"/>
      <c r="D308" s="81" t="s">
        <v>23</v>
      </c>
      <c r="E308" s="81">
        <f>E306-E307</f>
        <v>1852200</v>
      </c>
      <c r="F308" s="81"/>
      <c r="G308" s="82">
        <f>G306-G307</f>
        <v>1668648.6486486485</v>
      </c>
      <c r="H308" s="82">
        <f>H306-H307</f>
        <v>183551.3513513513</v>
      </c>
      <c r="I308" s="82">
        <f>I306-I307</f>
        <v>139054.05405405405</v>
      </c>
      <c r="J308" s="105">
        <f>J306-J307</f>
        <v>15295.945945945941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1852199.9999999998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3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Invoice!B1950</f>
        <v>144</v>
      </c>
      <c r="C312" s="88" t="str">
        <f>Invoice!E1950</f>
        <v>ISI PENSIL 2B 2.0 MM JOYKO PL-10</v>
      </c>
      <c r="D312" s="89">
        <f>Invoice!H1950</f>
        <v>19800</v>
      </c>
      <c r="E312" s="81">
        <f t="shared" si="40"/>
        <v>2851200</v>
      </c>
      <c r="F312" s="81"/>
      <c r="G312" s="82">
        <f t="shared" si="41"/>
        <v>2568648.6486486485</v>
      </c>
      <c r="H312" s="83">
        <f t="shared" si="42"/>
        <v>282551.35135135136</v>
      </c>
      <c r="I312" s="83">
        <f t="shared" si="43"/>
        <v>17837.837837837837</v>
      </c>
      <c r="J312" s="103">
        <f t="shared" si="44"/>
        <v>1962.1621621621623</v>
      </c>
    </row>
    <row r="313" spans="1:10" ht="12.75" customHeight="1" x14ac:dyDescent="0.25">
      <c r="A313" s="101"/>
      <c r="D313" s="81"/>
      <c r="E313" s="81">
        <f>(E312*Invoice!I1950)+((E312-(E312*Invoice!I1950))*Invoice!J1950)</f>
        <v>356400</v>
      </c>
      <c r="F313" s="81"/>
      <c r="G313" s="90">
        <f>E313/1.11</f>
        <v>321081.08108108107</v>
      </c>
      <c r="H313" s="91">
        <f>G313*11%</f>
        <v>35318.91891891892</v>
      </c>
      <c r="I313" s="91">
        <f>G313/B312</f>
        <v>2229.7297297297296</v>
      </c>
      <c r="J313" s="104">
        <f>H313/B312</f>
        <v>245.27027027027029</v>
      </c>
    </row>
    <row r="314" spans="1:10" ht="12.75" customHeight="1" x14ac:dyDescent="0.25">
      <c r="A314" s="101"/>
      <c r="D314" s="81" t="s">
        <v>23</v>
      </c>
      <c r="E314" s="81">
        <f>E312-E313</f>
        <v>2494800</v>
      </c>
      <c r="F314" s="81"/>
      <c r="G314" s="82">
        <f>G312-G313</f>
        <v>2247567.5675675673</v>
      </c>
      <c r="H314" s="82">
        <f>H312-H313</f>
        <v>247232.43243243243</v>
      </c>
      <c r="I314" s="82">
        <f>I312-I313</f>
        <v>15608.108108108107</v>
      </c>
      <c r="J314" s="105">
        <f>J312-J313</f>
        <v>1716.8918918918921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2494800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4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Invoice!B1951</f>
        <v>72</v>
      </c>
      <c r="C318" s="88" t="str">
        <f>Invoice!E1951</f>
        <v>ISI PENSIL 2B 2.0 MM JOYKO PL-11</v>
      </c>
      <c r="D318" s="89">
        <f>Invoice!H1951</f>
        <v>37200</v>
      </c>
      <c r="E318" s="81">
        <f t="shared" si="40"/>
        <v>2678400</v>
      </c>
      <c r="F318" s="81"/>
      <c r="G318" s="82">
        <f t="shared" si="41"/>
        <v>2412972.9729729728</v>
      </c>
      <c r="H318" s="83">
        <f t="shared" si="42"/>
        <v>265427.02702702698</v>
      </c>
      <c r="I318" s="83">
        <f t="shared" si="43"/>
        <v>33513.513513513513</v>
      </c>
      <c r="J318" s="103">
        <f t="shared" si="44"/>
        <v>3686.4864864864858</v>
      </c>
    </row>
    <row r="319" spans="1:10" ht="12.75" customHeight="1" x14ac:dyDescent="0.25">
      <c r="A319" s="101"/>
      <c r="D319" s="81"/>
      <c r="E319" s="81">
        <f>(E318*Invoice!I1951)+((E318-(E318*Invoice!I1951))*Invoice!J1951)</f>
        <v>334800</v>
      </c>
      <c r="F319" s="81"/>
      <c r="G319" s="90">
        <f>E319/1.11</f>
        <v>301621.6216216216</v>
      </c>
      <c r="H319" s="91">
        <f>G319*11%</f>
        <v>33178.378378378373</v>
      </c>
      <c r="I319" s="91">
        <f>G319/B318</f>
        <v>4189.1891891891892</v>
      </c>
      <c r="J319" s="104">
        <f>H319/B318</f>
        <v>460.81081081081072</v>
      </c>
    </row>
    <row r="320" spans="1:10" ht="12.75" customHeight="1" x14ac:dyDescent="0.25">
      <c r="A320" s="101"/>
      <c r="D320" s="81" t="s">
        <v>23</v>
      </c>
      <c r="E320" s="81">
        <f>E318-E319</f>
        <v>2343600</v>
      </c>
      <c r="F320" s="81"/>
      <c r="G320" s="82">
        <f>G318-G319</f>
        <v>2111351.351351351</v>
      </c>
      <c r="H320" s="82">
        <f>H318-H319</f>
        <v>232248.64864864861</v>
      </c>
      <c r="I320" s="82">
        <f>I318-I319</f>
        <v>29324.324324324323</v>
      </c>
      <c r="J320" s="105">
        <f>J318-J319</f>
        <v>3225.6756756756749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2343599.9999999995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1">
        <v>5</v>
      </c>
      <c r="B323" s="84" t="s">
        <v>20</v>
      </c>
      <c r="C323" s="84" t="s">
        <v>21</v>
      </c>
      <c r="D323" s="85" t="s">
        <v>22</v>
      </c>
      <c r="E323" s="85" t="s">
        <v>23</v>
      </c>
      <c r="F323" s="85"/>
      <c r="G323" s="86" t="s">
        <v>24</v>
      </c>
      <c r="H323" s="87" t="s">
        <v>25</v>
      </c>
      <c r="I323" s="87" t="s">
        <v>26</v>
      </c>
      <c r="J323" s="102"/>
    </row>
    <row r="324" spans="1:10" ht="12.75" customHeight="1" x14ac:dyDescent="0.25">
      <c r="A324" s="101"/>
      <c r="B324" s="80">
        <f>Invoice!B1952</f>
        <v>288</v>
      </c>
      <c r="C324" s="88" t="str">
        <f>Invoice!E1952</f>
        <v>GEL PEN KENKO HI-TECH-H 0.28 MM HITAM</v>
      </c>
      <c r="D324" s="89">
        <f>Invoice!H1952</f>
        <v>39000</v>
      </c>
      <c r="E324" s="81">
        <f t="shared" si="40"/>
        <v>11232000</v>
      </c>
      <c r="F324" s="81"/>
      <c r="G324" s="82">
        <f t="shared" si="41"/>
        <v>10118918.918918919</v>
      </c>
      <c r="H324" s="83">
        <f t="shared" si="42"/>
        <v>1113081.0810810812</v>
      </c>
      <c r="I324" s="83">
        <f t="shared" si="43"/>
        <v>35135.135135135133</v>
      </c>
      <c r="J324" s="103">
        <f t="shared" si="44"/>
        <v>3864.864864864865</v>
      </c>
    </row>
    <row r="325" spans="1:10" ht="12.75" customHeight="1" x14ac:dyDescent="0.25">
      <c r="A325" s="101"/>
      <c r="D325" s="81"/>
      <c r="E325" s="81">
        <f>(E324*Invoice!I1952)+((E324-(E324*Invoice!I1952))*Invoice!J1952)</f>
        <v>1404000</v>
      </c>
      <c r="F325" s="81"/>
      <c r="G325" s="90">
        <f>E325/1.11</f>
        <v>1264864.8648648649</v>
      </c>
      <c r="H325" s="91">
        <f>G325*11%</f>
        <v>139135.13513513515</v>
      </c>
      <c r="I325" s="91">
        <f>G325/B324</f>
        <v>4391.8918918918916</v>
      </c>
      <c r="J325" s="104">
        <f>H325/B324</f>
        <v>483.10810810810813</v>
      </c>
    </row>
    <row r="326" spans="1:10" ht="12.75" customHeight="1" x14ac:dyDescent="0.25">
      <c r="A326" s="101"/>
      <c r="D326" s="81" t="s">
        <v>23</v>
      </c>
      <c r="E326" s="81">
        <f>E324-E325</f>
        <v>9828000</v>
      </c>
      <c r="F326" s="81"/>
      <c r="G326" s="82">
        <f>G324-G325</f>
        <v>8854054.0540540535</v>
      </c>
      <c r="H326" s="82">
        <f>H324-H325</f>
        <v>973945.94594594603</v>
      </c>
      <c r="I326" s="82">
        <f>I324-I325</f>
        <v>30743.24324324324</v>
      </c>
      <c r="J326" s="105">
        <f>J324-J325</f>
        <v>3381.7567567567567</v>
      </c>
    </row>
    <row r="327" spans="1:10" ht="12.75" customHeight="1" x14ac:dyDescent="0.25">
      <c r="A327" s="101"/>
      <c r="D327" s="81"/>
      <c r="E327" s="81"/>
      <c r="F327" s="81"/>
      <c r="G327" s="82"/>
      <c r="H327" s="83">
        <f>G326+H326</f>
        <v>9828000</v>
      </c>
      <c r="I327" s="83"/>
      <c r="J327" s="103"/>
    </row>
    <row r="328" spans="1:10" ht="12.75" customHeight="1" x14ac:dyDescent="0.25">
      <c r="A328" s="101"/>
      <c r="B328" s="79"/>
      <c r="D328" s="81"/>
      <c r="E328" s="81"/>
      <c r="F328" s="81"/>
      <c r="G328" s="82"/>
      <c r="H328" s="83"/>
      <c r="I328" s="83"/>
      <c r="J328" s="103"/>
    </row>
    <row r="329" spans="1:10" ht="12.75" customHeight="1" x14ac:dyDescent="0.25">
      <c r="A329" s="106"/>
      <c r="B329" s="107"/>
      <c r="C329" s="107"/>
      <c r="D329" s="107"/>
      <c r="E329" s="107"/>
      <c r="F329" s="107"/>
      <c r="G329" s="108">
        <f>G302+G308+G314+G320+G326</f>
        <v>20330270.270270266</v>
      </c>
      <c r="H329" s="108">
        <f>H302+H308+H314+H320+H326</f>
        <v>2236329.7297297297</v>
      </c>
      <c r="I329" s="107"/>
      <c r="J329" s="109">
        <f>H303+H309+H315+H321+H327</f>
        <v>22566600</v>
      </c>
    </row>
    <row r="331" spans="1:10" ht="12.75" customHeight="1" x14ac:dyDescent="0.25">
      <c r="A331" s="94" t="s">
        <v>1</v>
      </c>
      <c r="B331" s="95">
        <f>Invoice!E2054</f>
        <v>23110019</v>
      </c>
      <c r="C331" s="96"/>
      <c r="D331" s="97"/>
      <c r="E331" s="97"/>
      <c r="F331" s="97"/>
      <c r="G331" s="98"/>
      <c r="H331" s="99"/>
      <c r="I331" s="99"/>
      <c r="J331" s="100"/>
    </row>
    <row r="332" spans="1:10" ht="12.75" customHeight="1" x14ac:dyDescent="0.25">
      <c r="A332" s="101">
        <v>1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Invoice!B2062</f>
        <v>120</v>
      </c>
      <c r="C333" s="88" t="str">
        <f>Invoice!E2062</f>
        <v>GEL PEN DEBOZZ CLICK 0.28 DB-G028</v>
      </c>
      <c r="D333" s="89">
        <f>Invoice!H2062</f>
        <v>32000</v>
      </c>
      <c r="E333" s="81">
        <f>D333*B333</f>
        <v>3840000</v>
      </c>
      <c r="F333" s="81"/>
      <c r="G333" s="82">
        <f>E333/1.11</f>
        <v>3459459.4594594589</v>
      </c>
      <c r="H333" s="83">
        <f>G333*11%</f>
        <v>380540.54054054047</v>
      </c>
      <c r="I333" s="83">
        <f>G333/B333</f>
        <v>28828.828828828824</v>
      </c>
      <c r="J333" s="103">
        <f>H333/B333</f>
        <v>3171.1711711711705</v>
      </c>
    </row>
    <row r="334" spans="1:10" ht="12.75" customHeight="1" x14ac:dyDescent="0.25">
      <c r="A334" s="101"/>
      <c r="D334" s="81"/>
      <c r="E334" s="81">
        <f>(E333*Invoice!I2062)+((E333-(E333*Invoice!I2062))*Invoice!J2062)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3840000</v>
      </c>
      <c r="F335" s="81"/>
      <c r="G335" s="82">
        <f>G333-G334</f>
        <v>3459459.4594594589</v>
      </c>
      <c r="H335" s="82">
        <f>H333-H334</f>
        <v>380540.54054054047</v>
      </c>
      <c r="I335" s="82">
        <f>I333-I334</f>
        <v>28828.828828828824</v>
      </c>
      <c r="J335" s="105">
        <f>J333-J334</f>
        <v>3171.1711711711705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3839999.9999999995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1">
        <v>2</v>
      </c>
      <c r="B338" s="84" t="s">
        <v>20</v>
      </c>
      <c r="C338" s="84" t="s">
        <v>21</v>
      </c>
      <c r="D338" s="85" t="s">
        <v>22</v>
      </c>
      <c r="E338" s="85" t="s">
        <v>23</v>
      </c>
      <c r="F338" s="85"/>
      <c r="G338" s="86" t="s">
        <v>24</v>
      </c>
      <c r="H338" s="87" t="s">
        <v>25</v>
      </c>
      <c r="I338" s="87" t="s">
        <v>26</v>
      </c>
      <c r="J338" s="102"/>
    </row>
    <row r="339" spans="1:10" ht="12.75" customHeight="1" x14ac:dyDescent="0.25">
      <c r="A339" s="101"/>
      <c r="B339" s="80">
        <f>Invoice!B2063</f>
        <v>96</v>
      </c>
      <c r="C339" s="88" t="str">
        <f>Invoice!E2063</f>
        <v>MECHANICAL PENCIL 2.0 MM TIZO TM-030-H</v>
      </c>
      <c r="D339" s="89">
        <f>Invoice!H2063</f>
        <v>30500</v>
      </c>
      <c r="E339" s="81">
        <f t="shared" ref="E339:E351" si="45">D339*B339</f>
        <v>2928000</v>
      </c>
      <c r="F339" s="81"/>
      <c r="G339" s="82">
        <f t="shared" ref="G339:G351" si="46">E339/1.11</f>
        <v>2637837.8378378376</v>
      </c>
      <c r="H339" s="83">
        <f t="shared" ref="H339:H351" si="47">G339*11%</f>
        <v>290162.16216216213</v>
      </c>
      <c r="I339" s="83">
        <f t="shared" ref="I339:I351" si="48">G339/B339</f>
        <v>27477.477477477474</v>
      </c>
      <c r="J339" s="103">
        <f t="shared" ref="J339:J351" si="49">H339/B339</f>
        <v>3022.5225225225222</v>
      </c>
    </row>
    <row r="340" spans="1:10" ht="12.75" customHeight="1" x14ac:dyDescent="0.25">
      <c r="A340" s="101"/>
      <c r="D340" s="81"/>
      <c r="E340" s="81">
        <f>(E339*Invoice!I2063)+((E339-(E339*Invoice!I2063))*Invoice!J2063)</f>
        <v>0</v>
      </c>
      <c r="F340" s="81"/>
      <c r="G340" s="90">
        <f>E340/1.11</f>
        <v>0</v>
      </c>
      <c r="H340" s="91">
        <f>G340*11%</f>
        <v>0</v>
      </c>
      <c r="I340" s="91">
        <f>G340/B339</f>
        <v>0</v>
      </c>
      <c r="J340" s="104">
        <f>H340/B339</f>
        <v>0</v>
      </c>
    </row>
    <row r="341" spans="1:10" ht="12.75" customHeight="1" x14ac:dyDescent="0.25">
      <c r="A341" s="101"/>
      <c r="D341" s="81" t="s">
        <v>23</v>
      </c>
      <c r="E341" s="81">
        <f>E339-E340</f>
        <v>2928000</v>
      </c>
      <c r="F341" s="81"/>
      <c r="G341" s="82">
        <f>G339-G340</f>
        <v>2637837.8378378376</v>
      </c>
      <c r="H341" s="82">
        <f>H339-H340</f>
        <v>290162.16216216213</v>
      </c>
      <c r="I341" s="82">
        <f>I339-I340</f>
        <v>27477.477477477474</v>
      </c>
      <c r="J341" s="105">
        <f>J339-J340</f>
        <v>3022.5225225225222</v>
      </c>
    </row>
    <row r="342" spans="1:10" ht="12.75" customHeight="1" x14ac:dyDescent="0.25">
      <c r="A342" s="101"/>
      <c r="D342" s="81"/>
      <c r="E342" s="81"/>
      <c r="F342" s="81"/>
      <c r="G342" s="82"/>
      <c r="H342" s="83">
        <f>G341+H341</f>
        <v>2928000</v>
      </c>
      <c r="I342" s="83"/>
      <c r="J342" s="103"/>
    </row>
    <row r="343" spans="1:10" ht="12.75" customHeight="1" x14ac:dyDescent="0.25">
      <c r="A343" s="101"/>
      <c r="B343" s="79"/>
      <c r="D343" s="81"/>
      <c r="E343" s="81"/>
      <c r="F343" s="81"/>
      <c r="G343" s="82"/>
      <c r="H343" s="83"/>
      <c r="I343" s="83"/>
      <c r="J343" s="103"/>
    </row>
    <row r="344" spans="1:10" ht="12.75" customHeight="1" x14ac:dyDescent="0.25">
      <c r="A344" s="101">
        <v>3</v>
      </c>
      <c r="B344" s="84" t="s">
        <v>20</v>
      </c>
      <c r="C344" s="84" t="s">
        <v>21</v>
      </c>
      <c r="D344" s="85" t="s">
        <v>22</v>
      </c>
      <c r="E344" s="85" t="s">
        <v>23</v>
      </c>
      <c r="F344" s="85"/>
      <c r="G344" s="86" t="s">
        <v>24</v>
      </c>
      <c r="H344" s="87" t="s">
        <v>25</v>
      </c>
      <c r="I344" s="87" t="s">
        <v>26</v>
      </c>
      <c r="J344" s="102"/>
    </row>
    <row r="345" spans="1:10" ht="12.75" customHeight="1" x14ac:dyDescent="0.25">
      <c r="A345" s="101"/>
      <c r="B345" s="80">
        <f>Invoice!B2064</f>
        <v>96</v>
      </c>
      <c r="C345" s="88" t="str">
        <f>Invoice!E2064</f>
        <v>GEL PEN TIZO 1.0 MM TG-340BI BIRU</v>
      </c>
      <c r="D345" s="89">
        <f>Invoice!H2064</f>
        <v>33000</v>
      </c>
      <c r="E345" s="81">
        <f t="shared" si="45"/>
        <v>3168000</v>
      </c>
      <c r="F345" s="81"/>
      <c r="G345" s="82">
        <f t="shared" si="46"/>
        <v>2854054.054054054</v>
      </c>
      <c r="H345" s="83">
        <f t="shared" si="47"/>
        <v>313945.94594594592</v>
      </c>
      <c r="I345" s="83">
        <f t="shared" si="48"/>
        <v>29729.72972972973</v>
      </c>
      <c r="J345" s="103">
        <f t="shared" si="49"/>
        <v>3270.27027027027</v>
      </c>
    </row>
    <row r="346" spans="1:10" ht="12.75" customHeight="1" x14ac:dyDescent="0.25">
      <c r="A346" s="101"/>
      <c r="D346" s="81"/>
      <c r="E346" s="81">
        <f>(E345*Invoice!I2064)+((E345-(E345*Invoice!I2064))*Invoice!J2064)</f>
        <v>0</v>
      </c>
      <c r="F346" s="81"/>
      <c r="G346" s="90">
        <f>E346/1.11</f>
        <v>0</v>
      </c>
      <c r="H346" s="91">
        <f>G346*11%</f>
        <v>0</v>
      </c>
      <c r="I346" s="91">
        <f>G346/B345</f>
        <v>0</v>
      </c>
      <c r="J346" s="104">
        <f>H346/B345</f>
        <v>0</v>
      </c>
    </row>
    <row r="347" spans="1:10" ht="12.75" customHeight="1" x14ac:dyDescent="0.25">
      <c r="A347" s="101"/>
      <c r="D347" s="81" t="s">
        <v>23</v>
      </c>
      <c r="E347" s="81">
        <f>E345-E346</f>
        <v>3168000</v>
      </c>
      <c r="F347" s="81"/>
      <c r="G347" s="82">
        <f>G345-G346</f>
        <v>2854054.054054054</v>
      </c>
      <c r="H347" s="82">
        <f>H345-H346</f>
        <v>313945.94594594592</v>
      </c>
      <c r="I347" s="82">
        <f>I345-I346</f>
        <v>29729.72972972973</v>
      </c>
      <c r="J347" s="105">
        <f>J345-J346</f>
        <v>3270.27027027027</v>
      </c>
    </row>
    <row r="348" spans="1:10" ht="12.75" customHeight="1" x14ac:dyDescent="0.25">
      <c r="A348" s="101"/>
      <c r="D348" s="81"/>
      <c r="E348" s="81"/>
      <c r="F348" s="81"/>
      <c r="G348" s="82"/>
      <c r="H348" s="83">
        <f>G347+H347</f>
        <v>3168000</v>
      </c>
      <c r="I348" s="83"/>
      <c r="J348" s="103"/>
    </row>
    <row r="349" spans="1:10" ht="12.75" customHeight="1" x14ac:dyDescent="0.25">
      <c r="A349" s="101"/>
      <c r="B349" s="79"/>
      <c r="D349" s="81"/>
      <c r="E349" s="81"/>
      <c r="F349" s="81"/>
      <c r="G349" s="82"/>
      <c r="H349" s="83"/>
      <c r="I349" s="83"/>
      <c r="J349" s="103"/>
    </row>
    <row r="350" spans="1:10" ht="12.75" customHeight="1" x14ac:dyDescent="0.25">
      <c r="A350" s="101">
        <v>4</v>
      </c>
      <c r="B350" s="84" t="s">
        <v>20</v>
      </c>
      <c r="C350" s="84" t="s">
        <v>21</v>
      </c>
      <c r="D350" s="85" t="s">
        <v>22</v>
      </c>
      <c r="E350" s="85" t="s">
        <v>23</v>
      </c>
      <c r="F350" s="85"/>
      <c r="G350" s="86" t="s">
        <v>24</v>
      </c>
      <c r="H350" s="87" t="s">
        <v>25</v>
      </c>
      <c r="I350" s="87" t="s">
        <v>26</v>
      </c>
      <c r="J350" s="102"/>
    </row>
    <row r="351" spans="1:10" ht="12.75" customHeight="1" x14ac:dyDescent="0.25">
      <c r="A351" s="101"/>
      <c r="B351" s="80">
        <f>Invoice!B2065</f>
        <v>288</v>
      </c>
      <c r="C351" s="88" t="str">
        <f>Invoice!E2065</f>
        <v>GEL PEN TRIFELLO HI-TECH TF-1191 HITAM</v>
      </c>
      <c r="D351" s="89">
        <f>Invoice!H2065</f>
        <v>28500</v>
      </c>
      <c r="E351" s="81">
        <f t="shared" si="45"/>
        <v>8208000</v>
      </c>
      <c r="F351" s="81"/>
      <c r="G351" s="82">
        <f t="shared" si="46"/>
        <v>7394594.5945945941</v>
      </c>
      <c r="H351" s="83">
        <f t="shared" si="47"/>
        <v>813405.40540540533</v>
      </c>
      <c r="I351" s="83">
        <f t="shared" si="48"/>
        <v>25675.675675675673</v>
      </c>
      <c r="J351" s="103">
        <f t="shared" si="49"/>
        <v>2824.3243243243242</v>
      </c>
    </row>
    <row r="352" spans="1:10" ht="12.75" customHeight="1" x14ac:dyDescent="0.25">
      <c r="A352" s="101"/>
      <c r="D352" s="81"/>
      <c r="E352" s="81">
        <f>(E351*Invoice!I2065)+((E351-(E351*Invoice!I2065))*Invoice!J2065)</f>
        <v>0</v>
      </c>
      <c r="F352" s="81"/>
      <c r="G352" s="90">
        <f>E352/1.11</f>
        <v>0</v>
      </c>
      <c r="H352" s="91">
        <f>G352*11%</f>
        <v>0</v>
      </c>
      <c r="I352" s="91">
        <f>G352/B351</f>
        <v>0</v>
      </c>
      <c r="J352" s="104">
        <f>H352/B351</f>
        <v>0</v>
      </c>
    </row>
    <row r="353" spans="1:10" ht="12.75" customHeight="1" x14ac:dyDescent="0.25">
      <c r="A353" s="101"/>
      <c r="D353" s="81" t="s">
        <v>23</v>
      </c>
      <c r="E353" s="81">
        <f>E351-E352</f>
        <v>8208000</v>
      </c>
      <c r="F353" s="81"/>
      <c r="G353" s="82">
        <f>G351-G352</f>
        <v>7394594.5945945941</v>
      </c>
      <c r="H353" s="82">
        <f>H351-H352</f>
        <v>813405.40540540533</v>
      </c>
      <c r="I353" s="82">
        <f>I351-I352</f>
        <v>25675.675675675673</v>
      </c>
      <c r="J353" s="105">
        <f>J351-J352</f>
        <v>2824.3243243243242</v>
      </c>
    </row>
    <row r="354" spans="1:10" ht="12.75" customHeight="1" x14ac:dyDescent="0.25">
      <c r="A354" s="101"/>
      <c r="D354" s="81"/>
      <c r="E354" s="81"/>
      <c r="F354" s="81"/>
      <c r="G354" s="82"/>
      <c r="H354" s="83">
        <f>G353+H353</f>
        <v>8207999.9999999991</v>
      </c>
      <c r="I354" s="83"/>
      <c r="J354" s="103"/>
    </row>
    <row r="355" spans="1:10" ht="12.75" customHeight="1" x14ac:dyDescent="0.25">
      <c r="A355" s="101"/>
      <c r="B355" s="79"/>
      <c r="D355" s="81"/>
      <c r="E355" s="81"/>
      <c r="F355" s="81"/>
      <c r="G355" s="82"/>
      <c r="H355" s="83"/>
      <c r="I355" s="83"/>
      <c r="J355" s="103"/>
    </row>
    <row r="356" spans="1:10" ht="12.75" customHeight="1" x14ac:dyDescent="0.25">
      <c r="A356" s="106"/>
      <c r="B356" s="107"/>
      <c r="C356" s="107"/>
      <c r="D356" s="107"/>
      <c r="E356" s="107"/>
      <c r="F356" s="107"/>
      <c r="G356" s="108">
        <f>G335+G341+G347+G353</f>
        <v>16345945.945945945</v>
      </c>
      <c r="H356" s="108">
        <f>H335+H341+H347+H353</f>
        <v>1798054.054054054</v>
      </c>
      <c r="I356" s="107"/>
      <c r="J356" s="109">
        <f>H336+H342+H348+H354</f>
        <v>18144000</v>
      </c>
    </row>
    <row r="358" spans="1:10" ht="12.75" customHeight="1" x14ac:dyDescent="0.25">
      <c r="A358" s="94" t="s">
        <v>1</v>
      </c>
      <c r="B358" s="95">
        <f>Invoice!E2168</f>
        <v>23110020</v>
      </c>
      <c r="C358" s="96"/>
      <c r="D358" s="97"/>
      <c r="E358" s="97"/>
      <c r="F358" s="97"/>
      <c r="G358" s="98"/>
      <c r="H358" s="99"/>
      <c r="I358" s="99"/>
      <c r="J358" s="100"/>
    </row>
    <row r="359" spans="1:10" ht="12.75" customHeight="1" x14ac:dyDescent="0.25">
      <c r="A359" s="101">
        <v>1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Invoice!B2176</f>
        <v>144</v>
      </c>
      <c r="C360" s="88" t="str">
        <f>Invoice!E2176</f>
        <v>GEL PEN TRIFELLO HI-TECH TF-1190 BIRU</v>
      </c>
      <c r="D360" s="89">
        <f>Invoice!H2176</f>
        <v>28500</v>
      </c>
      <c r="E360" s="81">
        <f>D360*B360</f>
        <v>4104000</v>
      </c>
      <c r="F360" s="81"/>
      <c r="G360" s="82">
        <f>E360/1.11</f>
        <v>3697297.297297297</v>
      </c>
      <c r="H360" s="83">
        <f>G360*11%</f>
        <v>406702.70270270266</v>
      </c>
      <c r="I360" s="83">
        <f>G360/B360</f>
        <v>25675.675675675673</v>
      </c>
      <c r="J360" s="103">
        <f>H360/B360</f>
        <v>2824.3243243243242</v>
      </c>
    </row>
    <row r="361" spans="1:10" ht="12.75" customHeight="1" x14ac:dyDescent="0.25">
      <c r="A361" s="101"/>
      <c r="D361" s="81"/>
      <c r="E361" s="81">
        <f>(E360*Invoice!I2176)+((E360-(E360*Invoice!I2176))*Invoice!J2176)</f>
        <v>0</v>
      </c>
      <c r="F361" s="81"/>
      <c r="G361" s="90">
        <f>E361/1.11</f>
        <v>0</v>
      </c>
      <c r="H361" s="91">
        <f>G361*11%</f>
        <v>0</v>
      </c>
      <c r="I361" s="91">
        <f>G361/B360</f>
        <v>0</v>
      </c>
      <c r="J361" s="104">
        <f>H361/B360</f>
        <v>0</v>
      </c>
    </row>
    <row r="362" spans="1:10" ht="12.75" customHeight="1" x14ac:dyDescent="0.25">
      <c r="A362" s="101"/>
      <c r="D362" s="81" t="s">
        <v>23</v>
      </c>
      <c r="E362" s="81">
        <f>E360-E361</f>
        <v>4104000</v>
      </c>
      <c r="F362" s="81"/>
      <c r="G362" s="82">
        <f>G360-G361</f>
        <v>3697297.297297297</v>
      </c>
      <c r="H362" s="82">
        <f>H360-H361</f>
        <v>406702.70270270266</v>
      </c>
      <c r="I362" s="82">
        <f>I360-I361</f>
        <v>25675.675675675673</v>
      </c>
      <c r="J362" s="105">
        <f>J360-J361</f>
        <v>2824.3243243243242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4103999.9999999995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6"/>
      <c r="B365" s="107"/>
      <c r="C365" s="107"/>
      <c r="D365" s="107"/>
      <c r="E365" s="107"/>
      <c r="F365" s="107"/>
      <c r="G365" s="108">
        <f>G362</f>
        <v>3697297.297297297</v>
      </c>
      <c r="H365" s="108">
        <f>H362</f>
        <v>406702.70270270266</v>
      </c>
      <c r="I365" s="107"/>
      <c r="J365" s="109">
        <f>H363</f>
        <v>4103999.9999999995</v>
      </c>
    </row>
    <row r="367" spans="1:10" ht="12.75" customHeight="1" x14ac:dyDescent="0.25">
      <c r="A367" s="94" t="s">
        <v>1</v>
      </c>
      <c r="B367" s="95">
        <f>Invoice!E2282</f>
        <v>23110021</v>
      </c>
      <c r="C367" s="96"/>
      <c r="D367" s="97"/>
      <c r="E367" s="97"/>
      <c r="F367" s="97"/>
      <c r="G367" s="98"/>
      <c r="H367" s="99"/>
      <c r="I367" s="99"/>
      <c r="J367" s="100"/>
    </row>
    <row r="368" spans="1:10" ht="12.75" customHeight="1" x14ac:dyDescent="0.25">
      <c r="A368" s="101">
        <v>1</v>
      </c>
      <c r="B368" s="84" t="s">
        <v>20</v>
      </c>
      <c r="C368" s="84" t="s">
        <v>21</v>
      </c>
      <c r="D368" s="85" t="s">
        <v>22</v>
      </c>
      <c r="E368" s="85" t="s">
        <v>23</v>
      </c>
      <c r="F368" s="85"/>
      <c r="G368" s="86" t="s">
        <v>24</v>
      </c>
      <c r="H368" s="87" t="s">
        <v>25</v>
      </c>
      <c r="I368" s="87" t="s">
        <v>26</v>
      </c>
      <c r="J368" s="102"/>
    </row>
    <row r="369" spans="1:10" ht="12.75" customHeight="1" x14ac:dyDescent="0.25">
      <c r="A369" s="101"/>
      <c r="B369" s="80">
        <f>Invoice!B2290</f>
        <v>432</v>
      </c>
      <c r="C369" s="88" t="str">
        <f>Invoice!E2290</f>
        <v>CRAYON / OIL PASTEL JOYKO OP-12S PP CASE SEA WORLD</v>
      </c>
      <c r="D369" s="89">
        <f>Invoice!H2290</f>
        <v>11900</v>
      </c>
      <c r="E369" s="81">
        <f>D369*B369</f>
        <v>5140800</v>
      </c>
      <c r="F369" s="81"/>
      <c r="G369" s="82">
        <f>E369/1.11</f>
        <v>4631351.3513513505</v>
      </c>
      <c r="H369" s="83">
        <f>G369*11%</f>
        <v>509448.64864864858</v>
      </c>
      <c r="I369" s="83">
        <f>G369/B369</f>
        <v>10720.720720720719</v>
      </c>
      <c r="J369" s="103">
        <f>H369/B369</f>
        <v>1179.2792792792791</v>
      </c>
    </row>
    <row r="370" spans="1:10" ht="12.75" customHeight="1" x14ac:dyDescent="0.25">
      <c r="A370" s="101"/>
      <c r="D370" s="81"/>
      <c r="E370" s="81">
        <f>(E369*Invoice!I2290)+((E369-(E369*Invoice!I2290))*Invoice!J2290)</f>
        <v>642600</v>
      </c>
      <c r="F370" s="81"/>
      <c r="G370" s="90">
        <f>E370/1.11</f>
        <v>578918.91891891882</v>
      </c>
      <c r="H370" s="91">
        <f>G370*11%</f>
        <v>63681.081081081073</v>
      </c>
      <c r="I370" s="91">
        <f>G370/B369</f>
        <v>1340.0900900900899</v>
      </c>
      <c r="J370" s="104">
        <f>H370/B369</f>
        <v>147.40990990990989</v>
      </c>
    </row>
    <row r="371" spans="1:10" ht="12.75" customHeight="1" x14ac:dyDescent="0.25">
      <c r="A371" s="101"/>
      <c r="D371" s="81" t="s">
        <v>23</v>
      </c>
      <c r="E371" s="81">
        <f>E369-E370</f>
        <v>4498200</v>
      </c>
      <c r="F371" s="81"/>
      <c r="G371" s="82">
        <f>G369-G370</f>
        <v>4052432.4324324317</v>
      </c>
      <c r="H371" s="82">
        <f>H369-H370</f>
        <v>445767.56756756752</v>
      </c>
      <c r="I371" s="82">
        <f>I369-I370</f>
        <v>9380.6306306306287</v>
      </c>
      <c r="J371" s="105">
        <f>J369-J370</f>
        <v>1031.8693693693692</v>
      </c>
    </row>
    <row r="372" spans="1:10" ht="12.75" customHeight="1" x14ac:dyDescent="0.25">
      <c r="A372" s="101"/>
      <c r="D372" s="81"/>
      <c r="E372" s="81"/>
      <c r="F372" s="81"/>
      <c r="G372" s="82"/>
      <c r="H372" s="83">
        <f>G371+H371</f>
        <v>4498199.9999999991</v>
      </c>
      <c r="I372" s="83"/>
      <c r="J372" s="103"/>
    </row>
    <row r="373" spans="1:10" ht="12.75" customHeight="1" x14ac:dyDescent="0.25">
      <c r="A373" s="101"/>
      <c r="B373" s="79"/>
      <c r="D373" s="81"/>
      <c r="E373" s="81"/>
      <c r="F373" s="81"/>
      <c r="G373" s="82"/>
      <c r="H373" s="83"/>
      <c r="I373" s="83"/>
      <c r="J373" s="103"/>
    </row>
    <row r="374" spans="1:10" ht="12.75" customHeight="1" x14ac:dyDescent="0.25">
      <c r="A374" s="101">
        <v>2</v>
      </c>
      <c r="B374" s="84" t="s">
        <v>20</v>
      </c>
      <c r="C374" s="84" t="s">
        <v>21</v>
      </c>
      <c r="D374" s="85" t="s">
        <v>22</v>
      </c>
      <c r="E374" s="85" t="s">
        <v>23</v>
      </c>
      <c r="F374" s="85"/>
      <c r="G374" s="86" t="s">
        <v>24</v>
      </c>
      <c r="H374" s="87" t="s">
        <v>25</v>
      </c>
      <c r="I374" s="87" t="s">
        <v>26</v>
      </c>
      <c r="J374" s="102"/>
    </row>
    <row r="375" spans="1:10" ht="12.75" customHeight="1" x14ac:dyDescent="0.25">
      <c r="A375" s="101"/>
      <c r="B375" s="80">
        <f>Invoice!B2291</f>
        <v>72</v>
      </c>
      <c r="C375" s="88" t="str">
        <f>Invoice!E2291</f>
        <v>CRAYON / OIL PASTEL JOYKO OP-18S PP CASE SEA WORLD</v>
      </c>
      <c r="D375" s="89">
        <f>Invoice!H2291</f>
        <v>23000</v>
      </c>
      <c r="E375" s="81">
        <f t="shared" ref="E375:E393" si="50">D375*B375</f>
        <v>1656000</v>
      </c>
      <c r="F375" s="81"/>
      <c r="G375" s="82">
        <f t="shared" ref="G375:G393" si="51">E375/1.11</f>
        <v>1491891.8918918918</v>
      </c>
      <c r="H375" s="83">
        <f t="shared" ref="H375:H393" si="52">G375*11%</f>
        <v>164108.10810810811</v>
      </c>
      <c r="I375" s="83">
        <f t="shared" ref="I375:I393" si="53">G375/B375</f>
        <v>20720.720720720721</v>
      </c>
      <c r="J375" s="103">
        <f t="shared" ref="J375:J393" si="54">H375/B375</f>
        <v>2279.2792792792793</v>
      </c>
    </row>
    <row r="376" spans="1:10" ht="12.75" customHeight="1" x14ac:dyDescent="0.25">
      <c r="A376" s="101"/>
      <c r="D376" s="81"/>
      <c r="E376" s="81">
        <f>(E375*Invoice!I2291)+((E375-(E375*Invoice!I2291))*Invoice!J2291)</f>
        <v>207000</v>
      </c>
      <c r="F376" s="81"/>
      <c r="G376" s="90">
        <f>E376/1.11</f>
        <v>186486.48648648648</v>
      </c>
      <c r="H376" s="91">
        <f>G376*11%</f>
        <v>20513.513513513513</v>
      </c>
      <c r="I376" s="91">
        <f>G376/B375</f>
        <v>2590.0900900900901</v>
      </c>
      <c r="J376" s="104">
        <f>H376/B375</f>
        <v>284.90990990990991</v>
      </c>
    </row>
    <row r="377" spans="1:10" ht="12.75" customHeight="1" x14ac:dyDescent="0.25">
      <c r="A377" s="101"/>
      <c r="D377" s="81" t="s">
        <v>23</v>
      </c>
      <c r="E377" s="81">
        <f>E375-E376</f>
        <v>1449000</v>
      </c>
      <c r="F377" s="81"/>
      <c r="G377" s="82">
        <f>G375-G376</f>
        <v>1305405.4054054054</v>
      </c>
      <c r="H377" s="82">
        <f>H375-H376</f>
        <v>143594.59459459459</v>
      </c>
      <c r="I377" s="82">
        <f>I375-I376</f>
        <v>18130.630630630632</v>
      </c>
      <c r="J377" s="105">
        <f>J375-J376</f>
        <v>1994.3693693693695</v>
      </c>
    </row>
    <row r="378" spans="1:10" ht="12.75" customHeight="1" x14ac:dyDescent="0.25">
      <c r="A378" s="101"/>
      <c r="D378" s="81"/>
      <c r="E378" s="81"/>
      <c r="F378" s="81"/>
      <c r="G378" s="82"/>
      <c r="H378" s="83">
        <f>G377+H377</f>
        <v>1449000</v>
      </c>
      <c r="I378" s="83"/>
      <c r="J378" s="103"/>
    </row>
    <row r="379" spans="1:10" ht="12.75" customHeight="1" x14ac:dyDescent="0.25">
      <c r="A379" s="101"/>
      <c r="B379" s="79"/>
      <c r="D379" s="81"/>
      <c r="E379" s="81"/>
      <c r="F379" s="81"/>
      <c r="G379" s="82"/>
      <c r="H379" s="83"/>
      <c r="I379" s="83"/>
      <c r="J379" s="103"/>
    </row>
    <row r="380" spans="1:10" ht="12.75" customHeight="1" x14ac:dyDescent="0.25">
      <c r="A380" s="101">
        <v>3</v>
      </c>
      <c r="B380" s="84" t="s">
        <v>20</v>
      </c>
      <c r="C380" s="84" t="s">
        <v>21</v>
      </c>
      <c r="D380" s="85" t="s">
        <v>22</v>
      </c>
      <c r="E380" s="85" t="s">
        <v>23</v>
      </c>
      <c r="F380" s="85"/>
      <c r="G380" s="86" t="s">
        <v>24</v>
      </c>
      <c r="H380" s="87" t="s">
        <v>25</v>
      </c>
      <c r="I380" s="87" t="s">
        <v>26</v>
      </c>
      <c r="J380" s="102"/>
    </row>
    <row r="381" spans="1:10" ht="12.75" customHeight="1" x14ac:dyDescent="0.25">
      <c r="A381" s="101"/>
      <c r="B381" s="80">
        <f>Invoice!B2292</f>
        <v>144</v>
      </c>
      <c r="C381" s="88" t="str">
        <f>Invoice!E2292</f>
        <v>CRAYON / OIL PASTEL JOYKO OP-24S PP CASE SEA WORLD</v>
      </c>
      <c r="D381" s="89">
        <f>Invoice!H2292</f>
        <v>29600</v>
      </c>
      <c r="E381" s="81">
        <f t="shared" si="50"/>
        <v>4262400</v>
      </c>
      <c r="F381" s="81"/>
      <c r="G381" s="82">
        <f t="shared" si="51"/>
        <v>3839999.9999999995</v>
      </c>
      <c r="H381" s="83">
        <f t="shared" si="52"/>
        <v>422399.99999999994</v>
      </c>
      <c r="I381" s="83">
        <f t="shared" si="53"/>
        <v>26666.666666666664</v>
      </c>
      <c r="J381" s="103">
        <f t="shared" si="54"/>
        <v>2933.333333333333</v>
      </c>
    </row>
    <row r="382" spans="1:10" ht="12.75" customHeight="1" x14ac:dyDescent="0.25">
      <c r="A382" s="101"/>
      <c r="D382" s="81"/>
      <c r="E382" s="81">
        <f>(E381*Invoice!I2292)+((E381-(E381*Invoice!I2292))*Invoice!J2292)</f>
        <v>532800</v>
      </c>
      <c r="F382" s="81"/>
      <c r="G382" s="90">
        <f>E382/1.11</f>
        <v>479999.99999999994</v>
      </c>
      <c r="H382" s="91">
        <f>G382*11%</f>
        <v>52799.999999999993</v>
      </c>
      <c r="I382" s="91">
        <f>G382/B381</f>
        <v>3333.333333333333</v>
      </c>
      <c r="J382" s="104">
        <f>H382/B381</f>
        <v>366.66666666666663</v>
      </c>
    </row>
    <row r="383" spans="1:10" ht="12.75" customHeight="1" x14ac:dyDescent="0.25">
      <c r="A383" s="101"/>
      <c r="D383" s="81" t="s">
        <v>23</v>
      </c>
      <c r="E383" s="81">
        <f>E381-E382</f>
        <v>3729600</v>
      </c>
      <c r="F383" s="81"/>
      <c r="G383" s="82">
        <f>G381-G382</f>
        <v>3359999.9999999995</v>
      </c>
      <c r="H383" s="82">
        <f>H381-H382</f>
        <v>369599.99999999994</v>
      </c>
      <c r="I383" s="82">
        <f>I381-I382</f>
        <v>23333.333333333332</v>
      </c>
      <c r="J383" s="105">
        <f>J381-J382</f>
        <v>2566.6666666666665</v>
      </c>
    </row>
    <row r="384" spans="1:10" ht="12.75" customHeight="1" x14ac:dyDescent="0.25">
      <c r="A384" s="101"/>
      <c r="D384" s="81"/>
      <c r="E384" s="81"/>
      <c r="F384" s="81"/>
      <c r="G384" s="82"/>
      <c r="H384" s="83">
        <f>G383+H383</f>
        <v>3729599.9999999995</v>
      </c>
      <c r="I384" s="83"/>
      <c r="J384" s="103"/>
    </row>
    <row r="385" spans="1:10" ht="12.75" customHeight="1" x14ac:dyDescent="0.25">
      <c r="A385" s="101"/>
      <c r="B385" s="79"/>
      <c r="D385" s="81"/>
      <c r="E385" s="81"/>
      <c r="F385" s="81"/>
      <c r="G385" s="82"/>
      <c r="H385" s="83"/>
      <c r="I385" s="83"/>
      <c r="J385" s="103"/>
    </row>
    <row r="386" spans="1:10" ht="12.75" customHeight="1" x14ac:dyDescent="0.25">
      <c r="A386" s="101">
        <v>4</v>
      </c>
      <c r="B386" s="84" t="s">
        <v>20</v>
      </c>
      <c r="C386" s="84" t="s">
        <v>21</v>
      </c>
      <c r="D386" s="85" t="s">
        <v>22</v>
      </c>
      <c r="E386" s="85" t="s">
        <v>23</v>
      </c>
      <c r="F386" s="85"/>
      <c r="G386" s="86" t="s">
        <v>24</v>
      </c>
      <c r="H386" s="87" t="s">
        <v>25</v>
      </c>
      <c r="I386" s="87" t="s">
        <v>26</v>
      </c>
      <c r="J386" s="102"/>
    </row>
    <row r="387" spans="1:10" ht="12.75" customHeight="1" x14ac:dyDescent="0.25">
      <c r="A387" s="101"/>
      <c r="B387" s="80">
        <f>Invoice!B2293</f>
        <v>72</v>
      </c>
      <c r="C387" s="88" t="str">
        <f>Invoice!E2293</f>
        <v>CRAYON / OIL PASTEL JOYKO OP-36S PP CASE SEA WORLD</v>
      </c>
      <c r="D387" s="89">
        <f>Invoice!H2293</f>
        <v>41500</v>
      </c>
      <c r="E387" s="81">
        <f t="shared" si="50"/>
        <v>2988000</v>
      </c>
      <c r="F387" s="81"/>
      <c r="G387" s="82">
        <f t="shared" si="51"/>
        <v>2691891.8918918916</v>
      </c>
      <c r="H387" s="83">
        <f t="shared" si="52"/>
        <v>296108.10810810811</v>
      </c>
      <c r="I387" s="83">
        <f t="shared" si="53"/>
        <v>37387.387387387382</v>
      </c>
      <c r="J387" s="103">
        <f t="shared" si="54"/>
        <v>4112.6126126126128</v>
      </c>
    </row>
    <row r="388" spans="1:10" ht="12.75" customHeight="1" x14ac:dyDescent="0.25">
      <c r="A388" s="101"/>
      <c r="D388" s="81"/>
      <c r="E388" s="81">
        <f>(E387*Invoice!I2293)+((E387-(E387*Invoice!I2293))*Invoice!J2293)</f>
        <v>373500</v>
      </c>
      <c r="F388" s="81"/>
      <c r="G388" s="90">
        <f>E388/1.11</f>
        <v>336486.48648648645</v>
      </c>
      <c r="H388" s="91">
        <f>G388*11%</f>
        <v>37013.513513513513</v>
      </c>
      <c r="I388" s="91">
        <f>G388/B387</f>
        <v>4673.4234234234227</v>
      </c>
      <c r="J388" s="104">
        <f>H388/B387</f>
        <v>514.0765765765766</v>
      </c>
    </row>
    <row r="389" spans="1:10" ht="12.75" customHeight="1" x14ac:dyDescent="0.25">
      <c r="A389" s="101"/>
      <c r="D389" s="81" t="s">
        <v>23</v>
      </c>
      <c r="E389" s="81">
        <f>E387-E388</f>
        <v>2614500</v>
      </c>
      <c r="F389" s="81"/>
      <c r="G389" s="82">
        <f>G387-G388</f>
        <v>2355405.405405405</v>
      </c>
      <c r="H389" s="82">
        <f>H387-H388</f>
        <v>259094.59459459459</v>
      </c>
      <c r="I389" s="82">
        <f>I387-I388</f>
        <v>32713.963963963957</v>
      </c>
      <c r="J389" s="105">
        <f>J387-J388</f>
        <v>3598.5360360360364</v>
      </c>
    </row>
    <row r="390" spans="1:10" ht="12.75" customHeight="1" x14ac:dyDescent="0.25">
      <c r="A390" s="101"/>
      <c r="D390" s="81"/>
      <c r="E390" s="81"/>
      <c r="F390" s="81"/>
      <c r="G390" s="82"/>
      <c r="H390" s="83">
        <f>G389+H389</f>
        <v>2614499.9999999995</v>
      </c>
      <c r="I390" s="83"/>
      <c r="J390" s="103"/>
    </row>
    <row r="391" spans="1:10" ht="12.75" customHeight="1" x14ac:dyDescent="0.25">
      <c r="A391" s="101"/>
      <c r="B391" s="79"/>
      <c r="D391" s="81"/>
      <c r="E391" s="81"/>
      <c r="F391" s="81"/>
      <c r="G391" s="82"/>
      <c r="H391" s="83"/>
      <c r="I391" s="83"/>
      <c r="J391" s="103"/>
    </row>
    <row r="392" spans="1:10" ht="12.75" customHeight="1" x14ac:dyDescent="0.25">
      <c r="A392" s="101">
        <v>5</v>
      </c>
      <c r="B392" s="84" t="s">
        <v>20</v>
      </c>
      <c r="C392" s="84" t="s">
        <v>21</v>
      </c>
      <c r="D392" s="85" t="s">
        <v>22</v>
      </c>
      <c r="E392" s="85" t="s">
        <v>23</v>
      </c>
      <c r="F392" s="85"/>
      <c r="G392" s="86" t="s">
        <v>24</v>
      </c>
      <c r="H392" s="87" t="s">
        <v>25</v>
      </c>
      <c r="I392" s="87" t="s">
        <v>26</v>
      </c>
      <c r="J392" s="102"/>
    </row>
    <row r="393" spans="1:10" ht="12.75" customHeight="1" x14ac:dyDescent="0.25">
      <c r="A393" s="101"/>
      <c r="B393" s="80">
        <f>Invoice!B2294</f>
        <v>48</v>
      </c>
      <c r="C393" s="88" t="str">
        <f>Invoice!E2294</f>
        <v>CRAYON / OIL PASTEL JOYKO OP-48S PP CASE SEA WORLD</v>
      </c>
      <c r="D393" s="89">
        <f>Invoice!H2294</f>
        <v>58900</v>
      </c>
      <c r="E393" s="81">
        <f t="shared" si="50"/>
        <v>2827200</v>
      </c>
      <c r="F393" s="81"/>
      <c r="G393" s="82">
        <f t="shared" si="51"/>
        <v>2547027.0270270268</v>
      </c>
      <c r="H393" s="83">
        <f t="shared" si="52"/>
        <v>280172.97297297296</v>
      </c>
      <c r="I393" s="83">
        <f t="shared" si="53"/>
        <v>53063.063063063055</v>
      </c>
      <c r="J393" s="103">
        <f t="shared" si="54"/>
        <v>5836.9369369369369</v>
      </c>
    </row>
    <row r="394" spans="1:10" ht="12.75" customHeight="1" x14ac:dyDescent="0.25">
      <c r="A394" s="101"/>
      <c r="D394" s="81"/>
      <c r="E394" s="81">
        <f>(E393*Invoice!I2294)+((E393-(E393*Invoice!I2294))*Invoice!J2294)</f>
        <v>353400</v>
      </c>
      <c r="F394" s="81"/>
      <c r="G394" s="90">
        <f>E394/1.11</f>
        <v>318378.37837837834</v>
      </c>
      <c r="H394" s="91">
        <f>G394*11%</f>
        <v>35021.62162162162</v>
      </c>
      <c r="I394" s="91">
        <f>G394/B393</f>
        <v>6632.8828828828819</v>
      </c>
      <c r="J394" s="104">
        <f>H394/B393</f>
        <v>729.61711711711712</v>
      </c>
    </row>
    <row r="395" spans="1:10" ht="12.75" customHeight="1" x14ac:dyDescent="0.25">
      <c r="A395" s="101"/>
      <c r="D395" s="81" t="s">
        <v>23</v>
      </c>
      <c r="E395" s="81">
        <f>E393-E394</f>
        <v>2473800</v>
      </c>
      <c r="F395" s="81"/>
      <c r="G395" s="82">
        <f>G393-G394</f>
        <v>2228648.6486486485</v>
      </c>
      <c r="H395" s="82">
        <f>H393-H394</f>
        <v>245151.35135135133</v>
      </c>
      <c r="I395" s="82">
        <f>I393-I394</f>
        <v>46430.18018018017</v>
      </c>
      <c r="J395" s="105">
        <f>J393-J394</f>
        <v>5107.3198198198197</v>
      </c>
    </row>
    <row r="396" spans="1:10" ht="12.75" customHeight="1" x14ac:dyDescent="0.25">
      <c r="A396" s="101"/>
      <c r="D396" s="81"/>
      <c r="E396" s="81"/>
      <c r="F396" s="81"/>
      <c r="G396" s="82"/>
      <c r="H396" s="83">
        <f>G395+H395</f>
        <v>2473800</v>
      </c>
      <c r="I396" s="83"/>
      <c r="J396" s="103"/>
    </row>
    <row r="397" spans="1:10" ht="12.75" customHeight="1" x14ac:dyDescent="0.25">
      <c r="A397" s="101"/>
      <c r="B397" s="79"/>
      <c r="D397" s="81"/>
      <c r="E397" s="81"/>
      <c r="F397" s="81"/>
      <c r="G397" s="82"/>
      <c r="H397" s="83"/>
      <c r="I397" s="83"/>
      <c r="J397" s="103"/>
    </row>
    <row r="398" spans="1:10" ht="12.75" customHeight="1" x14ac:dyDescent="0.25">
      <c r="A398" s="106"/>
      <c r="B398" s="107"/>
      <c r="C398" s="107"/>
      <c r="D398" s="107"/>
      <c r="E398" s="107"/>
      <c r="F398" s="107"/>
      <c r="G398" s="108">
        <f>G371+G377+G383+G389+G395</f>
        <v>13301891.891891893</v>
      </c>
      <c r="H398" s="108">
        <f>H371+H377+H383+H389+H395</f>
        <v>1463208.1081081079</v>
      </c>
      <c r="I398" s="107"/>
      <c r="J398" s="109">
        <f>H372+H378+H384+H390+H396</f>
        <v>14765099.999999998</v>
      </c>
    </row>
    <row r="400" spans="1:10" ht="12.75" customHeight="1" x14ac:dyDescent="0.25">
      <c r="A400" s="94" t="s">
        <v>1</v>
      </c>
      <c r="B400" s="95">
        <f>Invoice!E2396</f>
        <v>23110022</v>
      </c>
      <c r="C400" s="96"/>
      <c r="D400" s="97"/>
      <c r="E400" s="97"/>
      <c r="F400" s="97"/>
      <c r="G400" s="98"/>
      <c r="H400" s="99"/>
      <c r="I400" s="99"/>
      <c r="J400" s="100"/>
    </row>
    <row r="401" spans="1:10" ht="12.75" customHeight="1" x14ac:dyDescent="0.25">
      <c r="A401" s="101">
        <v>1</v>
      </c>
      <c r="B401" s="84" t="s">
        <v>20</v>
      </c>
      <c r="C401" s="84" t="s">
        <v>21</v>
      </c>
      <c r="D401" s="85" t="s">
        <v>22</v>
      </c>
      <c r="E401" s="85" t="s">
        <v>23</v>
      </c>
      <c r="F401" s="85"/>
      <c r="G401" s="86" t="s">
        <v>24</v>
      </c>
      <c r="H401" s="87" t="s">
        <v>25</v>
      </c>
      <c r="I401" s="87" t="s">
        <v>26</v>
      </c>
      <c r="J401" s="102"/>
    </row>
    <row r="402" spans="1:10" ht="12.75" customHeight="1" x14ac:dyDescent="0.25">
      <c r="A402" s="101"/>
      <c r="B402" s="80">
        <f>Invoice!B2404</f>
        <v>1</v>
      </c>
      <c r="C402" s="88" t="str">
        <f>Invoice!E2404</f>
        <v>CUTTER 18 MM KENKO L-500 (BESAR)</v>
      </c>
      <c r="D402" s="89">
        <f>Invoice!H2404</f>
        <v>147600</v>
      </c>
      <c r="E402" s="81">
        <f>D402*B402</f>
        <v>147600</v>
      </c>
      <c r="F402" s="81"/>
      <c r="G402" s="82">
        <f>E402/1.11</f>
        <v>132972.97297297296</v>
      </c>
      <c r="H402" s="83">
        <f>G402*11%</f>
        <v>14627.027027027025</v>
      </c>
      <c r="I402" s="83">
        <f>G402/B402</f>
        <v>132972.97297297296</v>
      </c>
      <c r="J402" s="103">
        <f>H402/B402</f>
        <v>14627.027027027025</v>
      </c>
    </row>
    <row r="403" spans="1:10" ht="12.75" customHeight="1" x14ac:dyDescent="0.25">
      <c r="A403" s="101"/>
      <c r="D403" s="81"/>
      <c r="E403" s="81">
        <f>(E402*Invoice!I2404)+((E402-(E402*Invoice!I2404))*Invoice!J2404)</f>
        <v>14760</v>
      </c>
      <c r="F403" s="81"/>
      <c r="G403" s="90">
        <f>E403/1.11</f>
        <v>13297.297297297297</v>
      </c>
      <c r="H403" s="91">
        <f>G403*11%</f>
        <v>1462.7027027027027</v>
      </c>
      <c r="I403" s="91">
        <f>G403/B402</f>
        <v>13297.297297297297</v>
      </c>
      <c r="J403" s="104">
        <f>H403/B402</f>
        <v>1462.7027027027027</v>
      </c>
    </row>
    <row r="404" spans="1:10" ht="12.75" customHeight="1" x14ac:dyDescent="0.25">
      <c r="A404" s="101"/>
      <c r="D404" s="81" t="s">
        <v>23</v>
      </c>
      <c r="E404" s="81">
        <f>E402-E403</f>
        <v>132840</v>
      </c>
      <c r="F404" s="81"/>
      <c r="G404" s="82">
        <f>G402-G403</f>
        <v>119675.67567567567</v>
      </c>
      <c r="H404" s="82">
        <f>H402-H403</f>
        <v>13164.324324324321</v>
      </c>
      <c r="I404" s="82">
        <f>I402-I403</f>
        <v>119675.67567567567</v>
      </c>
      <c r="J404" s="105">
        <f>J402-J403</f>
        <v>13164.324324324321</v>
      </c>
    </row>
    <row r="405" spans="1:10" ht="12.75" customHeight="1" x14ac:dyDescent="0.25">
      <c r="A405" s="101"/>
      <c r="D405" s="81"/>
      <c r="E405" s="81"/>
      <c r="F405" s="81"/>
      <c r="G405" s="82"/>
      <c r="H405" s="83">
        <f>G404+H404</f>
        <v>132840</v>
      </c>
      <c r="I405" s="83"/>
      <c r="J405" s="103"/>
    </row>
    <row r="406" spans="1:10" ht="12.75" customHeight="1" x14ac:dyDescent="0.25">
      <c r="A406" s="101"/>
      <c r="B406" s="79"/>
      <c r="D406" s="81"/>
      <c r="E406" s="81"/>
      <c r="F406" s="81"/>
      <c r="G406" s="82"/>
      <c r="H406" s="83"/>
      <c r="I406" s="83"/>
      <c r="J406" s="103"/>
    </row>
    <row r="407" spans="1:10" ht="12.75" customHeight="1" x14ac:dyDescent="0.25">
      <c r="A407" s="101">
        <v>2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Invoice!B2405</f>
        <v>12</v>
      </c>
      <c r="C408" s="88" t="str">
        <f>Invoice!E2405</f>
        <v>ISI CUTTER 18 MM KENKO L-150 (BESAR)</v>
      </c>
      <c r="D408" s="89">
        <f>Invoice!H2405</f>
        <v>64800</v>
      </c>
      <c r="E408" s="81">
        <f t="shared" ref="E408:E414" si="55">D408*B408</f>
        <v>777600</v>
      </c>
      <c r="F408" s="81"/>
      <c r="G408" s="82">
        <f t="shared" ref="G408:G414" si="56">E408/1.11</f>
        <v>700540.54054054047</v>
      </c>
      <c r="H408" s="83">
        <f t="shared" ref="H408:H414" si="57">G408*11%</f>
        <v>77059.459459459453</v>
      </c>
      <c r="I408" s="83">
        <f t="shared" ref="I408:I414" si="58">G408/B408</f>
        <v>58378.378378378373</v>
      </c>
      <c r="J408" s="103">
        <f t="shared" ref="J408:J414" si="59">H408/B408</f>
        <v>6421.6216216216208</v>
      </c>
    </row>
    <row r="409" spans="1:10" ht="12.75" customHeight="1" x14ac:dyDescent="0.25">
      <c r="A409" s="101"/>
      <c r="D409" s="81"/>
      <c r="E409" s="81">
        <f>(E408*Invoice!I2405)+((E408-(E408*Invoice!I2405))*Invoice!J2405)</f>
        <v>77760</v>
      </c>
      <c r="F409" s="81"/>
      <c r="G409" s="90">
        <f>E409/1.11</f>
        <v>70054.054054054053</v>
      </c>
      <c r="H409" s="91">
        <f>G409*11%</f>
        <v>7705.9459459459458</v>
      </c>
      <c r="I409" s="91">
        <f>G409/B408</f>
        <v>5837.8378378378375</v>
      </c>
      <c r="J409" s="104">
        <f>H409/B408</f>
        <v>642.16216216216219</v>
      </c>
    </row>
    <row r="410" spans="1:10" ht="12.75" customHeight="1" x14ac:dyDescent="0.25">
      <c r="A410" s="101"/>
      <c r="D410" s="81" t="s">
        <v>23</v>
      </c>
      <c r="E410" s="81">
        <f>E408-E409</f>
        <v>699840</v>
      </c>
      <c r="F410" s="81"/>
      <c r="G410" s="82">
        <f>G408-G409</f>
        <v>630486.48648648639</v>
      </c>
      <c r="H410" s="82">
        <f>H408-H409</f>
        <v>69353.513513513506</v>
      </c>
      <c r="I410" s="82">
        <f>I408-I409</f>
        <v>52540.540540540533</v>
      </c>
      <c r="J410" s="105">
        <f>J408-J409</f>
        <v>5779.4594594594582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699839.99999999988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3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Invoice!B2406</f>
        <v>5</v>
      </c>
      <c r="C414" s="88" t="str">
        <f>Invoice!E2406</f>
        <v>LEM STICK KENKO 15 GR (TANGGUNG) isi 20 pc</v>
      </c>
      <c r="D414" s="89">
        <f>Invoice!H2406</f>
        <v>72000</v>
      </c>
      <c r="E414" s="81">
        <f t="shared" si="55"/>
        <v>360000</v>
      </c>
      <c r="F414" s="81"/>
      <c r="G414" s="82">
        <f t="shared" si="56"/>
        <v>324324.32432432432</v>
      </c>
      <c r="H414" s="83">
        <f t="shared" si="57"/>
        <v>35675.675675675673</v>
      </c>
      <c r="I414" s="83">
        <f t="shared" si="58"/>
        <v>64864.864864864867</v>
      </c>
      <c r="J414" s="103">
        <f t="shared" si="59"/>
        <v>7135.135135135135</v>
      </c>
    </row>
    <row r="415" spans="1:10" ht="12.75" customHeight="1" x14ac:dyDescent="0.25">
      <c r="A415" s="101"/>
      <c r="D415" s="81"/>
      <c r="E415" s="81">
        <f>(E414*Invoice!I2406)+((E414-(E414*Invoice!I2406))*Invoice!J2406)</f>
        <v>36000</v>
      </c>
      <c r="F415" s="81"/>
      <c r="G415" s="90">
        <f>E415/1.11</f>
        <v>32432.43243243243</v>
      </c>
      <c r="H415" s="91">
        <f>G415*11%</f>
        <v>3567.5675675675675</v>
      </c>
      <c r="I415" s="91">
        <f>G415/B414</f>
        <v>6486.4864864864858</v>
      </c>
      <c r="J415" s="104">
        <f>H415/B414</f>
        <v>713.51351351351354</v>
      </c>
    </row>
    <row r="416" spans="1:10" ht="12.75" customHeight="1" x14ac:dyDescent="0.25">
      <c r="A416" s="101"/>
      <c r="D416" s="81" t="s">
        <v>23</v>
      </c>
      <c r="E416" s="81">
        <f>E414-E415</f>
        <v>324000</v>
      </c>
      <c r="F416" s="81"/>
      <c r="G416" s="82">
        <f>G414-G415</f>
        <v>291891.89189189189</v>
      </c>
      <c r="H416" s="82">
        <f>H414-H415</f>
        <v>32108.108108108107</v>
      </c>
      <c r="I416" s="82">
        <f>I414-I415</f>
        <v>58378.37837837838</v>
      </c>
      <c r="J416" s="105">
        <f>J414-J415</f>
        <v>6421.6216216216217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324000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6"/>
      <c r="B419" s="107"/>
      <c r="C419" s="107"/>
      <c r="D419" s="107"/>
      <c r="E419" s="107"/>
      <c r="F419" s="107"/>
      <c r="G419" s="108">
        <f>G404+G410+G416</f>
        <v>1042054.054054054</v>
      </c>
      <c r="H419" s="108">
        <f>H404+H410+H416</f>
        <v>114625.94594594593</v>
      </c>
      <c r="I419" s="107"/>
      <c r="J419" s="109">
        <f>H405+H411+H417</f>
        <v>1156680</v>
      </c>
    </row>
    <row r="421" spans="1:10" ht="12.75" customHeight="1" x14ac:dyDescent="0.25">
      <c r="A421" s="94" t="s">
        <v>1</v>
      </c>
      <c r="B421" s="95">
        <f>Invoice!E2510</f>
        <v>23110023</v>
      </c>
      <c r="C421" s="96"/>
      <c r="D421" s="97"/>
      <c r="E421" s="97"/>
      <c r="F421" s="97"/>
      <c r="G421" s="98"/>
      <c r="H421" s="99"/>
      <c r="I421" s="99"/>
      <c r="J421" s="100"/>
    </row>
    <row r="422" spans="1:10" ht="12.75" customHeight="1" x14ac:dyDescent="0.25">
      <c r="A422" s="101">
        <v>1</v>
      </c>
      <c r="B422" s="84" t="s">
        <v>20</v>
      </c>
      <c r="C422" s="84" t="s">
        <v>21</v>
      </c>
      <c r="D422" s="85" t="s">
        <v>22</v>
      </c>
      <c r="E422" s="85" t="s">
        <v>23</v>
      </c>
      <c r="F422" s="85"/>
      <c r="G422" s="86" t="s">
        <v>24</v>
      </c>
      <c r="H422" s="87" t="s">
        <v>25</v>
      </c>
      <c r="I422" s="87" t="s">
        <v>26</v>
      </c>
      <c r="J422" s="102"/>
    </row>
    <row r="423" spans="1:10" ht="12.75" customHeight="1" x14ac:dyDescent="0.25">
      <c r="A423" s="101"/>
      <c r="B423" s="80">
        <f>Invoice!B2518</f>
        <v>72</v>
      </c>
      <c r="C423" s="88" t="str">
        <f>Invoice!E2518</f>
        <v>GEL PEN KENKO HI-TECH-H 0.4 MM UNGU</v>
      </c>
      <c r="D423" s="89">
        <f>Invoice!H2518</f>
        <v>39000</v>
      </c>
      <c r="E423" s="81">
        <f>D423*B423</f>
        <v>2808000</v>
      </c>
      <c r="F423" s="81"/>
      <c r="G423" s="82">
        <f>E423/1.11</f>
        <v>2529729.7297297297</v>
      </c>
      <c r="H423" s="83">
        <f>G423*11%</f>
        <v>278270.2702702703</v>
      </c>
      <c r="I423" s="83">
        <f>G423/B423</f>
        <v>35135.135135135133</v>
      </c>
      <c r="J423" s="103">
        <f>H423/B423</f>
        <v>3864.864864864865</v>
      </c>
    </row>
    <row r="424" spans="1:10" ht="12.75" customHeight="1" x14ac:dyDescent="0.25">
      <c r="A424" s="101"/>
      <c r="D424" s="81"/>
      <c r="E424" s="81">
        <f>(E423*Invoice!I2518)+((E423-(E423*Invoice!I2518))*Invoice!J2518)</f>
        <v>351000</v>
      </c>
      <c r="F424" s="81"/>
      <c r="G424" s="90">
        <f>E424/1.11</f>
        <v>316216.21621621621</v>
      </c>
      <c r="H424" s="91">
        <f>G424*11%</f>
        <v>34783.783783783787</v>
      </c>
      <c r="I424" s="91">
        <f>G424/B423</f>
        <v>4391.8918918918916</v>
      </c>
      <c r="J424" s="104">
        <f>H424/B423</f>
        <v>483.10810810810813</v>
      </c>
    </row>
    <row r="425" spans="1:10" ht="12.75" customHeight="1" x14ac:dyDescent="0.25">
      <c r="A425" s="101"/>
      <c r="D425" s="81" t="s">
        <v>23</v>
      </c>
      <c r="E425" s="81">
        <f>E423-E424</f>
        <v>2457000</v>
      </c>
      <c r="F425" s="81"/>
      <c r="G425" s="82">
        <f>G423-G424</f>
        <v>2213513.5135135134</v>
      </c>
      <c r="H425" s="82">
        <f>H423-H424</f>
        <v>243486.48648648651</v>
      </c>
      <c r="I425" s="82">
        <f>I423-I424</f>
        <v>30743.24324324324</v>
      </c>
      <c r="J425" s="105">
        <f>J423-J424</f>
        <v>3381.7567567567567</v>
      </c>
    </row>
    <row r="426" spans="1:10" ht="12.75" customHeight="1" x14ac:dyDescent="0.25">
      <c r="A426" s="101"/>
      <c r="D426" s="81"/>
      <c r="E426" s="81"/>
      <c r="F426" s="81"/>
      <c r="G426" s="82"/>
      <c r="H426" s="83">
        <f>G425+H425</f>
        <v>2457000</v>
      </c>
      <c r="I426" s="83"/>
      <c r="J426" s="103"/>
    </row>
    <row r="427" spans="1:10" ht="12.75" customHeight="1" x14ac:dyDescent="0.25">
      <c r="A427" s="101"/>
      <c r="B427" s="79"/>
      <c r="D427" s="81"/>
      <c r="E427" s="81"/>
      <c r="F427" s="81"/>
      <c r="G427" s="82"/>
      <c r="H427" s="83"/>
      <c r="I427" s="83"/>
      <c r="J427" s="103"/>
    </row>
    <row r="428" spans="1:10" ht="12.75" customHeight="1" x14ac:dyDescent="0.25">
      <c r="A428" s="101">
        <v>2</v>
      </c>
      <c r="B428" s="84" t="s">
        <v>20</v>
      </c>
      <c r="C428" s="84" t="s">
        <v>21</v>
      </c>
      <c r="D428" s="85" t="s">
        <v>22</v>
      </c>
      <c r="E428" s="85" t="s">
        <v>23</v>
      </c>
      <c r="F428" s="85"/>
      <c r="G428" s="86" t="s">
        <v>24</v>
      </c>
      <c r="H428" s="87" t="s">
        <v>25</v>
      </c>
      <c r="I428" s="87" t="s">
        <v>26</v>
      </c>
      <c r="J428" s="102"/>
    </row>
    <row r="429" spans="1:10" ht="12.75" customHeight="1" x14ac:dyDescent="0.25">
      <c r="A429" s="101"/>
      <c r="B429" s="80">
        <f>Invoice!B2519</f>
        <v>72</v>
      </c>
      <c r="C429" s="88" t="str">
        <f>Invoice!E2519</f>
        <v>GEL PEN KENKO HI-TECH-H 0.4 MM PINK</v>
      </c>
      <c r="D429" s="89">
        <f>Invoice!H2519</f>
        <v>39000</v>
      </c>
      <c r="E429" s="81">
        <f t="shared" ref="E429" si="60">D429*B429</f>
        <v>2808000</v>
      </c>
      <c r="F429" s="81"/>
      <c r="G429" s="82">
        <f t="shared" ref="G429" si="61">E429/1.11</f>
        <v>2529729.7297297297</v>
      </c>
      <c r="H429" s="83">
        <f t="shared" ref="H429" si="62">G429*11%</f>
        <v>278270.2702702703</v>
      </c>
      <c r="I429" s="83">
        <f t="shared" ref="I429" si="63">G429/B429</f>
        <v>35135.135135135133</v>
      </c>
      <c r="J429" s="103">
        <f t="shared" ref="J429" si="64">H429/B429</f>
        <v>3864.864864864865</v>
      </c>
    </row>
    <row r="430" spans="1:10" ht="12.75" customHeight="1" x14ac:dyDescent="0.25">
      <c r="A430" s="101"/>
      <c r="D430" s="81"/>
      <c r="E430" s="81">
        <f>(E429*Invoice!I2519)+((E429-(E429*Invoice!I2519))*Invoice!J2519)</f>
        <v>351000</v>
      </c>
      <c r="F430" s="81"/>
      <c r="G430" s="90">
        <f>E430/1.11</f>
        <v>316216.21621621621</v>
      </c>
      <c r="H430" s="91">
        <f>G430*11%</f>
        <v>34783.783783783787</v>
      </c>
      <c r="I430" s="91">
        <f>G430/B429</f>
        <v>4391.8918918918916</v>
      </c>
      <c r="J430" s="104">
        <f>H430/B429</f>
        <v>483.10810810810813</v>
      </c>
    </row>
    <row r="431" spans="1:10" ht="12.75" customHeight="1" x14ac:dyDescent="0.25">
      <c r="A431" s="101"/>
      <c r="D431" s="81" t="s">
        <v>23</v>
      </c>
      <c r="E431" s="81">
        <f>E429-E430</f>
        <v>2457000</v>
      </c>
      <c r="F431" s="81"/>
      <c r="G431" s="82">
        <f>G429-G430</f>
        <v>2213513.5135135134</v>
      </c>
      <c r="H431" s="82">
        <f>H429-H430</f>
        <v>243486.48648648651</v>
      </c>
      <c r="I431" s="82">
        <f>I429-I430</f>
        <v>30743.24324324324</v>
      </c>
      <c r="J431" s="105">
        <f>J429-J430</f>
        <v>3381.7567567567567</v>
      </c>
    </row>
    <row r="432" spans="1:10" ht="12.75" customHeight="1" x14ac:dyDescent="0.25">
      <c r="A432" s="101"/>
      <c r="D432" s="81"/>
      <c r="E432" s="81"/>
      <c r="F432" s="81"/>
      <c r="G432" s="82"/>
      <c r="H432" s="83">
        <f>G431+H431</f>
        <v>2457000</v>
      </c>
      <c r="I432" s="83"/>
      <c r="J432" s="103"/>
    </row>
    <row r="433" spans="1:10" ht="12.75" customHeight="1" x14ac:dyDescent="0.25">
      <c r="A433" s="101"/>
      <c r="B433" s="79"/>
      <c r="D433" s="81"/>
      <c r="E433" s="81"/>
      <c r="F433" s="81"/>
      <c r="G433" s="82"/>
      <c r="H433" s="83"/>
      <c r="I433" s="83"/>
      <c r="J433" s="103"/>
    </row>
    <row r="434" spans="1:10" ht="12.75" customHeight="1" x14ac:dyDescent="0.25">
      <c r="A434" s="106"/>
      <c r="B434" s="107"/>
      <c r="C434" s="107"/>
      <c r="D434" s="107"/>
      <c r="E434" s="107"/>
      <c r="F434" s="107"/>
      <c r="G434" s="108">
        <f>G425+G431</f>
        <v>4427027.0270270268</v>
      </c>
      <c r="H434" s="108">
        <f>H425+H431</f>
        <v>486972.97297297302</v>
      </c>
      <c r="I434" s="107"/>
      <c r="J434" s="109">
        <f>H426+H432</f>
        <v>4914000</v>
      </c>
    </row>
    <row r="436" spans="1:10" ht="12.75" customHeight="1" x14ac:dyDescent="0.25">
      <c r="A436" s="94" t="s">
        <v>1</v>
      </c>
      <c r="B436" s="95">
        <f>Invoice!E2624</f>
        <v>23110024</v>
      </c>
      <c r="C436" s="96"/>
      <c r="D436" s="97"/>
      <c r="E436" s="97"/>
      <c r="F436" s="97"/>
      <c r="G436" s="98"/>
      <c r="H436" s="99"/>
      <c r="I436" s="99"/>
      <c r="J436" s="100"/>
    </row>
    <row r="437" spans="1:10" ht="12.75" customHeight="1" x14ac:dyDescent="0.25">
      <c r="A437" s="101">
        <v>1</v>
      </c>
      <c r="B437" s="84" t="s">
        <v>20</v>
      </c>
      <c r="C437" s="84" t="s">
        <v>21</v>
      </c>
      <c r="D437" s="85" t="s">
        <v>22</v>
      </c>
      <c r="E437" s="85" t="s">
        <v>23</v>
      </c>
      <c r="F437" s="85"/>
      <c r="G437" s="86" t="s">
        <v>24</v>
      </c>
      <c r="H437" s="87" t="s">
        <v>25</v>
      </c>
      <c r="I437" s="87" t="s">
        <v>26</v>
      </c>
      <c r="J437" s="102"/>
    </row>
    <row r="438" spans="1:10" ht="12.75" customHeight="1" x14ac:dyDescent="0.25">
      <c r="A438" s="101"/>
      <c r="B438" s="80">
        <f>Invoice!B2632</f>
        <v>216</v>
      </c>
      <c r="C438" s="88" t="str">
        <f>Invoice!E2632</f>
        <v>PENSIL WARNA JOYKO CP-24PB (PANJANG)</v>
      </c>
      <c r="D438" s="89">
        <f>Invoice!H2632</f>
        <v>21200</v>
      </c>
      <c r="E438" s="81">
        <f>D438*B438</f>
        <v>4579200</v>
      </c>
      <c r="F438" s="81"/>
      <c r="G438" s="82">
        <f>E438/1.11</f>
        <v>4125405.405405405</v>
      </c>
      <c r="H438" s="83">
        <f>G438*11%</f>
        <v>453794.59459459456</v>
      </c>
      <c r="I438" s="83">
        <f>G438/B438</f>
        <v>19099.099099099098</v>
      </c>
      <c r="J438" s="103">
        <f>H438/B438</f>
        <v>2100.9009009009005</v>
      </c>
    </row>
    <row r="439" spans="1:10" ht="12.75" customHeight="1" x14ac:dyDescent="0.25">
      <c r="A439" s="101"/>
      <c r="D439" s="81"/>
      <c r="E439" s="81">
        <f>(E438*Invoice!I2632)+((E438-(E438*Invoice!I2632))*Invoice!J2632)</f>
        <v>572400</v>
      </c>
      <c r="F439" s="81"/>
      <c r="G439" s="90">
        <f>E439/1.11</f>
        <v>515675.67567567562</v>
      </c>
      <c r="H439" s="91">
        <f>G439*11%</f>
        <v>56724.32432432432</v>
      </c>
      <c r="I439" s="91">
        <f>G439/B438</f>
        <v>2387.3873873873872</v>
      </c>
      <c r="J439" s="104">
        <f>H439/B438</f>
        <v>262.61261261261257</v>
      </c>
    </row>
    <row r="440" spans="1:10" ht="12.75" customHeight="1" x14ac:dyDescent="0.25">
      <c r="A440" s="101"/>
      <c r="D440" s="81" t="s">
        <v>23</v>
      </c>
      <c r="E440" s="81">
        <f>E438-E439</f>
        <v>4006800</v>
      </c>
      <c r="F440" s="81"/>
      <c r="G440" s="82">
        <f>G438-G439</f>
        <v>3609729.7297297292</v>
      </c>
      <c r="H440" s="82">
        <f>H438-H439</f>
        <v>397070.27027027024</v>
      </c>
      <c r="I440" s="82">
        <f>I438-I439</f>
        <v>16711.711711711709</v>
      </c>
      <c r="J440" s="105">
        <f>J438-J439</f>
        <v>1838.288288288288</v>
      </c>
    </row>
    <row r="441" spans="1:10" ht="12.75" customHeight="1" x14ac:dyDescent="0.25">
      <c r="A441" s="101"/>
      <c r="D441" s="81"/>
      <c r="E441" s="81"/>
      <c r="F441" s="81"/>
      <c r="G441" s="82"/>
      <c r="H441" s="83">
        <f>G440+H440</f>
        <v>4006799.9999999995</v>
      </c>
      <c r="I441" s="83"/>
      <c r="J441" s="103"/>
    </row>
    <row r="442" spans="1:10" ht="12.75" customHeight="1" x14ac:dyDescent="0.25">
      <c r="A442" s="101"/>
      <c r="B442" s="79"/>
      <c r="D442" s="81"/>
      <c r="E442" s="81"/>
      <c r="F442" s="81"/>
      <c r="G442" s="82"/>
      <c r="H442" s="83"/>
      <c r="I442" s="83"/>
      <c r="J442" s="103"/>
    </row>
    <row r="443" spans="1:10" ht="12.75" customHeight="1" x14ac:dyDescent="0.25">
      <c r="A443" s="101">
        <v>2</v>
      </c>
      <c r="B443" s="84" t="s">
        <v>20</v>
      </c>
      <c r="C443" s="84" t="s">
        <v>21</v>
      </c>
      <c r="D443" s="85" t="s">
        <v>22</v>
      </c>
      <c r="E443" s="85" t="s">
        <v>23</v>
      </c>
      <c r="F443" s="85"/>
      <c r="G443" s="86" t="s">
        <v>24</v>
      </c>
      <c r="H443" s="87" t="s">
        <v>25</v>
      </c>
      <c r="I443" s="87" t="s">
        <v>26</v>
      </c>
      <c r="J443" s="102"/>
    </row>
    <row r="444" spans="1:10" ht="12.75" customHeight="1" x14ac:dyDescent="0.25">
      <c r="A444" s="101"/>
      <c r="B444" s="80">
        <f>Invoice!B2633</f>
        <v>576</v>
      </c>
      <c r="C444" s="88" t="str">
        <f>Invoice!E2633</f>
        <v>PENSIL WARNA JOYKO CP-S12 MINI (PENDEK)</v>
      </c>
      <c r="D444" s="89">
        <f>Invoice!H2633</f>
        <v>6700</v>
      </c>
      <c r="E444" s="81">
        <f t="shared" ref="E444:E492" si="65">D444*B444</f>
        <v>3859200</v>
      </c>
      <c r="F444" s="81"/>
      <c r="G444" s="82">
        <f t="shared" ref="G444:G492" si="66">E444/1.11</f>
        <v>3476756.7567567565</v>
      </c>
      <c r="H444" s="83">
        <f t="shared" ref="H444:H492" si="67">G444*11%</f>
        <v>382443.2432432432</v>
      </c>
      <c r="I444" s="83">
        <f t="shared" ref="I444:I492" si="68">G444/B444</f>
        <v>6036.0360360360355</v>
      </c>
      <c r="J444" s="103">
        <f t="shared" ref="J444:J492" si="69">H444/B444</f>
        <v>663.96396396396392</v>
      </c>
    </row>
    <row r="445" spans="1:10" ht="12.75" customHeight="1" x14ac:dyDescent="0.25">
      <c r="A445" s="101"/>
      <c r="D445" s="81"/>
      <c r="E445" s="81">
        <f>(E444*Invoice!I2633)+((E444-(E444*Invoice!I2633))*Invoice!J2633)</f>
        <v>482400</v>
      </c>
      <c r="F445" s="81"/>
      <c r="G445" s="90">
        <f>E445/1.11</f>
        <v>434594.59459459456</v>
      </c>
      <c r="H445" s="91">
        <f>G445*11%</f>
        <v>47805.4054054054</v>
      </c>
      <c r="I445" s="91">
        <f>G445/B444</f>
        <v>754.50450450450444</v>
      </c>
      <c r="J445" s="104">
        <f>H445/B444</f>
        <v>82.99549549549549</v>
      </c>
    </row>
    <row r="446" spans="1:10" ht="12.75" customHeight="1" x14ac:dyDescent="0.25">
      <c r="A446" s="101"/>
      <c r="D446" s="81" t="s">
        <v>23</v>
      </c>
      <c r="E446" s="81">
        <f>E444-E445</f>
        <v>3376800</v>
      </c>
      <c r="F446" s="81"/>
      <c r="G446" s="82">
        <f>G444-G445</f>
        <v>3042162.1621621619</v>
      </c>
      <c r="H446" s="82">
        <f>H444-H445</f>
        <v>334637.83783783781</v>
      </c>
      <c r="I446" s="82">
        <f>I444-I445</f>
        <v>5281.5315315315311</v>
      </c>
      <c r="J446" s="105">
        <f>J444-J445</f>
        <v>580.96846846846847</v>
      </c>
    </row>
    <row r="447" spans="1:10" ht="12.75" customHeight="1" x14ac:dyDescent="0.25">
      <c r="A447" s="101"/>
      <c r="D447" s="81"/>
      <c r="E447" s="81"/>
      <c r="F447" s="81"/>
      <c r="G447" s="82"/>
      <c r="H447" s="83">
        <f>G446+H446</f>
        <v>3376799.9999999995</v>
      </c>
      <c r="I447" s="83"/>
      <c r="J447" s="103"/>
    </row>
    <row r="448" spans="1:10" ht="12.75" customHeight="1" x14ac:dyDescent="0.25">
      <c r="A448" s="101"/>
      <c r="B448" s="79"/>
      <c r="D448" s="81"/>
      <c r="E448" s="81"/>
      <c r="F448" s="81"/>
      <c r="G448" s="82"/>
      <c r="H448" s="83"/>
      <c r="I448" s="83"/>
      <c r="J448" s="103"/>
    </row>
    <row r="449" spans="1:10" ht="12.75" customHeight="1" x14ac:dyDescent="0.25">
      <c r="A449" s="101">
        <v>3</v>
      </c>
      <c r="B449" s="84" t="s">
        <v>20</v>
      </c>
      <c r="C449" s="84" t="s">
        <v>21</v>
      </c>
      <c r="D449" s="85" t="s">
        <v>22</v>
      </c>
      <c r="E449" s="85" t="s">
        <v>23</v>
      </c>
      <c r="F449" s="85"/>
      <c r="G449" s="86" t="s">
        <v>24</v>
      </c>
      <c r="H449" s="87" t="s">
        <v>25</v>
      </c>
      <c r="I449" s="87" t="s">
        <v>26</v>
      </c>
      <c r="J449" s="102"/>
    </row>
    <row r="450" spans="1:10" ht="12.75" customHeight="1" x14ac:dyDescent="0.25">
      <c r="A450" s="101"/>
      <c r="B450" s="80">
        <f>Invoice!B2634</f>
        <v>288</v>
      </c>
      <c r="C450" s="88" t="str">
        <f>Invoice!E2634</f>
        <v>PENSIL WARNA JOYKO CP-12PB (PANJANG)</v>
      </c>
      <c r="D450" s="89">
        <f>Invoice!H2634</f>
        <v>10600</v>
      </c>
      <c r="E450" s="81">
        <f t="shared" si="65"/>
        <v>3052800</v>
      </c>
      <c r="F450" s="81"/>
      <c r="G450" s="82">
        <f t="shared" si="66"/>
        <v>2750270.2702702698</v>
      </c>
      <c r="H450" s="83">
        <f t="shared" si="67"/>
        <v>302529.7297297297</v>
      </c>
      <c r="I450" s="83">
        <f t="shared" si="68"/>
        <v>9549.5495495495488</v>
      </c>
      <c r="J450" s="103">
        <f t="shared" si="69"/>
        <v>1050.4504504504503</v>
      </c>
    </row>
    <row r="451" spans="1:10" ht="12.75" customHeight="1" x14ac:dyDescent="0.25">
      <c r="A451" s="101"/>
      <c r="D451" s="81"/>
      <c r="E451" s="81">
        <f>(E450*Invoice!I2634)+((E450-(E450*Invoice!I2634))*Invoice!J2634)</f>
        <v>381600</v>
      </c>
      <c r="F451" s="81"/>
      <c r="G451" s="90">
        <f>E451/1.11</f>
        <v>343783.78378378373</v>
      </c>
      <c r="H451" s="91">
        <f>G451*11%</f>
        <v>37816.216216216213</v>
      </c>
      <c r="I451" s="91">
        <f>G451/B450</f>
        <v>1193.6936936936936</v>
      </c>
      <c r="J451" s="104">
        <f>H451/B450</f>
        <v>131.30630630630628</v>
      </c>
    </row>
    <row r="452" spans="1:10" ht="12.75" customHeight="1" x14ac:dyDescent="0.25">
      <c r="A452" s="101"/>
      <c r="D452" s="81" t="s">
        <v>23</v>
      </c>
      <c r="E452" s="81">
        <f>E450-E451</f>
        <v>2671200</v>
      </c>
      <c r="F452" s="81"/>
      <c r="G452" s="82">
        <f>G450-G451</f>
        <v>2406486.4864864862</v>
      </c>
      <c r="H452" s="82">
        <f>H450-H451</f>
        <v>264713.51351351349</v>
      </c>
      <c r="I452" s="82">
        <f>I450-I451</f>
        <v>8355.8558558558543</v>
      </c>
      <c r="J452" s="105">
        <f>J450-J451</f>
        <v>919.14414414414398</v>
      </c>
    </row>
    <row r="453" spans="1:10" ht="12.75" customHeight="1" x14ac:dyDescent="0.25">
      <c r="A453" s="101"/>
      <c r="D453" s="81"/>
      <c r="E453" s="81"/>
      <c r="F453" s="81"/>
      <c r="G453" s="82"/>
      <c r="H453" s="83">
        <f>G452+H452</f>
        <v>2671199.9999999995</v>
      </c>
      <c r="I453" s="83"/>
      <c r="J453" s="103"/>
    </row>
    <row r="454" spans="1:10" ht="12.75" customHeight="1" x14ac:dyDescent="0.25">
      <c r="A454" s="101"/>
      <c r="B454" s="79"/>
      <c r="D454" s="81"/>
      <c r="E454" s="81"/>
      <c r="F454" s="81"/>
      <c r="G454" s="82"/>
      <c r="H454" s="83"/>
      <c r="I454" s="83"/>
      <c r="J454" s="103"/>
    </row>
    <row r="455" spans="1:10" ht="12.75" customHeight="1" x14ac:dyDescent="0.25">
      <c r="A455" s="101">
        <v>4</v>
      </c>
      <c r="B455" s="84" t="s">
        <v>20</v>
      </c>
      <c r="C455" s="84" t="s">
        <v>21</v>
      </c>
      <c r="D455" s="85" t="s">
        <v>22</v>
      </c>
      <c r="E455" s="85" t="s">
        <v>23</v>
      </c>
      <c r="F455" s="85"/>
      <c r="G455" s="86" t="s">
        <v>24</v>
      </c>
      <c r="H455" s="87" t="s">
        <v>25</v>
      </c>
      <c r="I455" s="87" t="s">
        <v>26</v>
      </c>
      <c r="J455" s="102"/>
    </row>
    <row r="456" spans="1:10" ht="12.75" customHeight="1" x14ac:dyDescent="0.25">
      <c r="A456" s="101"/>
      <c r="B456" s="80">
        <f>Invoice!B2635</f>
        <v>144</v>
      </c>
      <c r="C456" s="88" t="str">
        <f>Invoice!E2635</f>
        <v>ISI PENSIL 2B 2.0 MM JOYKO PL-10</v>
      </c>
      <c r="D456" s="89">
        <f>Invoice!H2635</f>
        <v>19800</v>
      </c>
      <c r="E456" s="81">
        <f t="shared" si="65"/>
        <v>2851200</v>
      </c>
      <c r="F456" s="81"/>
      <c r="G456" s="82">
        <f t="shared" si="66"/>
        <v>2568648.6486486485</v>
      </c>
      <c r="H456" s="83">
        <f t="shared" si="67"/>
        <v>282551.35135135136</v>
      </c>
      <c r="I456" s="83">
        <f t="shared" si="68"/>
        <v>17837.837837837837</v>
      </c>
      <c r="J456" s="103">
        <f t="shared" si="69"/>
        <v>1962.1621621621623</v>
      </c>
    </row>
    <row r="457" spans="1:10" ht="12.75" customHeight="1" x14ac:dyDescent="0.25">
      <c r="A457" s="101"/>
      <c r="D457" s="81"/>
      <c r="E457" s="81">
        <f>(E456*Invoice!I2635)+((E456-(E456*Invoice!I2635))*Invoice!J2635)</f>
        <v>356400</v>
      </c>
      <c r="F457" s="81"/>
      <c r="G457" s="90">
        <f>E457/1.11</f>
        <v>321081.08108108107</v>
      </c>
      <c r="H457" s="91">
        <f>G457*11%</f>
        <v>35318.91891891892</v>
      </c>
      <c r="I457" s="91">
        <f>G457/B456</f>
        <v>2229.7297297297296</v>
      </c>
      <c r="J457" s="104">
        <f>H457/B456</f>
        <v>245.27027027027029</v>
      </c>
    </row>
    <row r="458" spans="1:10" ht="12.75" customHeight="1" x14ac:dyDescent="0.25">
      <c r="A458" s="101"/>
      <c r="D458" s="81" t="s">
        <v>23</v>
      </c>
      <c r="E458" s="81">
        <f>E456-E457</f>
        <v>2494800</v>
      </c>
      <c r="F458" s="81"/>
      <c r="G458" s="82">
        <f>G456-G457</f>
        <v>2247567.5675675673</v>
      </c>
      <c r="H458" s="82">
        <f>H456-H457</f>
        <v>247232.43243243243</v>
      </c>
      <c r="I458" s="82">
        <f>I456-I457</f>
        <v>15608.108108108107</v>
      </c>
      <c r="J458" s="105">
        <f>J456-J457</f>
        <v>1716.8918918918921</v>
      </c>
    </row>
    <row r="459" spans="1:10" ht="12.75" customHeight="1" x14ac:dyDescent="0.25">
      <c r="A459" s="101"/>
      <c r="D459" s="81"/>
      <c r="E459" s="81"/>
      <c r="F459" s="81"/>
      <c r="G459" s="82"/>
      <c r="H459" s="83">
        <f>G458+H458</f>
        <v>2494800</v>
      </c>
      <c r="I459" s="83"/>
      <c r="J459" s="103"/>
    </row>
    <row r="460" spans="1:10" ht="12.75" customHeight="1" x14ac:dyDescent="0.25">
      <c r="A460" s="101"/>
      <c r="B460" s="79"/>
      <c r="D460" s="81"/>
      <c r="E460" s="81"/>
      <c r="F460" s="81"/>
      <c r="G460" s="82"/>
      <c r="H460" s="83"/>
      <c r="I460" s="83"/>
      <c r="J460" s="103"/>
    </row>
    <row r="461" spans="1:10" ht="12.75" customHeight="1" x14ac:dyDescent="0.25">
      <c r="A461" s="101">
        <v>5</v>
      </c>
      <c r="B461" s="84" t="s">
        <v>20</v>
      </c>
      <c r="C461" s="84" t="s">
        <v>21</v>
      </c>
      <c r="D461" s="85" t="s">
        <v>22</v>
      </c>
      <c r="E461" s="85" t="s">
        <v>23</v>
      </c>
      <c r="F461" s="85"/>
      <c r="G461" s="86" t="s">
        <v>24</v>
      </c>
      <c r="H461" s="87" t="s">
        <v>25</v>
      </c>
      <c r="I461" s="87" t="s">
        <v>26</v>
      </c>
      <c r="J461" s="102"/>
    </row>
    <row r="462" spans="1:10" ht="12.75" customHeight="1" x14ac:dyDescent="0.25">
      <c r="A462" s="101"/>
      <c r="B462" s="80">
        <f>Invoice!B2636</f>
        <v>72</v>
      </c>
      <c r="C462" s="88" t="str">
        <f>Invoice!E2636</f>
        <v>ISI PENSIL 2B 2.0 MM JOYKO PL-11</v>
      </c>
      <c r="D462" s="89">
        <f>Invoice!H2636</f>
        <v>37200</v>
      </c>
      <c r="E462" s="81">
        <f t="shared" si="65"/>
        <v>2678400</v>
      </c>
      <c r="F462" s="81"/>
      <c r="G462" s="82">
        <f t="shared" si="66"/>
        <v>2412972.9729729728</v>
      </c>
      <c r="H462" s="83">
        <f t="shared" si="67"/>
        <v>265427.02702702698</v>
      </c>
      <c r="I462" s="83">
        <f t="shared" si="68"/>
        <v>33513.513513513513</v>
      </c>
      <c r="J462" s="103">
        <f t="shared" si="69"/>
        <v>3686.4864864864858</v>
      </c>
    </row>
    <row r="463" spans="1:10" ht="12.75" customHeight="1" x14ac:dyDescent="0.25">
      <c r="A463" s="101"/>
      <c r="D463" s="81"/>
      <c r="E463" s="81">
        <f>(E462*Invoice!I2636)+((E462-(E462*Invoice!I2636))*Invoice!J2636)</f>
        <v>334800</v>
      </c>
      <c r="F463" s="81"/>
      <c r="G463" s="90">
        <f>E463/1.11</f>
        <v>301621.6216216216</v>
      </c>
      <c r="H463" s="91">
        <f>G463*11%</f>
        <v>33178.378378378373</v>
      </c>
      <c r="I463" s="91">
        <f>G463/B462</f>
        <v>4189.1891891891892</v>
      </c>
      <c r="J463" s="104">
        <f>H463/B462</f>
        <v>460.81081081081072</v>
      </c>
    </row>
    <row r="464" spans="1:10" ht="12.75" customHeight="1" x14ac:dyDescent="0.25">
      <c r="A464" s="101"/>
      <c r="D464" s="81" t="s">
        <v>23</v>
      </c>
      <c r="E464" s="81">
        <f>E462-E463</f>
        <v>2343600</v>
      </c>
      <c r="F464" s="81"/>
      <c r="G464" s="82">
        <f>G462-G463</f>
        <v>2111351.351351351</v>
      </c>
      <c r="H464" s="82">
        <f>H462-H463</f>
        <v>232248.64864864861</v>
      </c>
      <c r="I464" s="82">
        <f>I462-I463</f>
        <v>29324.324324324323</v>
      </c>
      <c r="J464" s="105">
        <f>J462-J463</f>
        <v>3225.6756756756749</v>
      </c>
    </row>
    <row r="465" spans="1:10" ht="12.75" customHeight="1" x14ac:dyDescent="0.25">
      <c r="A465" s="101"/>
      <c r="D465" s="81"/>
      <c r="E465" s="81"/>
      <c r="F465" s="81"/>
      <c r="G465" s="82"/>
      <c r="H465" s="83">
        <f>G464+H464</f>
        <v>2343599.9999999995</v>
      </c>
      <c r="I465" s="83"/>
      <c r="J465" s="103"/>
    </row>
    <row r="466" spans="1:10" ht="12.75" customHeight="1" x14ac:dyDescent="0.25">
      <c r="A466" s="101"/>
      <c r="B466" s="79"/>
      <c r="D466" s="81"/>
      <c r="E466" s="81"/>
      <c r="F466" s="81"/>
      <c r="G466" s="82"/>
      <c r="H466" s="83"/>
      <c r="I466" s="83"/>
      <c r="J466" s="103"/>
    </row>
    <row r="467" spans="1:10" ht="12.75" customHeight="1" x14ac:dyDescent="0.25">
      <c r="A467" s="101">
        <v>6</v>
      </c>
      <c r="B467" s="84" t="s">
        <v>20</v>
      </c>
      <c r="C467" s="84" t="s">
        <v>21</v>
      </c>
      <c r="D467" s="85" t="s">
        <v>22</v>
      </c>
      <c r="E467" s="85" t="s">
        <v>23</v>
      </c>
      <c r="F467" s="85"/>
      <c r="G467" s="86" t="s">
        <v>24</v>
      </c>
      <c r="H467" s="87" t="s">
        <v>25</v>
      </c>
      <c r="I467" s="87" t="s">
        <v>26</v>
      </c>
      <c r="J467" s="102"/>
    </row>
    <row r="468" spans="1:10" ht="12.75" customHeight="1" x14ac:dyDescent="0.25">
      <c r="A468" s="101"/>
      <c r="B468" s="80">
        <f>Invoice!B2637</f>
        <v>48</v>
      </c>
      <c r="C468" s="88" t="str">
        <f>Invoice!E2637</f>
        <v>CUTTER 9 MM JOYKO K-200 (KECIL)</v>
      </c>
      <c r="D468" s="89">
        <f>Invoice!H2637</f>
        <v>51600</v>
      </c>
      <c r="E468" s="81">
        <f t="shared" si="65"/>
        <v>2476800</v>
      </c>
      <c r="F468" s="81"/>
      <c r="G468" s="82">
        <f t="shared" si="66"/>
        <v>2231351.351351351</v>
      </c>
      <c r="H468" s="83">
        <f t="shared" si="67"/>
        <v>245448.64864864861</v>
      </c>
      <c r="I468" s="83">
        <f t="shared" si="68"/>
        <v>46486.486486486479</v>
      </c>
      <c r="J468" s="103">
        <f t="shared" si="69"/>
        <v>5113.5135135135124</v>
      </c>
    </row>
    <row r="469" spans="1:10" ht="12.75" customHeight="1" x14ac:dyDescent="0.25">
      <c r="A469" s="101"/>
      <c r="D469" s="81"/>
      <c r="E469" s="81">
        <f>(E468*Invoice!I2637)+((E468-(E468*Invoice!I2637))*Invoice!J2637)</f>
        <v>309600</v>
      </c>
      <c r="F469" s="81"/>
      <c r="G469" s="90">
        <f>E469/1.11</f>
        <v>278918.91891891888</v>
      </c>
      <c r="H469" s="91">
        <f>G469*11%</f>
        <v>30681.081081081076</v>
      </c>
      <c r="I469" s="91">
        <f>G469/B468</f>
        <v>5810.8108108108099</v>
      </c>
      <c r="J469" s="104">
        <f>H469/B468</f>
        <v>639.18918918918905</v>
      </c>
    </row>
    <row r="470" spans="1:10" ht="12.75" customHeight="1" x14ac:dyDescent="0.25">
      <c r="A470" s="101"/>
      <c r="D470" s="81" t="s">
        <v>23</v>
      </c>
      <c r="E470" s="81">
        <f>E468-E469</f>
        <v>2167200</v>
      </c>
      <c r="F470" s="81"/>
      <c r="G470" s="82">
        <f>G468-G469</f>
        <v>1952432.4324324322</v>
      </c>
      <c r="H470" s="82">
        <f>H468-H469</f>
        <v>214767.56756756754</v>
      </c>
      <c r="I470" s="82">
        <f>I468-I469</f>
        <v>40675.675675675666</v>
      </c>
      <c r="J470" s="105">
        <f>J468-J469</f>
        <v>4474.3243243243232</v>
      </c>
    </row>
    <row r="471" spans="1:10" ht="12.75" customHeight="1" x14ac:dyDescent="0.25">
      <c r="A471" s="101"/>
      <c r="D471" s="81"/>
      <c r="E471" s="81"/>
      <c r="F471" s="81"/>
      <c r="G471" s="82"/>
      <c r="H471" s="83">
        <f>G470+H470</f>
        <v>2167199.9999999995</v>
      </c>
      <c r="I471" s="83"/>
      <c r="J471" s="103"/>
    </row>
    <row r="472" spans="1:10" ht="12.75" customHeight="1" x14ac:dyDescent="0.25">
      <c r="A472" s="101"/>
      <c r="B472" s="79"/>
      <c r="D472" s="81"/>
      <c r="E472" s="81"/>
      <c r="F472" s="81"/>
      <c r="G472" s="82"/>
      <c r="H472" s="83"/>
      <c r="I472" s="83"/>
      <c r="J472" s="103"/>
    </row>
    <row r="473" spans="1:10" ht="12.75" customHeight="1" x14ac:dyDescent="0.25">
      <c r="A473" s="101">
        <v>7</v>
      </c>
      <c r="B473" s="84" t="s">
        <v>20</v>
      </c>
      <c r="C473" s="84" t="s">
        <v>21</v>
      </c>
      <c r="D473" s="85" t="s">
        <v>22</v>
      </c>
      <c r="E473" s="85" t="s">
        <v>23</v>
      </c>
      <c r="F473" s="85"/>
      <c r="G473" s="86" t="s">
        <v>24</v>
      </c>
      <c r="H473" s="87" t="s">
        <v>25</v>
      </c>
      <c r="I473" s="87" t="s">
        <v>26</v>
      </c>
      <c r="J473" s="102"/>
    </row>
    <row r="474" spans="1:10" ht="12.75" customHeight="1" x14ac:dyDescent="0.25">
      <c r="A474" s="101"/>
      <c r="B474" s="80">
        <f>Invoice!B2638</f>
        <v>288</v>
      </c>
      <c r="C474" s="88" t="str">
        <f>Invoice!E2638</f>
        <v>CORRECTION FLUID JOYKO JK-01</v>
      </c>
      <c r="D474" s="89">
        <f>Invoice!H2638</f>
        <v>36000</v>
      </c>
      <c r="E474" s="81">
        <f t="shared" si="65"/>
        <v>10368000</v>
      </c>
      <c r="F474" s="81"/>
      <c r="G474" s="82">
        <f t="shared" si="66"/>
        <v>9340540.5405405406</v>
      </c>
      <c r="H474" s="83">
        <f t="shared" si="67"/>
        <v>1027459.4594594595</v>
      </c>
      <c r="I474" s="83">
        <f t="shared" si="68"/>
        <v>32432.432432432433</v>
      </c>
      <c r="J474" s="103">
        <f t="shared" si="69"/>
        <v>3567.5675675675679</v>
      </c>
    </row>
    <row r="475" spans="1:10" ht="12.75" customHeight="1" x14ac:dyDescent="0.25">
      <c r="A475" s="101"/>
      <c r="D475" s="81"/>
      <c r="E475" s="81">
        <f>(E474*Invoice!I2638)+((E474-(E474*Invoice!I2638))*Invoice!J2638)</f>
        <v>1296000</v>
      </c>
      <c r="F475" s="81"/>
      <c r="G475" s="90">
        <f>E475/1.11</f>
        <v>1167567.5675675676</v>
      </c>
      <c r="H475" s="91">
        <f>G475*11%</f>
        <v>128432.43243243244</v>
      </c>
      <c r="I475" s="91">
        <f>G475/B474</f>
        <v>4054.0540540540542</v>
      </c>
      <c r="J475" s="104">
        <f>H475/B474</f>
        <v>445.94594594594599</v>
      </c>
    </row>
    <row r="476" spans="1:10" ht="12.75" customHeight="1" x14ac:dyDescent="0.25">
      <c r="A476" s="101"/>
      <c r="D476" s="81" t="s">
        <v>23</v>
      </c>
      <c r="E476" s="81">
        <f>E474-E475</f>
        <v>9072000</v>
      </c>
      <c r="F476" s="81"/>
      <c r="G476" s="82">
        <f>G474-G475</f>
        <v>8172972.9729729732</v>
      </c>
      <c r="H476" s="82">
        <f>H474-H475</f>
        <v>899027.0270270271</v>
      </c>
      <c r="I476" s="82">
        <f>I474-I475</f>
        <v>28378.37837837838</v>
      </c>
      <c r="J476" s="105">
        <f>J474-J475</f>
        <v>3121.6216216216221</v>
      </c>
    </row>
    <row r="477" spans="1:10" ht="12.75" customHeight="1" x14ac:dyDescent="0.25">
      <c r="A477" s="101"/>
      <c r="D477" s="81"/>
      <c r="E477" s="81"/>
      <c r="F477" s="81"/>
      <c r="G477" s="82"/>
      <c r="H477" s="83">
        <f>G476+H476</f>
        <v>9072000</v>
      </c>
      <c r="I477" s="83"/>
      <c r="J477" s="103"/>
    </row>
    <row r="478" spans="1:10" ht="12.75" customHeight="1" x14ac:dyDescent="0.25">
      <c r="A478" s="101"/>
      <c r="B478" s="79"/>
      <c r="D478" s="81"/>
      <c r="E478" s="81"/>
      <c r="F478" s="81"/>
      <c r="G478" s="82"/>
      <c r="H478" s="83"/>
      <c r="I478" s="83"/>
      <c r="J478" s="103"/>
    </row>
    <row r="479" spans="1:10" ht="12.75" customHeight="1" x14ac:dyDescent="0.25">
      <c r="A479" s="101">
        <v>8</v>
      </c>
      <c r="B479" s="84" t="s">
        <v>20</v>
      </c>
      <c r="C479" s="84" t="s">
        <v>21</v>
      </c>
      <c r="D479" s="85" t="s">
        <v>22</v>
      </c>
      <c r="E479" s="85" t="s">
        <v>23</v>
      </c>
      <c r="F479" s="85"/>
      <c r="G479" s="86" t="s">
        <v>24</v>
      </c>
      <c r="H479" s="87" t="s">
        <v>25</v>
      </c>
      <c r="I479" s="87" t="s">
        <v>26</v>
      </c>
      <c r="J479" s="102"/>
    </row>
    <row r="480" spans="1:10" ht="12.75" customHeight="1" x14ac:dyDescent="0.25">
      <c r="A480" s="101"/>
      <c r="B480" s="80">
        <f>Invoice!B2639</f>
        <v>720</v>
      </c>
      <c r="C480" s="88" t="str">
        <f>Invoice!E2639</f>
        <v>GUNTING JOYKO SC-828</v>
      </c>
      <c r="D480" s="89">
        <f>Invoice!H2639</f>
        <v>4350</v>
      </c>
      <c r="E480" s="81">
        <f t="shared" si="65"/>
        <v>3132000</v>
      </c>
      <c r="F480" s="81"/>
      <c r="G480" s="82">
        <f t="shared" si="66"/>
        <v>2821621.6216216213</v>
      </c>
      <c r="H480" s="83">
        <f t="shared" si="67"/>
        <v>310378.37837837834</v>
      </c>
      <c r="I480" s="83">
        <f t="shared" si="68"/>
        <v>3918.9189189189183</v>
      </c>
      <c r="J480" s="103">
        <f t="shared" si="69"/>
        <v>431.08108108108104</v>
      </c>
    </row>
    <row r="481" spans="1:10" ht="12.75" customHeight="1" x14ac:dyDescent="0.25">
      <c r="A481" s="101"/>
      <c r="D481" s="81"/>
      <c r="E481" s="81">
        <f>(E480*Invoice!I2639)+((E480-(E480*Invoice!I2639))*Invoice!J2639)</f>
        <v>391500</v>
      </c>
      <c r="F481" s="81"/>
      <c r="G481" s="90">
        <f>E481/1.11</f>
        <v>352702.70270270266</v>
      </c>
      <c r="H481" s="91">
        <f>G481*11%</f>
        <v>38797.297297297293</v>
      </c>
      <c r="I481" s="91">
        <f>G481/B480</f>
        <v>489.86486486486478</v>
      </c>
      <c r="J481" s="104">
        <f>H481/B480</f>
        <v>53.88513513513513</v>
      </c>
    </row>
    <row r="482" spans="1:10" ht="12.75" customHeight="1" x14ac:dyDescent="0.25">
      <c r="A482" s="101"/>
      <c r="D482" s="81" t="s">
        <v>23</v>
      </c>
      <c r="E482" s="81">
        <f>E480-E481</f>
        <v>2740500</v>
      </c>
      <c r="F482" s="81"/>
      <c r="G482" s="82">
        <f>G480-G481</f>
        <v>2468918.9189189188</v>
      </c>
      <c r="H482" s="82">
        <f>H480-H481</f>
        <v>271581.08108108107</v>
      </c>
      <c r="I482" s="82">
        <f>I480-I481</f>
        <v>3429.0540540540533</v>
      </c>
      <c r="J482" s="105">
        <f>J480-J481</f>
        <v>377.19594594594594</v>
      </c>
    </row>
    <row r="483" spans="1:10" ht="12.75" customHeight="1" x14ac:dyDescent="0.25">
      <c r="A483" s="101"/>
      <c r="D483" s="81"/>
      <c r="E483" s="81"/>
      <c r="F483" s="81"/>
      <c r="G483" s="82"/>
      <c r="H483" s="83">
        <f>G482+H482</f>
        <v>2740500</v>
      </c>
      <c r="I483" s="83"/>
      <c r="J483" s="103"/>
    </row>
    <row r="484" spans="1:10" ht="12.75" customHeight="1" x14ac:dyDescent="0.25">
      <c r="A484" s="101"/>
      <c r="B484" s="79"/>
      <c r="D484" s="81"/>
      <c r="E484" s="81"/>
      <c r="F484" s="81"/>
      <c r="G484" s="82"/>
      <c r="H484" s="83"/>
      <c r="I484" s="83"/>
      <c r="J484" s="103"/>
    </row>
    <row r="485" spans="1:10" ht="12.75" customHeight="1" x14ac:dyDescent="0.25">
      <c r="A485" s="101">
        <v>9</v>
      </c>
      <c r="B485" s="84" t="s">
        <v>20</v>
      </c>
      <c r="C485" s="84" t="s">
        <v>21</v>
      </c>
      <c r="D485" s="85" t="s">
        <v>22</v>
      </c>
      <c r="E485" s="85" t="s">
        <v>23</v>
      </c>
      <c r="F485" s="85"/>
      <c r="G485" s="86" t="s">
        <v>24</v>
      </c>
      <c r="H485" s="87" t="s">
        <v>25</v>
      </c>
      <c r="I485" s="87" t="s">
        <v>26</v>
      </c>
      <c r="J485" s="102"/>
    </row>
    <row r="486" spans="1:10" ht="12.75" customHeight="1" x14ac:dyDescent="0.25">
      <c r="A486" s="101"/>
      <c r="B486" s="80">
        <f>Invoice!B2640</f>
        <v>720</v>
      </c>
      <c r="C486" s="88" t="str">
        <f>Invoice!E2640</f>
        <v>GUNTING JOYKO SC-838</v>
      </c>
      <c r="D486" s="89">
        <f>Invoice!H2640</f>
        <v>6500</v>
      </c>
      <c r="E486" s="81">
        <f t="shared" si="65"/>
        <v>4680000</v>
      </c>
      <c r="F486" s="81"/>
      <c r="G486" s="82">
        <f t="shared" si="66"/>
        <v>4216216.2162162159</v>
      </c>
      <c r="H486" s="83">
        <f t="shared" si="67"/>
        <v>463783.78378378373</v>
      </c>
      <c r="I486" s="83">
        <f t="shared" si="68"/>
        <v>5855.8558558558552</v>
      </c>
      <c r="J486" s="103">
        <f t="shared" si="69"/>
        <v>644.14414414414409</v>
      </c>
    </row>
    <row r="487" spans="1:10" ht="12.75" customHeight="1" x14ac:dyDescent="0.25">
      <c r="A487" s="101"/>
      <c r="D487" s="81"/>
      <c r="E487" s="81">
        <f>(E486*Invoice!I2640)+((E486-(E486*Invoice!I2640))*Invoice!J2640)</f>
        <v>585000</v>
      </c>
      <c r="F487" s="81"/>
      <c r="G487" s="90">
        <f>E487/1.11</f>
        <v>527027.02702702698</v>
      </c>
      <c r="H487" s="91">
        <f>G487*11%</f>
        <v>57972.972972972966</v>
      </c>
      <c r="I487" s="91">
        <f>G487/B486</f>
        <v>731.9819819819819</v>
      </c>
      <c r="J487" s="104">
        <f>H487/B486</f>
        <v>80.518018018018012</v>
      </c>
    </row>
    <row r="488" spans="1:10" ht="12.75" customHeight="1" x14ac:dyDescent="0.25">
      <c r="A488" s="101"/>
      <c r="D488" s="81" t="s">
        <v>23</v>
      </c>
      <c r="E488" s="81">
        <f>E486-E487</f>
        <v>4095000</v>
      </c>
      <c r="F488" s="81"/>
      <c r="G488" s="82">
        <f>G486-G487</f>
        <v>3689189.1891891891</v>
      </c>
      <c r="H488" s="82">
        <f>H486-H487</f>
        <v>405810.81081081077</v>
      </c>
      <c r="I488" s="82">
        <f>I486-I487</f>
        <v>5123.873873873873</v>
      </c>
      <c r="J488" s="105">
        <f>J486-J487</f>
        <v>563.62612612612611</v>
      </c>
    </row>
    <row r="489" spans="1:10" ht="12.75" customHeight="1" x14ac:dyDescent="0.25">
      <c r="A489" s="101"/>
      <c r="D489" s="81"/>
      <c r="E489" s="81"/>
      <c r="F489" s="81"/>
      <c r="G489" s="82"/>
      <c r="H489" s="83">
        <f>G488+H488</f>
        <v>4095000</v>
      </c>
      <c r="I489" s="83"/>
      <c r="J489" s="103"/>
    </row>
    <row r="490" spans="1:10" ht="12.75" customHeight="1" x14ac:dyDescent="0.25">
      <c r="A490" s="101"/>
      <c r="B490" s="79"/>
      <c r="D490" s="81"/>
      <c r="E490" s="81"/>
      <c r="F490" s="81"/>
      <c r="G490" s="82"/>
      <c r="H490" s="83"/>
      <c r="I490" s="83"/>
      <c r="J490" s="103"/>
    </row>
    <row r="491" spans="1:10" ht="12.75" customHeight="1" x14ac:dyDescent="0.25">
      <c r="A491" s="101">
        <v>10</v>
      </c>
      <c r="B491" s="84" t="s">
        <v>20</v>
      </c>
      <c r="C491" s="84" t="s">
        <v>21</v>
      </c>
      <c r="D491" s="85" t="s">
        <v>22</v>
      </c>
      <c r="E491" s="85" t="s">
        <v>23</v>
      </c>
      <c r="F491" s="85"/>
      <c r="G491" s="86" t="s">
        <v>24</v>
      </c>
      <c r="H491" s="87" t="s">
        <v>25</v>
      </c>
      <c r="I491" s="87" t="s">
        <v>26</v>
      </c>
      <c r="J491" s="102"/>
    </row>
    <row r="492" spans="1:10" ht="12.75" customHeight="1" x14ac:dyDescent="0.25">
      <c r="A492" s="101"/>
      <c r="B492" s="80">
        <f>Invoice!B2641</f>
        <v>432</v>
      </c>
      <c r="C492" s="88" t="str">
        <f>Invoice!E2641</f>
        <v>GUNTING JOYKO SC-848</v>
      </c>
      <c r="D492" s="89">
        <f>Invoice!H2641</f>
        <v>9750</v>
      </c>
      <c r="E492" s="81">
        <f t="shared" si="65"/>
        <v>4212000</v>
      </c>
      <c r="F492" s="81"/>
      <c r="G492" s="82">
        <f t="shared" si="66"/>
        <v>3794594.5945945941</v>
      </c>
      <c r="H492" s="83">
        <f t="shared" si="67"/>
        <v>417405.40540540533</v>
      </c>
      <c r="I492" s="83">
        <f t="shared" si="68"/>
        <v>8783.7837837837833</v>
      </c>
      <c r="J492" s="103">
        <f t="shared" si="69"/>
        <v>966.21621621621603</v>
      </c>
    </row>
    <row r="493" spans="1:10" ht="12.75" customHeight="1" x14ac:dyDescent="0.25">
      <c r="A493" s="101"/>
      <c r="D493" s="81"/>
      <c r="E493" s="81">
        <f>(E492*Invoice!I2641)+((E492-(E492*Invoice!I2641))*Invoice!J2641)</f>
        <v>526500</v>
      </c>
      <c r="F493" s="81"/>
      <c r="G493" s="90">
        <f>E493/1.11</f>
        <v>474324.32432432426</v>
      </c>
      <c r="H493" s="91">
        <f>G493*11%</f>
        <v>52175.675675675666</v>
      </c>
      <c r="I493" s="91">
        <f>G493/B492</f>
        <v>1097.9729729729729</v>
      </c>
      <c r="J493" s="104">
        <f>H493/B492</f>
        <v>120.777027027027</v>
      </c>
    </row>
    <row r="494" spans="1:10" ht="12.75" customHeight="1" x14ac:dyDescent="0.25">
      <c r="A494" s="101"/>
      <c r="D494" s="81" t="s">
        <v>23</v>
      </c>
      <c r="E494" s="81">
        <f>E492-E493</f>
        <v>3685500</v>
      </c>
      <c r="F494" s="81"/>
      <c r="G494" s="82">
        <f>G492-G493</f>
        <v>3320270.2702702698</v>
      </c>
      <c r="H494" s="82">
        <f>H492-H493</f>
        <v>365229.72972972965</v>
      </c>
      <c r="I494" s="82">
        <f>I492-I493</f>
        <v>7685.8108108108099</v>
      </c>
      <c r="J494" s="105">
        <f>J492-J493</f>
        <v>845.43918918918905</v>
      </c>
    </row>
    <row r="495" spans="1:10" ht="12.75" customHeight="1" x14ac:dyDescent="0.25">
      <c r="A495" s="101"/>
      <c r="D495" s="81"/>
      <c r="E495" s="81"/>
      <c r="F495" s="81"/>
      <c r="G495" s="82"/>
      <c r="H495" s="83">
        <f>G494+H494</f>
        <v>3685499.9999999995</v>
      </c>
      <c r="I495" s="83"/>
      <c r="J495" s="103"/>
    </row>
    <row r="496" spans="1:10" ht="12.75" customHeight="1" x14ac:dyDescent="0.25">
      <c r="A496" s="101"/>
      <c r="B496" s="79"/>
      <c r="D496" s="81"/>
      <c r="E496" s="81"/>
      <c r="F496" s="81"/>
      <c r="G496" s="82"/>
      <c r="H496" s="83"/>
      <c r="I496" s="83"/>
      <c r="J496" s="103"/>
    </row>
    <row r="497" spans="1:10" ht="12.75" customHeight="1" x14ac:dyDescent="0.25">
      <c r="A497" s="106"/>
      <c r="B497" s="107"/>
      <c r="C497" s="107"/>
      <c r="D497" s="107"/>
      <c r="E497" s="107"/>
      <c r="F497" s="107"/>
      <c r="G497" s="108">
        <f>G440+G446+G452+G458+G464+G470+G476+G482+G488+G494</f>
        <v>33021081.081081077</v>
      </c>
      <c r="H497" s="108">
        <f>H440+H446+H452+H458+H464+H470+H476+H482+H488+H494</f>
        <v>3632318.9189189188</v>
      </c>
      <c r="I497" s="107"/>
      <c r="J497" s="109">
        <f>H441+H447+H453+H459+H465+H471+H477+H483+H489+H495</f>
        <v>36653399.999999993</v>
      </c>
    </row>
    <row r="499" spans="1:10" ht="12.75" customHeight="1" x14ac:dyDescent="0.25">
      <c r="A499" s="94" t="s">
        <v>1</v>
      </c>
      <c r="B499" s="95">
        <f>Invoice!E2738</f>
        <v>23110025</v>
      </c>
      <c r="C499" s="96"/>
      <c r="D499" s="97"/>
      <c r="E499" s="97"/>
      <c r="F499" s="97"/>
      <c r="G499" s="98"/>
      <c r="H499" s="99"/>
      <c r="I499" s="99"/>
      <c r="J499" s="100"/>
    </row>
    <row r="500" spans="1:10" ht="12.75" customHeight="1" x14ac:dyDescent="0.25">
      <c r="A500" s="101">
        <v>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Invoice!B2746</f>
        <v>72</v>
      </c>
      <c r="C501" s="88" t="str">
        <f>Invoice!E2746</f>
        <v>CORRECTION FLUID JOYKO CF-S225</v>
      </c>
      <c r="D501" s="89">
        <f>Invoice!H2746</f>
        <v>34200</v>
      </c>
      <c r="E501" s="81">
        <f>D501*B501</f>
        <v>2462400</v>
      </c>
      <c r="F501" s="81"/>
      <c r="G501" s="82">
        <f>E501/1.11</f>
        <v>2218378.3783783782</v>
      </c>
      <c r="H501" s="83">
        <f>G501*11%</f>
        <v>244021.6216216216</v>
      </c>
      <c r="I501" s="83">
        <f>G501/B501</f>
        <v>30810.81081081081</v>
      </c>
      <c r="J501" s="103">
        <f>H501/B501</f>
        <v>3389.1891891891887</v>
      </c>
    </row>
    <row r="502" spans="1:10" ht="12.75" customHeight="1" x14ac:dyDescent="0.25">
      <c r="A502" s="101"/>
      <c r="D502" s="81"/>
      <c r="E502" s="81">
        <f>(E501*Invoice!I2746)+((E501-(E501*Invoice!I2746))*Invoice!J2746)</f>
        <v>307800</v>
      </c>
      <c r="F502" s="81"/>
      <c r="G502" s="90">
        <f>E502/1.11</f>
        <v>277297.29729729728</v>
      </c>
      <c r="H502" s="91">
        <f>G502*11%</f>
        <v>30502.7027027027</v>
      </c>
      <c r="I502" s="91">
        <f>G502/B501</f>
        <v>3851.3513513513512</v>
      </c>
      <c r="J502" s="104">
        <f>H502/B501</f>
        <v>423.64864864864859</v>
      </c>
    </row>
    <row r="503" spans="1:10" ht="12.75" customHeight="1" x14ac:dyDescent="0.25">
      <c r="A503" s="101"/>
      <c r="D503" s="81" t="s">
        <v>23</v>
      </c>
      <c r="E503" s="81">
        <f>E501-E502</f>
        <v>2154600</v>
      </c>
      <c r="F503" s="81"/>
      <c r="G503" s="82">
        <f>G501-G502</f>
        <v>1941081.0810810809</v>
      </c>
      <c r="H503" s="82">
        <f>H501-H502</f>
        <v>213518.91891891891</v>
      </c>
      <c r="I503" s="82">
        <f>I501-I502</f>
        <v>26959.45945945946</v>
      </c>
      <c r="J503" s="105">
        <f>J501-J502</f>
        <v>2965.54054054054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2154600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Invoice!B2747</f>
        <v>120</v>
      </c>
      <c r="C507" s="88" t="str">
        <f>Invoice!E2747</f>
        <v>CORRECTION TAPE JOYKO CT-522</v>
      </c>
      <c r="D507" s="89">
        <f>Invoice!H2747</f>
        <v>57600</v>
      </c>
      <c r="E507" s="81">
        <f t="shared" ref="E507" si="70">D507*B507</f>
        <v>6912000</v>
      </c>
      <c r="F507" s="81"/>
      <c r="G507" s="82">
        <f t="shared" ref="G507" si="71">E507/1.11</f>
        <v>6227027.0270270268</v>
      </c>
      <c r="H507" s="83">
        <f t="shared" ref="H507" si="72">G507*11%</f>
        <v>684972.9729729729</v>
      </c>
      <c r="I507" s="83">
        <f t="shared" ref="I507" si="73">G507/B507</f>
        <v>51891.891891891886</v>
      </c>
      <c r="J507" s="103">
        <f t="shared" ref="J507" si="74">H507/B507</f>
        <v>5708.1081081081074</v>
      </c>
    </row>
    <row r="508" spans="1:10" ht="12.75" customHeight="1" x14ac:dyDescent="0.25">
      <c r="A508" s="101"/>
      <c r="D508" s="81"/>
      <c r="E508" s="81">
        <f>(E507*Invoice!I2747)+((E507-(E507*Invoice!I2747))*Invoice!J2747)</f>
        <v>864000</v>
      </c>
      <c r="F508" s="81"/>
      <c r="G508" s="90">
        <f>E508/1.11</f>
        <v>778378.37837837834</v>
      </c>
      <c r="H508" s="91">
        <f>G508*11%</f>
        <v>85621.621621621613</v>
      </c>
      <c r="I508" s="91">
        <f>G508/B507</f>
        <v>6486.4864864864858</v>
      </c>
      <c r="J508" s="104">
        <f>H508/B507</f>
        <v>713.51351351351343</v>
      </c>
    </row>
    <row r="509" spans="1:10" ht="12.75" customHeight="1" x14ac:dyDescent="0.25">
      <c r="A509" s="101"/>
      <c r="D509" s="81" t="s">
        <v>23</v>
      </c>
      <c r="E509" s="81">
        <f>E507-E508</f>
        <v>6048000</v>
      </c>
      <c r="F509" s="81"/>
      <c r="G509" s="82">
        <f>G507-G508</f>
        <v>5448648.6486486485</v>
      </c>
      <c r="H509" s="82">
        <f>H507-H508</f>
        <v>599351.35135135124</v>
      </c>
      <c r="I509" s="82">
        <f>I507-I508</f>
        <v>45405.4054054054</v>
      </c>
      <c r="J509" s="105">
        <f>J507-J508</f>
        <v>4994.5945945945941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6048000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G503+G509</f>
        <v>7389729.7297297297</v>
      </c>
      <c r="H512" s="108">
        <f>H503+H509</f>
        <v>812870.27027027018</v>
      </c>
      <c r="I512" s="107"/>
      <c r="J512" s="109">
        <f>H504+H510</f>
        <v>8202600</v>
      </c>
    </row>
    <row r="514" spans="1:10" ht="12.75" customHeight="1" x14ac:dyDescent="0.25">
      <c r="A514" s="94" t="s">
        <v>1</v>
      </c>
      <c r="B514" s="95">
        <f>Invoice!E2852</f>
        <v>23110026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Invoice!B2860</f>
        <v>100</v>
      </c>
      <c r="C516" s="88" t="str">
        <f>Invoice!E2860</f>
        <v>STIP / PENGHAPUS KENKO ERW-40SQ PUTIH</v>
      </c>
      <c r="D516" s="89">
        <f>Invoice!H2860</f>
        <v>27500</v>
      </c>
      <c r="E516" s="81">
        <f>D516*B516</f>
        <v>2750000</v>
      </c>
      <c r="F516" s="81"/>
      <c r="G516" s="82">
        <f>E516/1.11</f>
        <v>2477477.4774774774</v>
      </c>
      <c r="H516" s="83">
        <f>G516*11%</f>
        <v>272522.52252252254</v>
      </c>
      <c r="I516" s="83">
        <f>G516/B516</f>
        <v>24774.774774774774</v>
      </c>
      <c r="J516" s="103">
        <f>H516/B516</f>
        <v>2725.2252252252256</v>
      </c>
    </row>
    <row r="517" spans="1:10" ht="12.75" customHeight="1" x14ac:dyDescent="0.25">
      <c r="A517" s="101"/>
      <c r="D517" s="81"/>
      <c r="E517" s="81">
        <f>(E516*Invoice!I2860)+((E516-(E516*Invoice!I2860))*Invoice!J2860)</f>
        <v>371250</v>
      </c>
      <c r="F517" s="81"/>
      <c r="G517" s="90">
        <f>E517/1.11</f>
        <v>334459.45945945941</v>
      </c>
      <c r="H517" s="91">
        <f>G517*11%</f>
        <v>36790.540540540533</v>
      </c>
      <c r="I517" s="91">
        <f>G517/B516</f>
        <v>3344.5945945945941</v>
      </c>
      <c r="J517" s="104">
        <f>H517/B516</f>
        <v>367.9054054054053</v>
      </c>
    </row>
    <row r="518" spans="1:10" ht="12.75" customHeight="1" x14ac:dyDescent="0.25">
      <c r="A518" s="101"/>
      <c r="D518" s="81" t="s">
        <v>23</v>
      </c>
      <c r="E518" s="81">
        <f>E516-E517</f>
        <v>2378750</v>
      </c>
      <c r="F518" s="81"/>
      <c r="G518" s="82">
        <f>G516-G517</f>
        <v>2143018.018018018</v>
      </c>
      <c r="H518" s="82">
        <f>H516-H517</f>
        <v>235731.98198198201</v>
      </c>
      <c r="I518" s="82">
        <f>I516-I517</f>
        <v>21430.180180180181</v>
      </c>
      <c r="J518" s="105">
        <f>J516-J517</f>
        <v>2357.3198198198202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2378750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1">
        <v>2</v>
      </c>
      <c r="B521" s="84" t="s">
        <v>20</v>
      </c>
      <c r="C521" s="84" t="s">
        <v>21</v>
      </c>
      <c r="D521" s="85" t="s">
        <v>22</v>
      </c>
      <c r="E521" s="85" t="s">
        <v>23</v>
      </c>
      <c r="F521" s="85"/>
      <c r="G521" s="86" t="s">
        <v>24</v>
      </c>
      <c r="H521" s="87" t="s">
        <v>25</v>
      </c>
      <c r="I521" s="87" t="s">
        <v>26</v>
      </c>
      <c r="J521" s="102"/>
    </row>
    <row r="522" spans="1:10" ht="12.75" customHeight="1" x14ac:dyDescent="0.25">
      <c r="A522" s="101"/>
      <c r="B522" s="80">
        <f>Invoice!B2861</f>
        <v>50</v>
      </c>
      <c r="C522" s="88" t="str">
        <f>Invoice!E2861</f>
        <v>STIP / PENGHAPUS KENKO ERW-20SQ PUTIH</v>
      </c>
      <c r="D522" s="89">
        <f>Invoice!H2861</f>
        <v>30000</v>
      </c>
      <c r="E522" s="81">
        <f t="shared" ref="E522" si="75">D522*B522</f>
        <v>1500000</v>
      </c>
      <c r="F522" s="81"/>
      <c r="G522" s="82">
        <f t="shared" ref="G522" si="76">E522/1.11</f>
        <v>1351351.3513513512</v>
      </c>
      <c r="H522" s="83">
        <f t="shared" ref="H522" si="77">G522*11%</f>
        <v>148648.64864864864</v>
      </c>
      <c r="I522" s="83">
        <f t="shared" ref="I522" si="78">G522/B522</f>
        <v>27027.027027027027</v>
      </c>
      <c r="J522" s="103">
        <f t="shared" ref="J522" si="79">H522/B522</f>
        <v>2972.9729729729729</v>
      </c>
    </row>
    <row r="523" spans="1:10" ht="12.75" customHeight="1" x14ac:dyDescent="0.25">
      <c r="A523" s="101"/>
      <c r="D523" s="81"/>
      <c r="E523" s="81">
        <f>(E522*Invoice!I2861)+((E522-(E522*Invoice!I2861))*Invoice!J2861)</f>
        <v>202500</v>
      </c>
      <c r="F523" s="81"/>
      <c r="G523" s="90">
        <f>E523/1.11</f>
        <v>182432.43243243243</v>
      </c>
      <c r="H523" s="91">
        <f>G523*11%</f>
        <v>20067.567567567567</v>
      </c>
      <c r="I523" s="91">
        <f>G523/B522</f>
        <v>3648.6486486486483</v>
      </c>
      <c r="J523" s="104">
        <f>H523/B522</f>
        <v>401.35135135135135</v>
      </c>
    </row>
    <row r="524" spans="1:10" ht="12.75" customHeight="1" x14ac:dyDescent="0.25">
      <c r="A524" s="101"/>
      <c r="D524" s="81" t="s">
        <v>23</v>
      </c>
      <c r="E524" s="81">
        <f>E522-E523</f>
        <v>1297500</v>
      </c>
      <c r="F524" s="81"/>
      <c r="G524" s="82">
        <f>G522-G523</f>
        <v>1168918.9189189188</v>
      </c>
      <c r="H524" s="82">
        <f>H522-H523</f>
        <v>128581.08108108107</v>
      </c>
      <c r="I524" s="82">
        <f>I522-I523</f>
        <v>23378.37837837838</v>
      </c>
      <c r="J524" s="105">
        <f>J522-J523</f>
        <v>2571.6216216216217</v>
      </c>
    </row>
    <row r="525" spans="1:10" ht="12.75" customHeight="1" x14ac:dyDescent="0.25">
      <c r="A525" s="101"/>
      <c r="D525" s="81"/>
      <c r="E525" s="81"/>
      <c r="F525" s="81"/>
      <c r="G525" s="82"/>
      <c r="H525" s="83">
        <f>G524+H524</f>
        <v>1297500</v>
      </c>
      <c r="I525" s="83"/>
      <c r="J525" s="103"/>
    </row>
    <row r="526" spans="1:10" ht="12.75" customHeight="1" x14ac:dyDescent="0.25">
      <c r="A526" s="101"/>
      <c r="B526" s="79"/>
      <c r="D526" s="81"/>
      <c r="E526" s="81"/>
      <c r="F526" s="81"/>
      <c r="G526" s="82"/>
      <c r="H526" s="83"/>
      <c r="I526" s="83"/>
      <c r="J526" s="103"/>
    </row>
    <row r="527" spans="1:10" ht="12.75" customHeight="1" x14ac:dyDescent="0.25">
      <c r="A527" s="106"/>
      <c r="B527" s="107"/>
      <c r="C527" s="107"/>
      <c r="D527" s="107"/>
      <c r="E527" s="107"/>
      <c r="F527" s="107"/>
      <c r="G527" s="108">
        <f>G518+G524</f>
        <v>3311936.9369369368</v>
      </c>
      <c r="H527" s="108">
        <f>H518+H524</f>
        <v>364313.06306306308</v>
      </c>
      <c r="I527" s="107"/>
      <c r="J527" s="109">
        <f>H519+H525</f>
        <v>3676250</v>
      </c>
    </row>
    <row r="529" spans="1:10" ht="12.75" customHeight="1" x14ac:dyDescent="0.25">
      <c r="A529" s="94" t="s">
        <v>1</v>
      </c>
      <c r="B529" s="95">
        <f>Invoice!E2966</f>
        <v>23110027</v>
      </c>
      <c r="C529" s="96"/>
      <c r="D529" s="97"/>
      <c r="E529" s="97"/>
      <c r="F529" s="97"/>
      <c r="G529" s="98"/>
      <c r="H529" s="99"/>
      <c r="I529" s="99"/>
      <c r="J529" s="100"/>
    </row>
    <row r="530" spans="1:10" ht="12.75" customHeight="1" x14ac:dyDescent="0.25">
      <c r="A530" s="101">
        <v>1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Invoice!B2974</f>
        <v>12</v>
      </c>
      <c r="C531" s="88" t="str">
        <f>Invoice!E2974</f>
        <v>ORIGAMI FLUORESCENT ALFA 14X14</v>
      </c>
      <c r="D531" s="89">
        <f>Invoice!H2974</f>
        <v>3250</v>
      </c>
      <c r="E531" s="81">
        <f>D531*B531</f>
        <v>39000</v>
      </c>
      <c r="F531" s="81"/>
      <c r="G531" s="82">
        <f>E531/1.11</f>
        <v>35135.135135135133</v>
      </c>
      <c r="H531" s="83">
        <f>G531*11%</f>
        <v>3864.8648648648646</v>
      </c>
      <c r="I531" s="83">
        <f>G531/B531</f>
        <v>2927.9279279279276</v>
      </c>
      <c r="J531" s="103">
        <f>H531/B531</f>
        <v>322.07207207207205</v>
      </c>
    </row>
    <row r="532" spans="1:10" ht="12.75" customHeight="1" x14ac:dyDescent="0.25">
      <c r="A532" s="101"/>
      <c r="D532" s="81"/>
      <c r="E532" s="81">
        <f>(E531*Invoice!I2974)+((E531-(E531*Invoice!I2974))*Invoice!J2974)</f>
        <v>0</v>
      </c>
      <c r="F532" s="81"/>
      <c r="G532" s="90">
        <f>E532/1.11</f>
        <v>0</v>
      </c>
      <c r="H532" s="91">
        <f>G532*11%</f>
        <v>0</v>
      </c>
      <c r="I532" s="91">
        <f>G532/B531</f>
        <v>0</v>
      </c>
      <c r="J532" s="104">
        <f>H532/B531</f>
        <v>0</v>
      </c>
    </row>
    <row r="533" spans="1:10" ht="12.75" customHeight="1" x14ac:dyDescent="0.25">
      <c r="A533" s="101"/>
      <c r="D533" s="81" t="s">
        <v>23</v>
      </c>
      <c r="E533" s="81">
        <f>E531-E532</f>
        <v>39000</v>
      </c>
      <c r="F533" s="81"/>
      <c r="G533" s="82">
        <f>G531-G532</f>
        <v>35135.135135135133</v>
      </c>
      <c r="H533" s="82">
        <f>H531-H532</f>
        <v>3864.8648648648646</v>
      </c>
      <c r="I533" s="82">
        <f>I531-I532</f>
        <v>2927.9279279279276</v>
      </c>
      <c r="J533" s="105">
        <f>J531-J532</f>
        <v>322.07207207207205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39000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1">
        <v>2</v>
      </c>
      <c r="B536" s="84" t="s">
        <v>20</v>
      </c>
      <c r="C536" s="84" t="s">
        <v>21</v>
      </c>
      <c r="D536" s="85" t="s">
        <v>22</v>
      </c>
      <c r="E536" s="85" t="s">
        <v>23</v>
      </c>
      <c r="F536" s="85"/>
      <c r="G536" s="86" t="s">
        <v>24</v>
      </c>
      <c r="H536" s="87" t="s">
        <v>25</v>
      </c>
      <c r="I536" s="87" t="s">
        <v>26</v>
      </c>
      <c r="J536" s="102"/>
    </row>
    <row r="537" spans="1:10" ht="12.75" customHeight="1" x14ac:dyDescent="0.25">
      <c r="A537" s="101"/>
      <c r="B537" s="80">
        <f>Invoice!B2975</f>
        <v>12</v>
      </c>
      <c r="C537" s="88" t="str">
        <f>Invoice!E2975</f>
        <v>ORIGAMI FLUORESCENT ALFA 16X16</v>
      </c>
      <c r="D537" s="89">
        <f>Invoice!H2975</f>
        <v>4000</v>
      </c>
      <c r="E537" s="81">
        <f t="shared" ref="E537:E549" si="80">D537*B537</f>
        <v>48000</v>
      </c>
      <c r="F537" s="81"/>
      <c r="G537" s="82">
        <f t="shared" ref="G537:G549" si="81">E537/1.11</f>
        <v>43243.24324324324</v>
      </c>
      <c r="H537" s="83">
        <f t="shared" ref="H537:H549" si="82">G537*11%</f>
        <v>4756.7567567567567</v>
      </c>
      <c r="I537" s="83">
        <f t="shared" ref="I537:I549" si="83">G537/B537</f>
        <v>3603.6036036036035</v>
      </c>
      <c r="J537" s="103">
        <f t="shared" ref="J537:J549" si="84">H537/B537</f>
        <v>396.39639639639637</v>
      </c>
    </row>
    <row r="538" spans="1:10" ht="12.75" customHeight="1" x14ac:dyDescent="0.25">
      <c r="A538" s="101"/>
      <c r="D538" s="81"/>
      <c r="E538" s="81">
        <f>(E537*Invoice!I2975)+((E537-(E537*Invoice!I2975))*Invoice!J2975)</f>
        <v>0</v>
      </c>
      <c r="F538" s="81"/>
      <c r="G538" s="90">
        <f>E538/1.11</f>
        <v>0</v>
      </c>
      <c r="H538" s="91">
        <f>G538*11%</f>
        <v>0</v>
      </c>
      <c r="I538" s="91">
        <f>G538/B537</f>
        <v>0</v>
      </c>
      <c r="J538" s="104">
        <f>H538/B537</f>
        <v>0</v>
      </c>
    </row>
    <row r="539" spans="1:10" ht="12.75" customHeight="1" x14ac:dyDescent="0.25">
      <c r="A539" s="101"/>
      <c r="D539" s="81" t="s">
        <v>23</v>
      </c>
      <c r="E539" s="81">
        <f>E537-E538</f>
        <v>48000</v>
      </c>
      <c r="F539" s="81"/>
      <c r="G539" s="82">
        <f>G537-G538</f>
        <v>43243.24324324324</v>
      </c>
      <c r="H539" s="82">
        <f>H537-H538</f>
        <v>4756.7567567567567</v>
      </c>
      <c r="I539" s="82">
        <f>I537-I538</f>
        <v>3603.6036036036035</v>
      </c>
      <c r="J539" s="105">
        <f>J537-J538</f>
        <v>396.39639639639637</v>
      </c>
    </row>
    <row r="540" spans="1:10" ht="12.75" customHeight="1" x14ac:dyDescent="0.25">
      <c r="A540" s="101"/>
      <c r="D540" s="81"/>
      <c r="E540" s="81"/>
      <c r="F540" s="81"/>
      <c r="G540" s="82"/>
      <c r="H540" s="83">
        <f>G539+H539</f>
        <v>48000</v>
      </c>
      <c r="I540" s="83"/>
      <c r="J540" s="103"/>
    </row>
    <row r="541" spans="1:10" ht="12.75" customHeight="1" x14ac:dyDescent="0.25">
      <c r="A541" s="101"/>
      <c r="B541" s="79"/>
      <c r="D541" s="81"/>
      <c r="E541" s="81"/>
      <c r="F541" s="81"/>
      <c r="G541" s="82"/>
      <c r="H541" s="83"/>
      <c r="I541" s="83"/>
      <c r="J541" s="103"/>
    </row>
    <row r="542" spans="1:10" ht="12.75" customHeight="1" x14ac:dyDescent="0.25">
      <c r="A542" s="101">
        <v>3</v>
      </c>
      <c r="B542" s="84" t="s">
        <v>20</v>
      </c>
      <c r="C542" s="84" t="s">
        <v>21</v>
      </c>
      <c r="D542" s="85" t="s">
        <v>22</v>
      </c>
      <c r="E542" s="85" t="s">
        <v>23</v>
      </c>
      <c r="F542" s="85"/>
      <c r="G542" s="86" t="s">
        <v>24</v>
      </c>
      <c r="H542" s="87" t="s">
        <v>25</v>
      </c>
      <c r="I542" s="87" t="s">
        <v>26</v>
      </c>
      <c r="J542" s="102"/>
    </row>
    <row r="543" spans="1:10" ht="12.75" customHeight="1" x14ac:dyDescent="0.25">
      <c r="A543" s="101"/>
      <c r="B543" s="80">
        <f>Invoice!B2976</f>
        <v>1</v>
      </c>
      <c r="C543" s="88" t="str">
        <f>Invoice!E2976</f>
        <v>HIGHLIGHTER / STABILLO VANCO HL-521</v>
      </c>
      <c r="D543" s="89">
        <f>Invoice!H2976</f>
        <v>25000</v>
      </c>
      <c r="E543" s="81">
        <f t="shared" si="80"/>
        <v>25000</v>
      </c>
      <c r="F543" s="81"/>
      <c r="G543" s="82">
        <f t="shared" si="81"/>
        <v>22522.522522522522</v>
      </c>
      <c r="H543" s="83">
        <f t="shared" si="82"/>
        <v>2477.4774774774774</v>
      </c>
      <c r="I543" s="83">
        <f t="shared" si="83"/>
        <v>22522.522522522522</v>
      </c>
      <c r="J543" s="103">
        <f t="shared" si="84"/>
        <v>2477.4774774774774</v>
      </c>
    </row>
    <row r="544" spans="1:10" ht="12.75" customHeight="1" x14ac:dyDescent="0.25">
      <c r="A544" s="101"/>
      <c r="D544" s="81"/>
      <c r="E544" s="81">
        <f>(E543*Invoice!I2976)+((E543-(E543*Invoice!I2976))*Invoice!J2976)</f>
        <v>0</v>
      </c>
      <c r="F544" s="81"/>
      <c r="G544" s="90">
        <f>E544/1.11</f>
        <v>0</v>
      </c>
      <c r="H544" s="91">
        <f>G544*11%</f>
        <v>0</v>
      </c>
      <c r="I544" s="91">
        <f>G544/B543</f>
        <v>0</v>
      </c>
      <c r="J544" s="104">
        <f>H544/B543</f>
        <v>0</v>
      </c>
    </row>
    <row r="545" spans="1:10" ht="12.75" customHeight="1" x14ac:dyDescent="0.25">
      <c r="A545" s="101"/>
      <c r="D545" s="81" t="s">
        <v>23</v>
      </c>
      <c r="E545" s="81">
        <f>E543-E544</f>
        <v>25000</v>
      </c>
      <c r="F545" s="81"/>
      <c r="G545" s="82">
        <f>G543-G544</f>
        <v>22522.522522522522</v>
      </c>
      <c r="H545" s="82">
        <f>H543-H544</f>
        <v>2477.4774774774774</v>
      </c>
      <c r="I545" s="82">
        <f>I543-I544</f>
        <v>22522.522522522522</v>
      </c>
      <c r="J545" s="105">
        <f>J543-J544</f>
        <v>2477.4774774774774</v>
      </c>
    </row>
    <row r="546" spans="1:10" ht="12.75" customHeight="1" x14ac:dyDescent="0.25">
      <c r="A546" s="101"/>
      <c r="D546" s="81"/>
      <c r="E546" s="81"/>
      <c r="F546" s="81"/>
      <c r="G546" s="82"/>
      <c r="H546" s="83">
        <f>G545+H545</f>
        <v>25000</v>
      </c>
      <c r="I546" s="83"/>
      <c r="J546" s="103"/>
    </row>
    <row r="547" spans="1:10" ht="12.75" customHeight="1" x14ac:dyDescent="0.25">
      <c r="A547" s="101"/>
      <c r="B547" s="79"/>
      <c r="D547" s="81"/>
      <c r="E547" s="81"/>
      <c r="F547" s="81"/>
      <c r="G547" s="82"/>
      <c r="H547" s="83"/>
      <c r="I547" s="83"/>
      <c r="J547" s="103"/>
    </row>
    <row r="548" spans="1:10" ht="12.75" customHeight="1" x14ac:dyDescent="0.25">
      <c r="A548" s="101">
        <v>4</v>
      </c>
      <c r="B548" s="84" t="s">
        <v>20</v>
      </c>
      <c r="C548" s="84" t="s">
        <v>21</v>
      </c>
      <c r="D548" s="85" t="s">
        <v>22</v>
      </c>
      <c r="E548" s="85" t="s">
        <v>23</v>
      </c>
      <c r="F548" s="85"/>
      <c r="G548" s="86" t="s">
        <v>24</v>
      </c>
      <c r="H548" s="87" t="s">
        <v>25</v>
      </c>
      <c r="I548" s="87" t="s">
        <v>26</v>
      </c>
      <c r="J548" s="102"/>
    </row>
    <row r="549" spans="1:10" ht="12.75" customHeight="1" x14ac:dyDescent="0.25">
      <c r="A549" s="101"/>
      <c r="B549" s="80">
        <f>Invoice!B2977</f>
        <v>2</v>
      </c>
      <c r="C549" s="88" t="str">
        <f>Invoice!E2977</f>
        <v>PEN 4W VC-6201 VANCO</v>
      </c>
      <c r="D549" s="89">
        <f>Invoice!H2977</f>
        <v>25000</v>
      </c>
      <c r="E549" s="81">
        <f t="shared" si="80"/>
        <v>50000</v>
      </c>
      <c r="F549" s="81"/>
      <c r="G549" s="82">
        <f t="shared" si="81"/>
        <v>45045.045045045044</v>
      </c>
      <c r="H549" s="83">
        <f t="shared" si="82"/>
        <v>4954.9549549549547</v>
      </c>
      <c r="I549" s="83">
        <f t="shared" si="83"/>
        <v>22522.522522522522</v>
      </c>
      <c r="J549" s="103">
        <f t="shared" si="84"/>
        <v>2477.4774774774774</v>
      </c>
    </row>
    <row r="550" spans="1:10" ht="12.75" customHeight="1" x14ac:dyDescent="0.25">
      <c r="A550" s="101"/>
      <c r="D550" s="81"/>
      <c r="E550" s="81">
        <f>(E549*Invoice!I2977)+((E549-(E549*Invoice!I2977))*Invoice!J2977)</f>
        <v>0</v>
      </c>
      <c r="F550" s="81"/>
      <c r="G550" s="90">
        <f>E550/1.11</f>
        <v>0</v>
      </c>
      <c r="H550" s="91">
        <f>G550*11%</f>
        <v>0</v>
      </c>
      <c r="I550" s="91">
        <f>G550/B549</f>
        <v>0</v>
      </c>
      <c r="J550" s="104">
        <f>H550/B549</f>
        <v>0</v>
      </c>
    </row>
    <row r="551" spans="1:10" ht="12.75" customHeight="1" x14ac:dyDescent="0.25">
      <c r="A551" s="101"/>
      <c r="D551" s="81" t="s">
        <v>23</v>
      </c>
      <c r="E551" s="81">
        <f>E549-E550</f>
        <v>50000</v>
      </c>
      <c r="F551" s="81"/>
      <c r="G551" s="82">
        <f>G549-G550</f>
        <v>45045.045045045044</v>
      </c>
      <c r="H551" s="82">
        <f>H549-H550</f>
        <v>4954.9549549549547</v>
      </c>
      <c r="I551" s="82">
        <f>I549-I550</f>
        <v>22522.522522522522</v>
      </c>
      <c r="J551" s="105">
        <f>J549-J550</f>
        <v>2477.4774774774774</v>
      </c>
    </row>
    <row r="552" spans="1:10" ht="12.75" customHeight="1" x14ac:dyDescent="0.25">
      <c r="A552" s="101"/>
      <c r="D552" s="81"/>
      <c r="E552" s="81"/>
      <c r="F552" s="81"/>
      <c r="G552" s="82"/>
      <c r="H552" s="83">
        <f>G551+H551</f>
        <v>50000</v>
      </c>
      <c r="I552" s="83"/>
      <c r="J552" s="103"/>
    </row>
    <row r="553" spans="1:10" ht="12.75" customHeight="1" x14ac:dyDescent="0.25">
      <c r="A553" s="101"/>
      <c r="B553" s="79"/>
      <c r="D553" s="81"/>
      <c r="E553" s="81"/>
      <c r="F553" s="81"/>
      <c r="G553" s="82"/>
      <c r="H553" s="83"/>
      <c r="I553" s="83"/>
      <c r="J553" s="103"/>
    </row>
    <row r="554" spans="1:10" ht="12.75" customHeight="1" x14ac:dyDescent="0.25">
      <c r="A554" s="106"/>
      <c r="B554" s="107"/>
      <c r="C554" s="107"/>
      <c r="D554" s="107"/>
      <c r="E554" s="107"/>
      <c r="F554" s="107"/>
      <c r="G554" s="108">
        <f>G533+G539+G545+G551</f>
        <v>145945.94594594592</v>
      </c>
      <c r="H554" s="108">
        <f>H533+H539+H545+H551</f>
        <v>16054.054054054053</v>
      </c>
      <c r="I554" s="107"/>
      <c r="J554" s="109">
        <f>H534+H540+H546+H552</f>
        <v>162000</v>
      </c>
    </row>
    <row r="556" spans="1:10" ht="12.75" customHeight="1" x14ac:dyDescent="0.25">
      <c r="A556" s="94" t="s">
        <v>1</v>
      </c>
      <c r="B556" s="95">
        <f>Invoice!E3080</f>
        <v>23110028</v>
      </c>
      <c r="C556" s="96"/>
      <c r="D556" s="97"/>
      <c r="E556" s="97"/>
      <c r="F556" s="97"/>
      <c r="G556" s="98"/>
      <c r="H556" s="99"/>
      <c r="I556" s="99"/>
      <c r="J556" s="100"/>
    </row>
    <row r="557" spans="1:10" ht="12.75" customHeight="1" x14ac:dyDescent="0.25">
      <c r="A557" s="101">
        <v>1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Invoice!B3088</f>
        <v>2</v>
      </c>
      <c r="C558" s="88" t="str">
        <f>Invoice!E3088</f>
        <v>PENSIL WARNA KENKO CP-12F CLASSIC (PANJANG)</v>
      </c>
      <c r="D558" s="89">
        <f>Invoice!H3088</f>
        <v>124200</v>
      </c>
      <c r="E558" s="81">
        <f>D558*B558</f>
        <v>248400</v>
      </c>
      <c r="F558" s="81"/>
      <c r="G558" s="82">
        <f>E558/1.11</f>
        <v>223783.78378378376</v>
      </c>
      <c r="H558" s="83">
        <f>G558*11%</f>
        <v>24616.216216216213</v>
      </c>
      <c r="I558" s="83">
        <f>G558/B558</f>
        <v>111891.89189189188</v>
      </c>
      <c r="J558" s="103">
        <f>H558/B558</f>
        <v>12308.108108108107</v>
      </c>
    </row>
    <row r="559" spans="1:10" ht="12.75" customHeight="1" x14ac:dyDescent="0.25">
      <c r="A559" s="101"/>
      <c r="D559" s="81"/>
      <c r="E559" s="81">
        <f>(E558*Invoice!I3088)+((E558-(E558*Invoice!I3088))*Invoice!J3088)</f>
        <v>24840</v>
      </c>
      <c r="F559" s="81"/>
      <c r="G559" s="90">
        <f>E559/1.11</f>
        <v>22378.378378378377</v>
      </c>
      <c r="H559" s="91">
        <f>G559*11%</f>
        <v>2461.6216216216212</v>
      </c>
      <c r="I559" s="91">
        <f>G559/B558</f>
        <v>11189.189189189188</v>
      </c>
      <c r="J559" s="104">
        <f>H559/B558</f>
        <v>1230.8108108108106</v>
      </c>
    </row>
    <row r="560" spans="1:10" ht="12.75" customHeight="1" x14ac:dyDescent="0.25">
      <c r="A560" s="101"/>
      <c r="D560" s="81" t="s">
        <v>23</v>
      </c>
      <c r="E560" s="81">
        <f>E558-E559</f>
        <v>223560</v>
      </c>
      <c r="F560" s="81"/>
      <c r="G560" s="82">
        <f>G558-G559</f>
        <v>201405.40540540538</v>
      </c>
      <c r="H560" s="82">
        <f>H558-H559</f>
        <v>22154.594594594593</v>
      </c>
      <c r="I560" s="82">
        <f>I558-I559</f>
        <v>100702.70270270269</v>
      </c>
      <c r="J560" s="105">
        <f>J558-J559</f>
        <v>11077.297297297297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223559.99999999997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2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Invoice!B3089</f>
        <v>2</v>
      </c>
      <c r="C564" s="88" t="str">
        <f>Invoice!E3089</f>
        <v>PENSIL WARNA KENKO CP-12HALF CLASSIC (PENDEK)</v>
      </c>
      <c r="D564" s="89">
        <f>Invoice!H3089</f>
        <v>79200</v>
      </c>
      <c r="E564" s="81">
        <f t="shared" ref="E564:E624" si="85">D564*B564</f>
        <v>158400</v>
      </c>
      <c r="F564" s="81"/>
      <c r="G564" s="82">
        <f t="shared" ref="G564:G624" si="86">E564/1.11</f>
        <v>142702.70270270269</v>
      </c>
      <c r="H564" s="83">
        <f t="shared" ref="H564:H624" si="87">G564*11%</f>
        <v>15697.297297297297</v>
      </c>
      <c r="I564" s="83">
        <f t="shared" ref="I564:I624" si="88">G564/B564</f>
        <v>71351.351351351346</v>
      </c>
      <c r="J564" s="103">
        <f t="shared" ref="J564:J624" si="89">H564/B564</f>
        <v>7848.6486486486483</v>
      </c>
    </row>
    <row r="565" spans="1:10" ht="12.75" customHeight="1" x14ac:dyDescent="0.25">
      <c r="A565" s="101"/>
      <c r="D565" s="81"/>
      <c r="E565" s="81">
        <f>(E564*Invoice!I3089)+((E564-(E564*Invoice!I3089))*Invoice!J3089)</f>
        <v>15840</v>
      </c>
      <c r="F565" s="81"/>
      <c r="G565" s="90">
        <f>E565/1.11</f>
        <v>14270.270270270268</v>
      </c>
      <c r="H565" s="91">
        <f>G565*11%</f>
        <v>1569.7297297297296</v>
      </c>
      <c r="I565" s="91">
        <f>G565/B564</f>
        <v>7135.1351351351341</v>
      </c>
      <c r="J565" s="104">
        <f>H565/B564</f>
        <v>784.86486486486478</v>
      </c>
    </row>
    <row r="566" spans="1:10" ht="12.75" customHeight="1" x14ac:dyDescent="0.25">
      <c r="A566" s="101"/>
      <c r="D566" s="81" t="s">
        <v>23</v>
      </c>
      <c r="E566" s="81">
        <f>E564-E565</f>
        <v>142560</v>
      </c>
      <c r="F566" s="81"/>
      <c r="G566" s="82">
        <f>G564-G565</f>
        <v>128432.43243243243</v>
      </c>
      <c r="H566" s="82">
        <f>H564-H565</f>
        <v>14127.567567567567</v>
      </c>
      <c r="I566" s="82">
        <f>I564-I565</f>
        <v>64216.216216216213</v>
      </c>
      <c r="J566" s="105">
        <f>J564-J565</f>
        <v>7063.7837837837833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142560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1">
        <v>3</v>
      </c>
      <c r="B569" s="84" t="s">
        <v>20</v>
      </c>
      <c r="C569" s="84" t="s">
        <v>21</v>
      </c>
      <c r="D569" s="85" t="s">
        <v>22</v>
      </c>
      <c r="E569" s="85" t="s">
        <v>23</v>
      </c>
      <c r="F569" s="85"/>
      <c r="G569" s="86" t="s">
        <v>24</v>
      </c>
      <c r="H569" s="87" t="s">
        <v>25</v>
      </c>
      <c r="I569" s="87" t="s">
        <v>26</v>
      </c>
      <c r="J569" s="102"/>
    </row>
    <row r="570" spans="1:10" ht="12.75" customHeight="1" x14ac:dyDescent="0.25">
      <c r="A570" s="101"/>
      <c r="B570" s="80">
        <f>Invoice!B3090</f>
        <v>2</v>
      </c>
      <c r="C570" s="88" t="str">
        <f>Invoice!E3090</f>
        <v>STIP / PENGHAPUS JOYKO ER-B20BL HITAM</v>
      </c>
      <c r="D570" s="89">
        <f>Invoice!H3090</f>
        <v>34100</v>
      </c>
      <c r="E570" s="81">
        <f t="shared" si="85"/>
        <v>68200</v>
      </c>
      <c r="F570" s="81"/>
      <c r="G570" s="82">
        <f t="shared" si="86"/>
        <v>61441.441441441435</v>
      </c>
      <c r="H570" s="83">
        <f t="shared" si="87"/>
        <v>6758.5585585585577</v>
      </c>
      <c r="I570" s="83">
        <f t="shared" si="88"/>
        <v>30720.720720720718</v>
      </c>
      <c r="J570" s="103">
        <f t="shared" si="89"/>
        <v>3379.2792792792789</v>
      </c>
    </row>
    <row r="571" spans="1:10" ht="12.75" customHeight="1" x14ac:dyDescent="0.25">
      <c r="A571" s="101"/>
      <c r="D571" s="81"/>
      <c r="E571" s="81">
        <f>(E570*Invoice!I3090)+((E570-(E570*Invoice!I3090))*Invoice!J3090)</f>
        <v>6820</v>
      </c>
      <c r="F571" s="81"/>
      <c r="G571" s="90">
        <f>E571/1.11</f>
        <v>6144.1441441441439</v>
      </c>
      <c r="H571" s="91">
        <f>G571*11%</f>
        <v>675.85585585585579</v>
      </c>
      <c r="I571" s="91">
        <f>G571/B570</f>
        <v>3072.0720720720719</v>
      </c>
      <c r="J571" s="104">
        <f>H571/B570</f>
        <v>337.9279279279279</v>
      </c>
    </row>
    <row r="572" spans="1:10" ht="12.75" customHeight="1" x14ac:dyDescent="0.25">
      <c r="A572" s="101"/>
      <c r="D572" s="81" t="s">
        <v>23</v>
      </c>
      <c r="E572" s="81">
        <f>E570-E571</f>
        <v>61380</v>
      </c>
      <c r="F572" s="81"/>
      <c r="G572" s="82">
        <f>G570-G571</f>
        <v>55297.297297297293</v>
      </c>
      <c r="H572" s="82">
        <f>H570-H571</f>
        <v>6082.7027027027016</v>
      </c>
      <c r="I572" s="82">
        <f>I570-I571</f>
        <v>27648.648648648646</v>
      </c>
      <c r="J572" s="105">
        <f>J570-J571</f>
        <v>3041.3513513513508</v>
      </c>
    </row>
    <row r="573" spans="1:10" ht="12.75" customHeight="1" x14ac:dyDescent="0.25">
      <c r="A573" s="101"/>
      <c r="D573" s="81"/>
      <c r="E573" s="81"/>
      <c r="F573" s="81"/>
      <c r="G573" s="82"/>
      <c r="H573" s="83">
        <f>G572+H572</f>
        <v>61379.999999999993</v>
      </c>
      <c r="I573" s="83"/>
      <c r="J573" s="103"/>
    </row>
    <row r="574" spans="1:10" ht="12.75" customHeight="1" x14ac:dyDescent="0.25">
      <c r="A574" s="101"/>
      <c r="B574" s="79"/>
      <c r="D574" s="81"/>
      <c r="E574" s="81"/>
      <c r="F574" s="81"/>
      <c r="G574" s="82"/>
      <c r="H574" s="83"/>
      <c r="I574" s="83"/>
      <c r="J574" s="103"/>
    </row>
    <row r="575" spans="1:10" ht="12.75" customHeight="1" x14ac:dyDescent="0.25">
      <c r="A575" s="101">
        <v>4</v>
      </c>
      <c r="B575" s="84" t="s">
        <v>20</v>
      </c>
      <c r="C575" s="84" t="s">
        <v>21</v>
      </c>
      <c r="D575" s="85" t="s">
        <v>22</v>
      </c>
      <c r="E575" s="85" t="s">
        <v>23</v>
      </c>
      <c r="F575" s="85"/>
      <c r="G575" s="86" t="s">
        <v>24</v>
      </c>
      <c r="H575" s="87" t="s">
        <v>25</v>
      </c>
      <c r="I575" s="87" t="s">
        <v>26</v>
      </c>
      <c r="J575" s="102"/>
    </row>
    <row r="576" spans="1:10" ht="12.75" customHeight="1" x14ac:dyDescent="0.25">
      <c r="A576" s="101"/>
      <c r="B576" s="80">
        <f>Invoice!B3091</f>
        <v>2</v>
      </c>
      <c r="C576" s="88" t="str">
        <f>Invoice!E3091</f>
        <v>STIP / PENGHAPUS JOYKO 526-B20 PUTIH</v>
      </c>
      <c r="D576" s="89">
        <f>Invoice!H3091</f>
        <v>34100</v>
      </c>
      <c r="E576" s="81">
        <f t="shared" si="85"/>
        <v>68200</v>
      </c>
      <c r="F576" s="81"/>
      <c r="G576" s="82">
        <f t="shared" si="86"/>
        <v>61441.441441441435</v>
      </c>
      <c r="H576" s="83">
        <f t="shared" si="87"/>
        <v>6758.5585585585577</v>
      </c>
      <c r="I576" s="83">
        <f t="shared" si="88"/>
        <v>30720.720720720718</v>
      </c>
      <c r="J576" s="103">
        <f t="shared" si="89"/>
        <v>3379.2792792792789</v>
      </c>
    </row>
    <row r="577" spans="1:10" ht="12.75" customHeight="1" x14ac:dyDescent="0.25">
      <c r="A577" s="101"/>
      <c r="D577" s="81"/>
      <c r="E577" s="81">
        <f>(E576*Invoice!I3091)+((E576-(E576*Invoice!I3091))*Invoice!J3091)</f>
        <v>6820</v>
      </c>
      <c r="F577" s="81"/>
      <c r="G577" s="90">
        <f>E577/1.11</f>
        <v>6144.1441441441439</v>
      </c>
      <c r="H577" s="91">
        <f>G577*11%</f>
        <v>675.85585585585579</v>
      </c>
      <c r="I577" s="91">
        <f>G577/B576</f>
        <v>3072.0720720720719</v>
      </c>
      <c r="J577" s="104">
        <f>H577/B576</f>
        <v>337.9279279279279</v>
      </c>
    </row>
    <row r="578" spans="1:10" ht="12.75" customHeight="1" x14ac:dyDescent="0.25">
      <c r="A578" s="101"/>
      <c r="D578" s="81" t="s">
        <v>23</v>
      </c>
      <c r="E578" s="81">
        <f>E576-E577</f>
        <v>61380</v>
      </c>
      <c r="F578" s="81"/>
      <c r="G578" s="82">
        <f>G576-G577</f>
        <v>55297.297297297293</v>
      </c>
      <c r="H578" s="82">
        <f>H576-H577</f>
        <v>6082.7027027027016</v>
      </c>
      <c r="I578" s="82">
        <f>I576-I577</f>
        <v>27648.648648648646</v>
      </c>
      <c r="J578" s="105">
        <f>J576-J577</f>
        <v>3041.3513513513508</v>
      </c>
    </row>
    <row r="579" spans="1:10" ht="12.75" customHeight="1" x14ac:dyDescent="0.25">
      <c r="A579" s="101"/>
      <c r="D579" s="81"/>
      <c r="E579" s="81"/>
      <c r="F579" s="81"/>
      <c r="G579" s="82"/>
      <c r="H579" s="83">
        <f>G578+H578</f>
        <v>61379.999999999993</v>
      </c>
      <c r="I579" s="83"/>
      <c r="J579" s="103"/>
    </row>
    <row r="580" spans="1:10" ht="12.75" customHeight="1" x14ac:dyDescent="0.25">
      <c r="A580" s="101"/>
      <c r="B580" s="79"/>
      <c r="D580" s="81"/>
      <c r="E580" s="81"/>
      <c r="F580" s="81"/>
      <c r="G580" s="82"/>
      <c r="H580" s="83"/>
      <c r="I580" s="83"/>
      <c r="J580" s="103"/>
    </row>
    <row r="581" spans="1:10" ht="12.75" customHeight="1" x14ac:dyDescent="0.25">
      <c r="A581" s="101">
        <v>5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Invoice!B3092</f>
        <v>12</v>
      </c>
      <c r="C582" s="88" t="str">
        <f>Invoice!E3092</f>
        <v>BALLPEN JOYKO BP-363 VOCUS TRANS PTL HITAM</v>
      </c>
      <c r="D582" s="89">
        <f>Invoice!H3092</f>
        <v>13200</v>
      </c>
      <c r="E582" s="81">
        <f t="shared" si="85"/>
        <v>158400</v>
      </c>
      <c r="F582" s="81"/>
      <c r="G582" s="82">
        <f t="shared" si="86"/>
        <v>142702.70270270269</v>
      </c>
      <c r="H582" s="83">
        <f t="shared" si="87"/>
        <v>15697.297297297297</v>
      </c>
      <c r="I582" s="83">
        <f t="shared" si="88"/>
        <v>11891.891891891892</v>
      </c>
      <c r="J582" s="103">
        <f t="shared" si="89"/>
        <v>1308.1081081081081</v>
      </c>
    </row>
    <row r="583" spans="1:10" ht="12.75" customHeight="1" x14ac:dyDescent="0.25">
      <c r="A583" s="101"/>
      <c r="D583" s="81"/>
      <c r="E583" s="81">
        <f>(E582*Invoice!I3092)+((E582-(E582*Invoice!I3092))*Invoice!J3092)</f>
        <v>15840</v>
      </c>
      <c r="F583" s="81"/>
      <c r="G583" s="90">
        <f>E583/1.11</f>
        <v>14270.270270270268</v>
      </c>
      <c r="H583" s="91">
        <f>G583*11%</f>
        <v>1569.7297297297296</v>
      </c>
      <c r="I583" s="91">
        <f>G583/B582</f>
        <v>1189.1891891891889</v>
      </c>
      <c r="J583" s="104">
        <f>H583/B582</f>
        <v>130.81081081081081</v>
      </c>
    </row>
    <row r="584" spans="1:10" ht="12.75" customHeight="1" x14ac:dyDescent="0.25">
      <c r="A584" s="101"/>
      <c r="D584" s="81" t="s">
        <v>23</v>
      </c>
      <c r="E584" s="81">
        <f>E582-E583</f>
        <v>142560</v>
      </c>
      <c r="F584" s="81"/>
      <c r="G584" s="82">
        <f>G582-G583</f>
        <v>128432.43243243243</v>
      </c>
      <c r="H584" s="82">
        <f>H582-H583</f>
        <v>14127.567567567567</v>
      </c>
      <c r="I584" s="82">
        <f>I582-I583</f>
        <v>10702.702702702703</v>
      </c>
      <c r="J584" s="105">
        <f>J582-J583</f>
        <v>1177.2972972972973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142560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6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Invoice!B3093</f>
        <v>12</v>
      </c>
      <c r="C588" s="88" t="str">
        <f>Invoice!E3093</f>
        <v>BALLPEN JOYKO BP-349-12 VOKUS TRANS HITAM</v>
      </c>
      <c r="D588" s="89">
        <f>Invoice!H3093</f>
        <v>13200</v>
      </c>
      <c r="E588" s="81">
        <f t="shared" si="85"/>
        <v>158400</v>
      </c>
      <c r="F588" s="81"/>
      <c r="G588" s="82">
        <f t="shared" si="86"/>
        <v>142702.70270270269</v>
      </c>
      <c r="H588" s="83">
        <f t="shared" si="87"/>
        <v>15697.297297297297</v>
      </c>
      <c r="I588" s="83">
        <f t="shared" si="88"/>
        <v>11891.891891891892</v>
      </c>
      <c r="J588" s="103">
        <f t="shared" si="89"/>
        <v>1308.1081081081081</v>
      </c>
    </row>
    <row r="589" spans="1:10" ht="12.75" customHeight="1" x14ac:dyDescent="0.25">
      <c r="A589" s="101"/>
      <c r="D589" s="81"/>
      <c r="E589" s="81">
        <f>(E588*Invoice!I3093)+((E588-(E588*Invoice!I3093))*Invoice!J3093)</f>
        <v>15840</v>
      </c>
      <c r="F589" s="81"/>
      <c r="G589" s="90">
        <f>E589/1.11</f>
        <v>14270.270270270268</v>
      </c>
      <c r="H589" s="91">
        <f>G589*11%</f>
        <v>1569.7297297297296</v>
      </c>
      <c r="I589" s="91">
        <f>G589/B588</f>
        <v>1189.1891891891889</v>
      </c>
      <c r="J589" s="104">
        <f>H589/B588</f>
        <v>130.81081081081081</v>
      </c>
    </row>
    <row r="590" spans="1:10" ht="12.75" customHeight="1" x14ac:dyDescent="0.25">
      <c r="A590" s="101"/>
      <c r="D590" s="81" t="s">
        <v>23</v>
      </c>
      <c r="E590" s="81">
        <f>E588-E589</f>
        <v>142560</v>
      </c>
      <c r="F590" s="81"/>
      <c r="G590" s="82">
        <f>G588-G589</f>
        <v>128432.43243243243</v>
      </c>
      <c r="H590" s="82">
        <f>H588-H589</f>
        <v>14127.567567567567</v>
      </c>
      <c r="I590" s="82">
        <f>I588-I589</f>
        <v>10702.702702702703</v>
      </c>
      <c r="J590" s="105">
        <f>J588-J589</f>
        <v>1177.2972972972973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142560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7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Invoice!B3094</f>
        <v>6</v>
      </c>
      <c r="C594" s="88" t="str">
        <f>Invoice!E3094</f>
        <v>GEL PEN JOYKO GP-243 WHIZ GEL HITAM</v>
      </c>
      <c r="D594" s="89">
        <f>Invoice!H3094</f>
        <v>24600</v>
      </c>
      <c r="E594" s="81">
        <f t="shared" si="85"/>
        <v>147600</v>
      </c>
      <c r="F594" s="81"/>
      <c r="G594" s="82">
        <f t="shared" si="86"/>
        <v>132972.97297297296</v>
      </c>
      <c r="H594" s="83">
        <f t="shared" si="87"/>
        <v>14627.027027027025</v>
      </c>
      <c r="I594" s="83">
        <f t="shared" si="88"/>
        <v>22162.16216216216</v>
      </c>
      <c r="J594" s="103">
        <f t="shared" si="89"/>
        <v>2437.8378378378375</v>
      </c>
    </row>
    <row r="595" spans="1:10" ht="12.75" customHeight="1" x14ac:dyDescent="0.25">
      <c r="A595" s="101"/>
      <c r="D595" s="81"/>
      <c r="E595" s="81">
        <f>(E594*Invoice!I3094)+((E594-(E594*Invoice!I3094))*Invoice!J3094)</f>
        <v>14760</v>
      </c>
      <c r="F595" s="81"/>
      <c r="G595" s="90">
        <f>E595/1.11</f>
        <v>13297.297297297297</v>
      </c>
      <c r="H595" s="91">
        <f>G595*11%</f>
        <v>1462.7027027027027</v>
      </c>
      <c r="I595" s="91">
        <f>G595/B594</f>
        <v>2216.2162162162163</v>
      </c>
      <c r="J595" s="104">
        <f>H595/B594</f>
        <v>243.78378378378378</v>
      </c>
    </row>
    <row r="596" spans="1:10" ht="12.75" customHeight="1" x14ac:dyDescent="0.25">
      <c r="A596" s="101"/>
      <c r="D596" s="81" t="s">
        <v>23</v>
      </c>
      <c r="E596" s="81">
        <f>E594-E595</f>
        <v>132840</v>
      </c>
      <c r="F596" s="81"/>
      <c r="G596" s="82">
        <f>G594-G595</f>
        <v>119675.67567567567</v>
      </c>
      <c r="H596" s="82">
        <f>H594-H595</f>
        <v>13164.324324324321</v>
      </c>
      <c r="I596" s="82">
        <f>I594-I595</f>
        <v>19945.945945945943</v>
      </c>
      <c r="J596" s="105">
        <f>J594-J595</f>
        <v>2194.0540540540537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132840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1">
        <v>8</v>
      </c>
      <c r="B599" s="84" t="s">
        <v>20</v>
      </c>
      <c r="C599" s="84" t="s">
        <v>21</v>
      </c>
      <c r="D599" s="85" t="s">
        <v>22</v>
      </c>
      <c r="E599" s="85" t="s">
        <v>23</v>
      </c>
      <c r="F599" s="85"/>
      <c r="G599" s="86" t="s">
        <v>24</v>
      </c>
      <c r="H599" s="87" t="s">
        <v>25</v>
      </c>
      <c r="I599" s="87" t="s">
        <v>26</v>
      </c>
      <c r="J599" s="102"/>
    </row>
    <row r="600" spans="1:10" ht="12.75" customHeight="1" x14ac:dyDescent="0.25">
      <c r="A600" s="101"/>
      <c r="B600" s="80">
        <f>Invoice!B3095</f>
        <v>10</v>
      </c>
      <c r="C600" s="88" t="str">
        <f>Invoice!E3095</f>
        <v>BUKU KAS KWARTO</v>
      </c>
      <c r="D600" s="89">
        <f>Invoice!H3095</f>
        <v>9500</v>
      </c>
      <c r="E600" s="81">
        <f t="shared" si="85"/>
        <v>95000</v>
      </c>
      <c r="F600" s="81"/>
      <c r="G600" s="82">
        <f t="shared" si="86"/>
        <v>85585.585585585577</v>
      </c>
      <c r="H600" s="83">
        <f t="shared" si="87"/>
        <v>9414.4144144144138</v>
      </c>
      <c r="I600" s="83">
        <f t="shared" si="88"/>
        <v>8558.5585585585577</v>
      </c>
      <c r="J600" s="103">
        <f t="shared" si="89"/>
        <v>941.44144144144138</v>
      </c>
    </row>
    <row r="601" spans="1:10" ht="12.75" customHeight="1" x14ac:dyDescent="0.25">
      <c r="A601" s="101"/>
      <c r="D601" s="81"/>
      <c r="E601" s="81">
        <f>(E600*Invoice!I3095)+((E600-(E600*Invoice!I3095))*Invoice!J3095)</f>
        <v>0</v>
      </c>
      <c r="F601" s="81"/>
      <c r="G601" s="90">
        <f>E601/1.11</f>
        <v>0</v>
      </c>
      <c r="H601" s="91">
        <f>G601*11%</f>
        <v>0</v>
      </c>
      <c r="I601" s="91">
        <f>G601/B600</f>
        <v>0</v>
      </c>
      <c r="J601" s="104">
        <f>H601/B600</f>
        <v>0</v>
      </c>
    </row>
    <row r="602" spans="1:10" ht="12.75" customHeight="1" x14ac:dyDescent="0.25">
      <c r="A602" s="101"/>
      <c r="D602" s="81" t="s">
        <v>23</v>
      </c>
      <c r="E602" s="81">
        <f>E600-E601</f>
        <v>95000</v>
      </c>
      <c r="F602" s="81"/>
      <c r="G602" s="82">
        <f>G600-G601</f>
        <v>85585.585585585577</v>
      </c>
      <c r="H602" s="82">
        <f>H600-H601</f>
        <v>9414.4144144144138</v>
      </c>
      <c r="I602" s="82">
        <f>I600-I601</f>
        <v>8558.5585585585577</v>
      </c>
      <c r="J602" s="105">
        <f>J600-J601</f>
        <v>941.44144144144138</v>
      </c>
    </row>
    <row r="603" spans="1:10" ht="12.75" customHeight="1" x14ac:dyDescent="0.25">
      <c r="A603" s="101"/>
      <c r="D603" s="81"/>
      <c r="E603" s="81"/>
      <c r="F603" s="81"/>
      <c r="G603" s="82"/>
      <c r="H603" s="83">
        <f>G602+H602</f>
        <v>94999.999999999985</v>
      </c>
      <c r="I603" s="83"/>
      <c r="J603" s="103"/>
    </row>
    <row r="604" spans="1:10" ht="12.75" customHeight="1" x14ac:dyDescent="0.25">
      <c r="A604" s="101"/>
      <c r="B604" s="79"/>
      <c r="D604" s="81"/>
      <c r="E604" s="81"/>
      <c r="F604" s="81"/>
      <c r="G604" s="82"/>
      <c r="H604" s="83"/>
      <c r="I604" s="83"/>
      <c r="J604" s="103"/>
    </row>
    <row r="605" spans="1:10" ht="12.75" customHeight="1" x14ac:dyDescent="0.25">
      <c r="A605" s="101">
        <v>9</v>
      </c>
      <c r="B605" s="84" t="s">
        <v>20</v>
      </c>
      <c r="C605" s="84" t="s">
        <v>21</v>
      </c>
      <c r="D605" s="85" t="s">
        <v>22</v>
      </c>
      <c r="E605" s="85" t="s">
        <v>23</v>
      </c>
      <c r="F605" s="85"/>
      <c r="G605" s="86" t="s">
        <v>24</v>
      </c>
      <c r="H605" s="87" t="s">
        <v>25</v>
      </c>
      <c r="I605" s="87" t="s">
        <v>26</v>
      </c>
      <c r="J605" s="102"/>
    </row>
    <row r="606" spans="1:10" ht="12.75" customHeight="1" x14ac:dyDescent="0.25">
      <c r="A606" s="101"/>
      <c r="B606" s="80">
        <f>Invoice!B3096</f>
        <v>1</v>
      </c>
      <c r="C606" s="88" t="str">
        <f>Invoice!E3096</f>
        <v>CRAYON / OIL PASTEL JOYKO OP-12CR ROUND (MINI)</v>
      </c>
      <c r="D606" s="89">
        <f>Invoice!H3096</f>
        <v>108000</v>
      </c>
      <c r="E606" s="81">
        <f t="shared" si="85"/>
        <v>108000</v>
      </c>
      <c r="F606" s="81"/>
      <c r="G606" s="82">
        <f t="shared" si="86"/>
        <v>97297.297297297293</v>
      </c>
      <c r="H606" s="83">
        <f t="shared" si="87"/>
        <v>10702.702702702702</v>
      </c>
      <c r="I606" s="83">
        <f t="shared" si="88"/>
        <v>97297.297297297293</v>
      </c>
      <c r="J606" s="103">
        <f t="shared" si="89"/>
        <v>10702.702702702702</v>
      </c>
    </row>
    <row r="607" spans="1:10" ht="12.75" customHeight="1" x14ac:dyDescent="0.25">
      <c r="A607" s="101"/>
      <c r="D607" s="81"/>
      <c r="E607" s="81">
        <f>(E606*Invoice!I3096)+((E606-(E606*Invoice!I3096))*Invoice!J3096)</f>
        <v>10800</v>
      </c>
      <c r="F607" s="81"/>
      <c r="G607" s="90">
        <f>E607/1.11</f>
        <v>9729.7297297297282</v>
      </c>
      <c r="H607" s="91">
        <f>G607*11%</f>
        <v>1070.2702702702702</v>
      </c>
      <c r="I607" s="91">
        <f>G607/B606</f>
        <v>9729.7297297297282</v>
      </c>
      <c r="J607" s="104">
        <f>H607/B606</f>
        <v>1070.2702702702702</v>
      </c>
    </row>
    <row r="608" spans="1:10" ht="12.75" customHeight="1" x14ac:dyDescent="0.25">
      <c r="A608" s="101"/>
      <c r="D608" s="81" t="s">
        <v>23</v>
      </c>
      <c r="E608" s="81">
        <f>E606-E607</f>
        <v>97200</v>
      </c>
      <c r="F608" s="81"/>
      <c r="G608" s="82">
        <f>G606-G607</f>
        <v>87567.567567567559</v>
      </c>
      <c r="H608" s="82">
        <f>H606-H607</f>
        <v>9632.4324324324316</v>
      </c>
      <c r="I608" s="82">
        <f>I606-I607</f>
        <v>87567.567567567559</v>
      </c>
      <c r="J608" s="105">
        <f>J606-J607</f>
        <v>9632.4324324324316</v>
      </c>
    </row>
    <row r="609" spans="1:10" ht="12.75" customHeight="1" x14ac:dyDescent="0.25">
      <c r="A609" s="101"/>
      <c r="D609" s="81"/>
      <c r="E609" s="81"/>
      <c r="F609" s="81"/>
      <c r="G609" s="82"/>
      <c r="H609" s="83">
        <f>G608+H608</f>
        <v>97199.999999999985</v>
      </c>
      <c r="I609" s="83"/>
      <c r="J609" s="103"/>
    </row>
    <row r="610" spans="1:10" ht="12.75" customHeight="1" x14ac:dyDescent="0.25">
      <c r="A610" s="101"/>
      <c r="B610" s="79"/>
      <c r="D610" s="81"/>
      <c r="E610" s="81"/>
      <c r="F610" s="81"/>
      <c r="G610" s="82"/>
      <c r="H610" s="83"/>
      <c r="I610" s="83"/>
      <c r="J610" s="103"/>
    </row>
    <row r="611" spans="1:10" ht="12.75" customHeight="1" x14ac:dyDescent="0.25">
      <c r="A611" s="101">
        <v>10</v>
      </c>
      <c r="B611" s="84" t="s">
        <v>20</v>
      </c>
      <c r="C611" s="84" t="s">
        <v>21</v>
      </c>
      <c r="D611" s="85" t="s">
        <v>22</v>
      </c>
      <c r="E611" s="85" t="s">
        <v>23</v>
      </c>
      <c r="F611" s="85"/>
      <c r="G611" s="86" t="s">
        <v>24</v>
      </c>
      <c r="H611" s="87" t="s">
        <v>25</v>
      </c>
      <c r="I611" s="87" t="s">
        <v>26</v>
      </c>
      <c r="J611" s="102"/>
    </row>
    <row r="612" spans="1:10" ht="12.75" customHeight="1" x14ac:dyDescent="0.25">
      <c r="A612" s="101"/>
      <c r="B612" s="80">
        <f>Invoice!B3097</f>
        <v>1</v>
      </c>
      <c r="C612" s="88" t="str">
        <f>Invoice!E3097</f>
        <v>STAPLER KENKO HD-10</v>
      </c>
      <c r="D612" s="89">
        <f>Invoice!H3097</f>
        <v>93000</v>
      </c>
      <c r="E612" s="81">
        <f t="shared" si="85"/>
        <v>93000</v>
      </c>
      <c r="F612" s="81"/>
      <c r="G612" s="82">
        <f t="shared" si="86"/>
        <v>83783.783783783772</v>
      </c>
      <c r="H612" s="83">
        <f t="shared" si="87"/>
        <v>9216.2162162162149</v>
      </c>
      <c r="I612" s="83">
        <f t="shared" si="88"/>
        <v>83783.783783783772</v>
      </c>
      <c r="J612" s="103">
        <f t="shared" si="89"/>
        <v>9216.2162162162149</v>
      </c>
    </row>
    <row r="613" spans="1:10" ht="12.75" customHeight="1" x14ac:dyDescent="0.25">
      <c r="A613" s="101"/>
      <c r="D613" s="81"/>
      <c r="E613" s="81">
        <f>(E612*Invoice!I3097)+((E612-(E612*Invoice!I3097))*Invoice!J3097)</f>
        <v>9300</v>
      </c>
      <c r="F613" s="81"/>
      <c r="G613" s="90">
        <f>E613/1.11</f>
        <v>8378.3783783783783</v>
      </c>
      <c r="H613" s="91">
        <f>G613*11%</f>
        <v>921.62162162162167</v>
      </c>
      <c r="I613" s="91">
        <f>G613/B612</f>
        <v>8378.3783783783783</v>
      </c>
      <c r="J613" s="104">
        <f>H613/B612</f>
        <v>921.62162162162167</v>
      </c>
    </row>
    <row r="614" spans="1:10" ht="12.75" customHeight="1" x14ac:dyDescent="0.25">
      <c r="A614" s="101"/>
      <c r="D614" s="81" t="s">
        <v>23</v>
      </c>
      <c r="E614" s="81">
        <f>E612-E613</f>
        <v>83700</v>
      </c>
      <c r="F614" s="81"/>
      <c r="G614" s="82">
        <f>G612-G613</f>
        <v>75405.4054054054</v>
      </c>
      <c r="H614" s="82">
        <f>H612-H613</f>
        <v>8294.5945945945932</v>
      </c>
      <c r="I614" s="82">
        <f>I612-I613</f>
        <v>75405.4054054054</v>
      </c>
      <c r="J614" s="105">
        <f>J612-J613</f>
        <v>8294.5945945945932</v>
      </c>
    </row>
    <row r="615" spans="1:10" ht="12.75" customHeight="1" x14ac:dyDescent="0.25">
      <c r="A615" s="101"/>
      <c r="D615" s="81"/>
      <c r="E615" s="81"/>
      <c r="F615" s="81"/>
      <c r="G615" s="82"/>
      <c r="H615" s="83">
        <f>G614+H614</f>
        <v>83700</v>
      </c>
      <c r="I615" s="83"/>
      <c r="J615" s="103"/>
    </row>
    <row r="616" spans="1:10" ht="12.75" customHeight="1" x14ac:dyDescent="0.25">
      <c r="A616" s="101"/>
      <c r="B616" s="79"/>
      <c r="D616" s="81"/>
      <c r="E616" s="81"/>
      <c r="F616" s="81"/>
      <c r="G616" s="82"/>
      <c r="H616" s="83"/>
      <c r="I616" s="83"/>
      <c r="J616" s="103"/>
    </row>
    <row r="617" spans="1:10" ht="12.75" customHeight="1" x14ac:dyDescent="0.25">
      <c r="A617" s="101">
        <v>11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Invoice!B3098</f>
        <v>1</v>
      </c>
      <c r="C618" s="88" t="str">
        <f>Invoice!E3098</f>
        <v>STAPLER KENKO HD-10D</v>
      </c>
      <c r="D618" s="89">
        <f>Invoice!H3098</f>
        <v>117600</v>
      </c>
      <c r="E618" s="81">
        <f t="shared" si="85"/>
        <v>117600</v>
      </c>
      <c r="F618" s="81"/>
      <c r="G618" s="82">
        <f t="shared" si="86"/>
        <v>105945.94594594593</v>
      </c>
      <c r="H618" s="83">
        <f t="shared" si="87"/>
        <v>11654.054054054053</v>
      </c>
      <c r="I618" s="83">
        <f t="shared" si="88"/>
        <v>105945.94594594593</v>
      </c>
      <c r="J618" s="103">
        <f t="shared" si="89"/>
        <v>11654.054054054053</v>
      </c>
    </row>
    <row r="619" spans="1:10" ht="12.75" customHeight="1" x14ac:dyDescent="0.25">
      <c r="A619" s="101"/>
      <c r="D619" s="81"/>
      <c r="E619" s="81">
        <f>(E618*Invoice!I3098)+((E618-(E618*Invoice!I3098))*Invoice!J3098)</f>
        <v>11760</v>
      </c>
      <c r="F619" s="81"/>
      <c r="G619" s="90">
        <f>E619/1.11</f>
        <v>10594.594594594593</v>
      </c>
      <c r="H619" s="91">
        <f>G619*11%</f>
        <v>1165.4054054054052</v>
      </c>
      <c r="I619" s="91">
        <f>G619/B618</f>
        <v>10594.594594594593</v>
      </c>
      <c r="J619" s="104">
        <f>H619/B618</f>
        <v>1165.4054054054052</v>
      </c>
    </row>
    <row r="620" spans="1:10" ht="12.75" customHeight="1" x14ac:dyDescent="0.25">
      <c r="A620" s="101"/>
      <c r="D620" s="81" t="s">
        <v>23</v>
      </c>
      <c r="E620" s="81">
        <f>E618-E619</f>
        <v>105840</v>
      </c>
      <c r="F620" s="81"/>
      <c r="G620" s="82">
        <f>G618-G619</f>
        <v>95351.351351351332</v>
      </c>
      <c r="H620" s="82">
        <f>H618-H619</f>
        <v>10488.648648648648</v>
      </c>
      <c r="I620" s="82">
        <f>I618-I619</f>
        <v>95351.351351351332</v>
      </c>
      <c r="J620" s="105">
        <f>J618-J619</f>
        <v>10488.648648648648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105839.99999999999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12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Invoice!B3099</f>
        <v>2</v>
      </c>
      <c r="C624" s="88" t="str">
        <f>Invoice!E3099</f>
        <v>LEM STICK KENKO 25 GR (BESAR) isi 12 pc</v>
      </c>
      <c r="D624" s="89">
        <f>Invoice!H3099</f>
        <v>60000</v>
      </c>
      <c r="E624" s="81">
        <f t="shared" si="85"/>
        <v>120000</v>
      </c>
      <c r="F624" s="81"/>
      <c r="G624" s="82">
        <f t="shared" si="86"/>
        <v>108108.10810810809</v>
      </c>
      <c r="H624" s="83">
        <f t="shared" si="87"/>
        <v>11891.89189189189</v>
      </c>
      <c r="I624" s="83">
        <f t="shared" si="88"/>
        <v>54054.054054054046</v>
      </c>
      <c r="J624" s="103">
        <f t="shared" si="89"/>
        <v>5945.9459459459449</v>
      </c>
    </row>
    <row r="625" spans="1:10" ht="12.75" customHeight="1" x14ac:dyDescent="0.25">
      <c r="A625" s="101"/>
      <c r="D625" s="81"/>
      <c r="E625" s="81">
        <f>(E624*Invoice!I3099)+((E624-(E624*Invoice!I3099))*Invoice!J3099)</f>
        <v>12000</v>
      </c>
      <c r="F625" s="81"/>
      <c r="G625" s="90">
        <f>E625/1.11</f>
        <v>10810.81081081081</v>
      </c>
      <c r="H625" s="91">
        <f>G625*11%</f>
        <v>1189.1891891891892</v>
      </c>
      <c r="I625" s="91">
        <f>G625/B624</f>
        <v>5405.405405405405</v>
      </c>
      <c r="J625" s="104">
        <f>H625/B624</f>
        <v>594.59459459459458</v>
      </c>
    </row>
    <row r="626" spans="1:10" ht="12.75" customHeight="1" x14ac:dyDescent="0.25">
      <c r="A626" s="101"/>
      <c r="D626" s="81" t="s">
        <v>23</v>
      </c>
      <c r="E626" s="81">
        <f>E624-E625</f>
        <v>108000</v>
      </c>
      <c r="F626" s="81"/>
      <c r="G626" s="82">
        <f>G624-G625</f>
        <v>97297.297297297278</v>
      </c>
      <c r="H626" s="82">
        <f>H624-H625</f>
        <v>10702.7027027027</v>
      </c>
      <c r="I626" s="82">
        <f>I624-I625</f>
        <v>48648.648648648639</v>
      </c>
      <c r="J626" s="105">
        <f>J624-J625</f>
        <v>5351.3513513513499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107999.99999999997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6"/>
      <c r="B629" s="107"/>
      <c r="C629" s="107"/>
      <c r="D629" s="107"/>
      <c r="E629" s="107"/>
      <c r="F629" s="107"/>
      <c r="G629" s="108">
        <f>G560+G566+G572+G578+G584+G590+G596+G602+G608+G614+G620+G626</f>
        <v>1258180.1801801799</v>
      </c>
      <c r="H629" s="108">
        <f>H560+H566+H572+H578+H584+H590+H596+H602+H608+H614+H620+H626</f>
        <v>138399.81981981979</v>
      </c>
      <c r="I629" s="107"/>
      <c r="J629" s="109">
        <f>H561+H567+H573+H579+H585+H591+H597+H603+H609+H615+H621+H627</f>
        <v>1396580</v>
      </c>
    </row>
    <row r="631" spans="1:10" ht="12.75" customHeight="1" x14ac:dyDescent="0.25">
      <c r="A631" s="94" t="s">
        <v>1</v>
      </c>
      <c r="B631" s="95">
        <f>Invoice!E3194</f>
        <v>23110029</v>
      </c>
      <c r="C631" s="96"/>
      <c r="D631" s="97"/>
      <c r="E631" s="97"/>
      <c r="F631" s="97"/>
      <c r="G631" s="98"/>
      <c r="H631" s="99"/>
      <c r="I631" s="99"/>
      <c r="J631" s="100"/>
    </row>
    <row r="632" spans="1:10" ht="12.75" customHeight="1" x14ac:dyDescent="0.25">
      <c r="A632" s="101">
        <v>1</v>
      </c>
      <c r="B632" s="84" t="s">
        <v>20</v>
      </c>
      <c r="C632" s="84" t="s">
        <v>21</v>
      </c>
      <c r="D632" s="85" t="s">
        <v>22</v>
      </c>
      <c r="E632" s="85" t="s">
        <v>23</v>
      </c>
      <c r="F632" s="85"/>
      <c r="G632" s="86" t="s">
        <v>24</v>
      </c>
      <c r="H632" s="87" t="s">
        <v>25</v>
      </c>
      <c r="I632" s="87" t="s">
        <v>26</v>
      </c>
      <c r="J632" s="102"/>
    </row>
    <row r="633" spans="1:10" ht="12.75" customHeight="1" x14ac:dyDescent="0.25">
      <c r="A633" s="101"/>
      <c r="B633" s="80">
        <f>Invoice!B3202</f>
        <v>240</v>
      </c>
      <c r="C633" s="88" t="str">
        <f>Invoice!E3202</f>
        <v>CORRECTION TAPE JOYKO CT-522</v>
      </c>
      <c r="D633" s="89">
        <f>Invoice!H3202</f>
        <v>57600</v>
      </c>
      <c r="E633" s="81">
        <f>D633*B633</f>
        <v>13824000</v>
      </c>
      <c r="F633" s="81"/>
      <c r="G633" s="82">
        <f>E633/1.11</f>
        <v>12454054.054054054</v>
      </c>
      <c r="H633" s="83">
        <f>G633*11%</f>
        <v>1369945.9459459458</v>
      </c>
      <c r="I633" s="83">
        <f>G633/B633</f>
        <v>51891.891891891886</v>
      </c>
      <c r="J633" s="103">
        <f>H633/B633</f>
        <v>5708.1081081081074</v>
      </c>
    </row>
    <row r="634" spans="1:10" ht="12.75" customHeight="1" x14ac:dyDescent="0.25">
      <c r="A634" s="101"/>
      <c r="D634" s="81"/>
      <c r="E634" s="81">
        <f>(E633*Invoice!I3202)+((E633-(E633*Invoice!I3202))*Invoice!J3202)</f>
        <v>1728000</v>
      </c>
      <c r="F634" s="81"/>
      <c r="G634" s="90">
        <f>E634/1.11</f>
        <v>1556756.7567567567</v>
      </c>
      <c r="H634" s="91">
        <f>G634*11%</f>
        <v>171243.24324324323</v>
      </c>
      <c r="I634" s="91">
        <f>G634/B633</f>
        <v>6486.4864864864858</v>
      </c>
      <c r="J634" s="104">
        <f>H634/B633</f>
        <v>713.51351351351343</v>
      </c>
    </row>
    <row r="635" spans="1:10" ht="12.75" customHeight="1" x14ac:dyDescent="0.25">
      <c r="A635" s="101"/>
      <c r="D635" s="81" t="s">
        <v>23</v>
      </c>
      <c r="E635" s="81">
        <f>E633-E634</f>
        <v>12096000</v>
      </c>
      <c r="F635" s="81"/>
      <c r="G635" s="82">
        <f>G633-G634</f>
        <v>10897297.297297297</v>
      </c>
      <c r="H635" s="82">
        <f>H633-H634</f>
        <v>1198702.7027027025</v>
      </c>
      <c r="I635" s="82">
        <f>I633-I634</f>
        <v>45405.4054054054</v>
      </c>
      <c r="J635" s="105">
        <f>J633-J634</f>
        <v>4994.5945945945941</v>
      </c>
    </row>
    <row r="636" spans="1:10" ht="12.75" customHeight="1" x14ac:dyDescent="0.25">
      <c r="A636" s="101"/>
      <c r="D636" s="81"/>
      <c r="E636" s="81"/>
      <c r="F636" s="81"/>
      <c r="G636" s="82"/>
      <c r="H636" s="83">
        <f>G635+H635</f>
        <v>12096000</v>
      </c>
      <c r="I636" s="83"/>
      <c r="J636" s="103"/>
    </row>
    <row r="637" spans="1:10" ht="12.75" customHeight="1" x14ac:dyDescent="0.25">
      <c r="A637" s="101"/>
      <c r="B637" s="79"/>
      <c r="D637" s="81"/>
      <c r="E637" s="81"/>
      <c r="F637" s="81"/>
      <c r="G637" s="82"/>
      <c r="H637" s="83"/>
      <c r="I637" s="83"/>
      <c r="J637" s="103"/>
    </row>
    <row r="638" spans="1:10" ht="12.75" customHeight="1" x14ac:dyDescent="0.25">
      <c r="A638" s="106"/>
      <c r="B638" s="107"/>
      <c r="C638" s="107"/>
      <c r="D638" s="107"/>
      <c r="E638" s="107"/>
      <c r="F638" s="107"/>
      <c r="G638" s="108">
        <f>G635</f>
        <v>10897297.297297297</v>
      </c>
      <c r="H638" s="108">
        <f>H635</f>
        <v>1198702.7027027025</v>
      </c>
      <c r="I638" s="107"/>
      <c r="J638" s="109">
        <f>H636</f>
        <v>12096000</v>
      </c>
    </row>
    <row r="640" spans="1:10" ht="12.75" customHeight="1" x14ac:dyDescent="0.25">
      <c r="A640" s="94" t="s">
        <v>1</v>
      </c>
      <c r="B640" s="95">
        <f>Invoice!E3308</f>
        <v>23110030</v>
      </c>
      <c r="C640" s="96"/>
      <c r="D640" s="97"/>
      <c r="E640" s="97"/>
      <c r="F640" s="97"/>
      <c r="G640" s="98"/>
      <c r="H640" s="99"/>
      <c r="I640" s="99"/>
      <c r="J640" s="100"/>
    </row>
    <row r="641" spans="1:10" ht="12.75" customHeight="1" x14ac:dyDescent="0.25">
      <c r="A641" s="101">
        <v>1</v>
      </c>
      <c r="B641" s="84" t="s">
        <v>20</v>
      </c>
      <c r="C641" s="84" t="s">
        <v>21</v>
      </c>
      <c r="D641" s="85" t="s">
        <v>22</v>
      </c>
      <c r="E641" s="85" t="s">
        <v>23</v>
      </c>
      <c r="F641" s="85"/>
      <c r="G641" s="86" t="s">
        <v>24</v>
      </c>
      <c r="H641" s="87" t="s">
        <v>25</v>
      </c>
      <c r="I641" s="87" t="s">
        <v>26</v>
      </c>
      <c r="J641" s="102"/>
    </row>
    <row r="642" spans="1:10" ht="12.75" customHeight="1" x14ac:dyDescent="0.25">
      <c r="A642" s="101"/>
      <c r="B642" s="80">
        <f>Invoice!B3316</f>
        <v>24</v>
      </c>
      <c r="C642" s="88" t="str">
        <f>Invoice!E3316</f>
        <v>BINDER CLIP KENKO NO. 300</v>
      </c>
      <c r="D642" s="89">
        <f>Invoice!H3316</f>
        <v>85800</v>
      </c>
      <c r="E642" s="81">
        <f>D642*B642</f>
        <v>2059200</v>
      </c>
      <c r="F642" s="81"/>
      <c r="G642" s="82">
        <f>E642/1.11</f>
        <v>1855135.1351351349</v>
      </c>
      <c r="H642" s="83">
        <f>G642*11%</f>
        <v>204064.86486486485</v>
      </c>
      <c r="I642" s="83">
        <f>G642/B642</f>
        <v>77297.297297297293</v>
      </c>
      <c r="J642" s="103">
        <f>H642/B642</f>
        <v>8502.7027027027016</v>
      </c>
    </row>
    <row r="643" spans="1:10" ht="12.75" customHeight="1" x14ac:dyDescent="0.25">
      <c r="A643" s="101"/>
      <c r="D643" s="81"/>
      <c r="E643" s="81">
        <f>(E642*Invoice!I3316)+((E642-(E642*Invoice!I3316))*Invoice!J3316)</f>
        <v>288288</v>
      </c>
      <c r="F643" s="81"/>
      <c r="G643" s="90">
        <f>E643/1.11</f>
        <v>259718.91891891891</v>
      </c>
      <c r="H643" s="91">
        <f>G643*11%</f>
        <v>28569.08108108108</v>
      </c>
      <c r="I643" s="91">
        <f>G643/B642</f>
        <v>10821.621621621622</v>
      </c>
      <c r="J643" s="104">
        <f>H643/B642</f>
        <v>1190.3783783783783</v>
      </c>
    </row>
    <row r="644" spans="1:10" ht="12.75" customHeight="1" x14ac:dyDescent="0.25">
      <c r="A644" s="101"/>
      <c r="D644" s="81" t="s">
        <v>23</v>
      </c>
      <c r="E644" s="81">
        <f>E642-E643</f>
        <v>1770912</v>
      </c>
      <c r="F644" s="81"/>
      <c r="G644" s="82">
        <f>G642-G643</f>
        <v>1595416.2162162161</v>
      </c>
      <c r="H644" s="82">
        <f>H642-H643</f>
        <v>175495.78378378379</v>
      </c>
      <c r="I644" s="82">
        <f>I642-I643</f>
        <v>66475.675675675666</v>
      </c>
      <c r="J644" s="105">
        <f>J642-J643</f>
        <v>7312.3243243243232</v>
      </c>
    </row>
    <row r="645" spans="1:10" ht="12.75" customHeight="1" x14ac:dyDescent="0.25">
      <c r="A645" s="101"/>
      <c r="D645" s="81"/>
      <c r="E645" s="81"/>
      <c r="F645" s="81"/>
      <c r="G645" s="82"/>
      <c r="H645" s="83">
        <f>G644+H644</f>
        <v>1770912</v>
      </c>
      <c r="I645" s="83"/>
      <c r="J645" s="103"/>
    </row>
    <row r="646" spans="1:10" ht="12.75" customHeight="1" x14ac:dyDescent="0.25">
      <c r="A646" s="101"/>
      <c r="B646" s="79"/>
      <c r="D646" s="81"/>
      <c r="E646" s="81"/>
      <c r="F646" s="81"/>
      <c r="G646" s="82"/>
      <c r="H646" s="83"/>
      <c r="I646" s="83"/>
      <c r="J646" s="103"/>
    </row>
    <row r="647" spans="1:10" ht="12.75" customHeight="1" x14ac:dyDescent="0.25">
      <c r="A647" s="106"/>
      <c r="B647" s="107"/>
      <c r="C647" s="107"/>
      <c r="D647" s="107"/>
      <c r="E647" s="107"/>
      <c r="F647" s="107"/>
      <c r="G647" s="108">
        <f>G644</f>
        <v>1595416.2162162161</v>
      </c>
      <c r="H647" s="108">
        <f>H644</f>
        <v>175495.78378378379</v>
      </c>
      <c r="I647" s="107"/>
      <c r="J647" s="109">
        <f>H645</f>
        <v>1770912</v>
      </c>
    </row>
    <row r="649" spans="1:10" ht="12.75" customHeight="1" x14ac:dyDescent="0.25">
      <c r="A649" s="94" t="s">
        <v>1</v>
      </c>
      <c r="B649" s="95">
        <f>Invoice!E3422</f>
        <v>23110031</v>
      </c>
      <c r="C649" s="96"/>
      <c r="D649" s="97"/>
      <c r="E649" s="97"/>
      <c r="F649" s="97"/>
      <c r="G649" s="98"/>
      <c r="H649" s="99"/>
      <c r="I649" s="99"/>
      <c r="J649" s="100"/>
    </row>
    <row r="650" spans="1:10" ht="12.75" customHeight="1" x14ac:dyDescent="0.25">
      <c r="A650" s="101">
        <v>1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Invoice!B3430</f>
        <v>288</v>
      </c>
      <c r="C651" s="88" t="str">
        <f>Invoice!E3430</f>
        <v>GUNTING JOYKO SC-848</v>
      </c>
      <c r="D651" s="89">
        <f>Invoice!H3430</f>
        <v>9750</v>
      </c>
      <c r="E651" s="81">
        <f>D651*B651</f>
        <v>2808000</v>
      </c>
      <c r="F651" s="81"/>
      <c r="G651" s="82">
        <f>E651/1.11</f>
        <v>2529729.7297297297</v>
      </c>
      <c r="H651" s="83">
        <f>G651*11%</f>
        <v>278270.2702702703</v>
      </c>
      <c r="I651" s="83">
        <f>G651/B651</f>
        <v>8783.7837837837833</v>
      </c>
      <c r="J651" s="103">
        <f>H651/B651</f>
        <v>966.21621621621625</v>
      </c>
    </row>
    <row r="652" spans="1:10" ht="12.75" customHeight="1" x14ac:dyDescent="0.25">
      <c r="A652" s="101"/>
      <c r="D652" s="81"/>
      <c r="E652" s="81">
        <f>(E651*Invoice!I3430)+((E651-(E651*Invoice!I3430))*Invoice!J3430)</f>
        <v>351000</v>
      </c>
      <c r="F652" s="81"/>
      <c r="G652" s="90">
        <f>E652/1.11</f>
        <v>316216.21621621621</v>
      </c>
      <c r="H652" s="91">
        <f>G652*11%</f>
        <v>34783.783783783787</v>
      </c>
      <c r="I652" s="91">
        <f>G652/B651</f>
        <v>1097.9729729729729</v>
      </c>
      <c r="J652" s="104">
        <f>H652/B651</f>
        <v>120.77702702702703</v>
      </c>
    </row>
    <row r="653" spans="1:10" ht="12.75" customHeight="1" x14ac:dyDescent="0.25">
      <c r="A653" s="101"/>
      <c r="D653" s="81" t="s">
        <v>23</v>
      </c>
      <c r="E653" s="81">
        <f>E651-E652</f>
        <v>2457000</v>
      </c>
      <c r="F653" s="81"/>
      <c r="G653" s="82">
        <f>G651-G652</f>
        <v>2213513.5135135134</v>
      </c>
      <c r="H653" s="82">
        <f>H651-H652</f>
        <v>243486.48648648651</v>
      </c>
      <c r="I653" s="82">
        <f>I651-I652</f>
        <v>7685.8108108108099</v>
      </c>
      <c r="J653" s="105">
        <f>J651-J652</f>
        <v>845.43918918918916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2457000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6"/>
      <c r="B656" s="107"/>
      <c r="C656" s="107"/>
      <c r="D656" s="107"/>
      <c r="E656" s="107"/>
      <c r="F656" s="107"/>
      <c r="G656" s="108">
        <f>G653</f>
        <v>2213513.5135135134</v>
      </c>
      <c r="H656" s="108">
        <f>H653</f>
        <v>243486.48648648651</v>
      </c>
      <c r="I656" s="107"/>
      <c r="J656" s="109">
        <f>H654</f>
        <v>2457000</v>
      </c>
    </row>
    <row r="658" spans="1:10" ht="12.75" customHeight="1" x14ac:dyDescent="0.25">
      <c r="A658" s="94" t="s">
        <v>1</v>
      </c>
      <c r="B658" s="95">
        <f>Invoice!E3536</f>
        <v>23110032</v>
      </c>
      <c r="C658" s="96"/>
      <c r="D658" s="97"/>
      <c r="E658" s="97"/>
      <c r="F658" s="97"/>
      <c r="G658" s="98"/>
      <c r="H658" s="99"/>
      <c r="I658" s="99"/>
      <c r="J658" s="100"/>
    </row>
    <row r="659" spans="1:10" ht="12.75" customHeight="1" x14ac:dyDescent="0.25">
      <c r="A659" s="101">
        <v>1</v>
      </c>
      <c r="B659" s="84" t="s">
        <v>20</v>
      </c>
      <c r="C659" s="84" t="s">
        <v>21</v>
      </c>
      <c r="D659" s="85" t="s">
        <v>22</v>
      </c>
      <c r="E659" s="85" t="s">
        <v>23</v>
      </c>
      <c r="F659" s="85"/>
      <c r="G659" s="86" t="s">
        <v>24</v>
      </c>
      <c r="H659" s="87" t="s">
        <v>25</v>
      </c>
      <c r="I659" s="87" t="s">
        <v>26</v>
      </c>
      <c r="J659" s="102"/>
    </row>
    <row r="660" spans="1:10" ht="12.75" customHeight="1" x14ac:dyDescent="0.25">
      <c r="A660" s="101"/>
      <c r="B660" s="80">
        <f>Invoice!B3544</f>
        <v>10</v>
      </c>
      <c r="C660" s="88" t="str">
        <f>Invoice!E3544</f>
        <v>GUNTING KENKO SC-848N</v>
      </c>
      <c r="D660" s="89">
        <f>Invoice!H3544</f>
        <v>118800</v>
      </c>
      <c r="E660" s="81">
        <f>D660*B660</f>
        <v>1188000</v>
      </c>
      <c r="F660" s="81"/>
      <c r="G660" s="82">
        <f>E660/1.11</f>
        <v>1070270.2702702701</v>
      </c>
      <c r="H660" s="83">
        <f>G660*11%</f>
        <v>117729.7297297297</v>
      </c>
      <c r="I660" s="83">
        <f>G660/B660</f>
        <v>107027.02702702701</v>
      </c>
      <c r="J660" s="103">
        <f>H660/B660</f>
        <v>11772.97297297297</v>
      </c>
    </row>
    <row r="661" spans="1:10" ht="12.75" customHeight="1" x14ac:dyDescent="0.25">
      <c r="A661" s="101"/>
      <c r="D661" s="81"/>
      <c r="E661" s="81">
        <f>(E660*Invoice!I3544)+((E660-(E660*Invoice!I3544))*Invoice!J3544)</f>
        <v>166320.00000000003</v>
      </c>
      <c r="F661" s="81"/>
      <c r="G661" s="90">
        <f>E661/1.11</f>
        <v>149837.83783783784</v>
      </c>
      <c r="H661" s="91">
        <f>G661*11%</f>
        <v>16482.162162162163</v>
      </c>
      <c r="I661" s="91">
        <f>G661/B660</f>
        <v>14983.783783783783</v>
      </c>
      <c r="J661" s="104">
        <f>H661/B660</f>
        <v>1648.2162162162163</v>
      </c>
    </row>
    <row r="662" spans="1:10" ht="12.75" customHeight="1" x14ac:dyDescent="0.25">
      <c r="A662" s="101"/>
      <c r="D662" s="81" t="s">
        <v>23</v>
      </c>
      <c r="E662" s="81">
        <f>E660-E661</f>
        <v>1021680</v>
      </c>
      <c r="F662" s="81"/>
      <c r="G662" s="82">
        <f>G660-G661</f>
        <v>920432.43243243219</v>
      </c>
      <c r="H662" s="82">
        <f>H660-H661</f>
        <v>101247.56756756754</v>
      </c>
      <c r="I662" s="82">
        <f>I660-I661</f>
        <v>92043.243243243225</v>
      </c>
      <c r="J662" s="105">
        <f>J660-J661</f>
        <v>10124.756756756753</v>
      </c>
    </row>
    <row r="663" spans="1:10" ht="12.75" customHeight="1" x14ac:dyDescent="0.25">
      <c r="A663" s="101"/>
      <c r="D663" s="81"/>
      <c r="E663" s="81"/>
      <c r="F663" s="81"/>
      <c r="G663" s="82"/>
      <c r="H663" s="83">
        <f>G662+H662</f>
        <v>1021679.9999999998</v>
      </c>
      <c r="I663" s="83"/>
      <c r="J663" s="103"/>
    </row>
    <row r="664" spans="1:10" ht="12.75" customHeight="1" x14ac:dyDescent="0.25">
      <c r="A664" s="101"/>
      <c r="B664" s="79"/>
      <c r="D664" s="81"/>
      <c r="E664" s="81"/>
      <c r="F664" s="81"/>
      <c r="G664" s="82"/>
      <c r="H664" s="83"/>
      <c r="I664" s="83"/>
      <c r="J664" s="103"/>
    </row>
    <row r="665" spans="1:10" ht="12.75" customHeight="1" x14ac:dyDescent="0.25">
      <c r="A665" s="101">
        <v>2</v>
      </c>
      <c r="B665" s="84" t="s">
        <v>20</v>
      </c>
      <c r="C665" s="84" t="s">
        <v>21</v>
      </c>
      <c r="D665" s="85" t="s">
        <v>22</v>
      </c>
      <c r="E665" s="85" t="s">
        <v>23</v>
      </c>
      <c r="F665" s="85"/>
      <c r="G665" s="86" t="s">
        <v>24</v>
      </c>
      <c r="H665" s="87" t="s">
        <v>25</v>
      </c>
      <c r="I665" s="87" t="s">
        <v>26</v>
      </c>
      <c r="J665" s="102"/>
    </row>
    <row r="666" spans="1:10" ht="12.75" customHeight="1" x14ac:dyDescent="0.25">
      <c r="A666" s="101"/>
      <c r="B666" s="80">
        <f>Invoice!B3545</f>
        <v>500</v>
      </c>
      <c r="C666" s="88" t="str">
        <f>Invoice!E3545</f>
        <v>PAPER TRIGONAL CLIP KENKO NO. 1</v>
      </c>
      <c r="D666" s="89">
        <f>Invoice!H3545</f>
        <v>1700</v>
      </c>
      <c r="E666" s="81">
        <f t="shared" ref="E666" si="90">D666*B666</f>
        <v>850000</v>
      </c>
      <c r="F666" s="81"/>
      <c r="G666" s="82">
        <f t="shared" ref="G666" si="91">E666/1.11</f>
        <v>765765.76576576568</v>
      </c>
      <c r="H666" s="83">
        <f t="shared" ref="H666" si="92">G666*11%</f>
        <v>84234.234234234231</v>
      </c>
      <c r="I666" s="83">
        <f t="shared" ref="I666" si="93">G666/B666</f>
        <v>1531.5315315315313</v>
      </c>
      <c r="J666" s="103">
        <f t="shared" ref="J666" si="94">H666/B666</f>
        <v>168.46846846846847</v>
      </c>
    </row>
    <row r="667" spans="1:10" ht="12.75" customHeight="1" x14ac:dyDescent="0.25">
      <c r="A667" s="101"/>
      <c r="D667" s="81"/>
      <c r="E667" s="81">
        <f>(E666*Invoice!I3545)+((E666-(E666*Invoice!I3545))*Invoice!J3545)</f>
        <v>119000.00000000001</v>
      </c>
      <c r="F667" s="81"/>
      <c r="G667" s="90">
        <f>E667/1.11</f>
        <v>107207.2072072072</v>
      </c>
      <c r="H667" s="91">
        <f>G667*11%</f>
        <v>11792.792792792792</v>
      </c>
      <c r="I667" s="91">
        <f>G667/B666</f>
        <v>214.41441441441441</v>
      </c>
      <c r="J667" s="104">
        <f>H667/B666</f>
        <v>23.585585585585584</v>
      </c>
    </row>
    <row r="668" spans="1:10" ht="12.75" customHeight="1" x14ac:dyDescent="0.25">
      <c r="A668" s="101"/>
      <c r="D668" s="81" t="s">
        <v>23</v>
      </c>
      <c r="E668" s="81">
        <f>E666-E667</f>
        <v>731000</v>
      </c>
      <c r="F668" s="81"/>
      <c r="G668" s="82">
        <f>G666-G667</f>
        <v>658558.55855855846</v>
      </c>
      <c r="H668" s="82">
        <f>H666-H667</f>
        <v>72441.441441441435</v>
      </c>
      <c r="I668" s="82">
        <f>I666-I667</f>
        <v>1317.1171171171168</v>
      </c>
      <c r="J668" s="105">
        <f>J666-J667</f>
        <v>144.88288288288288</v>
      </c>
    </row>
    <row r="669" spans="1:10" ht="12.75" customHeight="1" x14ac:dyDescent="0.25">
      <c r="A669" s="101"/>
      <c r="D669" s="81"/>
      <c r="E669" s="81"/>
      <c r="F669" s="81"/>
      <c r="G669" s="82"/>
      <c r="H669" s="83">
        <f>G668+H668</f>
        <v>730999.99999999988</v>
      </c>
      <c r="I669" s="83"/>
      <c r="J669" s="103"/>
    </row>
    <row r="670" spans="1:10" ht="12.75" customHeight="1" x14ac:dyDescent="0.25">
      <c r="A670" s="101"/>
      <c r="B670" s="79"/>
      <c r="D670" s="81"/>
      <c r="E670" s="81"/>
      <c r="F670" s="81"/>
      <c r="G670" s="82"/>
      <c r="H670" s="83"/>
      <c r="I670" s="83"/>
      <c r="J670" s="103"/>
    </row>
    <row r="671" spans="1:10" ht="12.75" customHeight="1" x14ac:dyDescent="0.25">
      <c r="A671" s="106"/>
      <c r="B671" s="107"/>
      <c r="C671" s="107"/>
      <c r="D671" s="107"/>
      <c r="E671" s="107"/>
      <c r="F671" s="107"/>
      <c r="G671" s="108">
        <f>G662+G668</f>
        <v>1578990.9909909908</v>
      </c>
      <c r="H671" s="108">
        <f>H662+H668</f>
        <v>173689.00900900899</v>
      </c>
      <c r="I671" s="107"/>
      <c r="J671" s="109">
        <f>H663+H669</f>
        <v>1752679.9999999995</v>
      </c>
    </row>
    <row r="673" spans="1:10" ht="12.75" customHeight="1" x14ac:dyDescent="0.25">
      <c r="A673" s="94" t="s">
        <v>1</v>
      </c>
      <c r="B673" s="95">
        <f>Invoice!E3650</f>
        <v>23110033</v>
      </c>
      <c r="C673" s="96"/>
      <c r="D673" s="97"/>
      <c r="E673" s="97"/>
      <c r="F673" s="97"/>
      <c r="G673" s="98"/>
      <c r="H673" s="99"/>
      <c r="I673" s="99"/>
      <c r="J673" s="100"/>
    </row>
    <row r="674" spans="1:10" ht="12.75" customHeight="1" x14ac:dyDescent="0.25">
      <c r="A674" s="101">
        <v>1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Invoice!B3658</f>
        <v>20</v>
      </c>
      <c r="C675" s="88" t="str">
        <f>Invoice!E3658</f>
        <v>BINDER CLIP KENKO NO. 200</v>
      </c>
      <c r="D675" s="89">
        <f>Invoice!H3658</f>
        <v>120000</v>
      </c>
      <c r="E675" s="81">
        <f>D675*B675</f>
        <v>2400000</v>
      </c>
      <c r="F675" s="81"/>
      <c r="G675" s="82">
        <f>E675/1.11</f>
        <v>2162162.1621621619</v>
      </c>
      <c r="H675" s="83">
        <f>G675*11%</f>
        <v>237837.83783783781</v>
      </c>
      <c r="I675" s="83">
        <f>G675/B675</f>
        <v>108108.10810810809</v>
      </c>
      <c r="J675" s="103">
        <f>H675/B675</f>
        <v>11891.89189189189</v>
      </c>
    </row>
    <row r="676" spans="1:10" ht="12.75" customHeight="1" x14ac:dyDescent="0.25">
      <c r="A676" s="101"/>
      <c r="D676" s="81"/>
      <c r="E676" s="81">
        <f>(E675*Invoice!I3658)+((E675-(E675*Invoice!I3658))*Invoice!J3658)</f>
        <v>336000.00000000006</v>
      </c>
      <c r="F676" s="81"/>
      <c r="G676" s="90">
        <f>E676/1.11</f>
        <v>302702.70270270272</v>
      </c>
      <c r="H676" s="91">
        <f>G676*11%</f>
        <v>33297.2972972973</v>
      </c>
      <c r="I676" s="91">
        <f>G676/B675</f>
        <v>15135.135135135137</v>
      </c>
      <c r="J676" s="104">
        <f>H676/B675</f>
        <v>1664.864864864865</v>
      </c>
    </row>
    <row r="677" spans="1:10" ht="12.75" customHeight="1" x14ac:dyDescent="0.25">
      <c r="A677" s="101"/>
      <c r="D677" s="81" t="s">
        <v>23</v>
      </c>
      <c r="E677" s="81">
        <f>E675-E676</f>
        <v>2064000</v>
      </c>
      <c r="F677" s="81"/>
      <c r="G677" s="82">
        <f>G675-G676</f>
        <v>1859459.4594594592</v>
      </c>
      <c r="H677" s="82">
        <f>H675-H676</f>
        <v>204540.5405405405</v>
      </c>
      <c r="I677" s="82">
        <f>I675-I676</f>
        <v>92972.972972972959</v>
      </c>
      <c r="J677" s="105">
        <f>J675-J676</f>
        <v>10227.027027027025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2063999.9999999998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2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Invoice!B3659</f>
        <v>10</v>
      </c>
      <c r="C681" s="88" t="str">
        <f>Invoice!E3659</f>
        <v>BINDER CLIP KENKO NO. 260</v>
      </c>
      <c r="D681" s="89">
        <f>Invoice!H3659</f>
        <v>180000</v>
      </c>
      <c r="E681" s="81">
        <f t="shared" ref="E681" si="95">D681*B681</f>
        <v>1800000</v>
      </c>
      <c r="F681" s="81"/>
      <c r="G681" s="82">
        <f t="shared" ref="G681" si="96">E681/1.11</f>
        <v>1621621.6216216215</v>
      </c>
      <c r="H681" s="83">
        <f t="shared" ref="H681" si="97">G681*11%</f>
        <v>178378.37837837837</v>
      </c>
      <c r="I681" s="83">
        <f t="shared" ref="I681" si="98">G681/B681</f>
        <v>162162.16216216216</v>
      </c>
      <c r="J681" s="103">
        <f t="shared" ref="J681" si="99">H681/B681</f>
        <v>17837.837837837837</v>
      </c>
    </row>
    <row r="682" spans="1:10" ht="12.75" customHeight="1" x14ac:dyDescent="0.25">
      <c r="A682" s="101"/>
      <c r="D682" s="81"/>
      <c r="E682" s="81">
        <f>(E681*Invoice!I3659)+((E681-(E681*Invoice!I3659))*Invoice!J3659)</f>
        <v>252000.00000000003</v>
      </c>
      <c r="F682" s="81"/>
      <c r="G682" s="90">
        <f>E682/1.11</f>
        <v>227027.02702702704</v>
      </c>
      <c r="H682" s="91">
        <f>G682*11%</f>
        <v>24972.972972972973</v>
      </c>
      <c r="I682" s="91">
        <f>G682/B681</f>
        <v>22702.702702702703</v>
      </c>
      <c r="J682" s="104">
        <f>H682/B681</f>
        <v>2497.2972972972975</v>
      </c>
    </row>
    <row r="683" spans="1:10" ht="12.75" customHeight="1" x14ac:dyDescent="0.25">
      <c r="A683" s="101"/>
      <c r="D683" s="81" t="s">
        <v>23</v>
      </c>
      <c r="E683" s="81">
        <f>E681-E682</f>
        <v>1548000</v>
      </c>
      <c r="F683" s="81"/>
      <c r="G683" s="82">
        <f>G681-G682</f>
        <v>1394594.5945945946</v>
      </c>
      <c r="H683" s="82">
        <f>H681-H682</f>
        <v>153405.40540540538</v>
      </c>
      <c r="I683" s="82">
        <f>I681-I682</f>
        <v>139459.45945945947</v>
      </c>
      <c r="J683" s="105">
        <f>J681-J682</f>
        <v>15340.54054054054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1548000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6"/>
      <c r="B686" s="107"/>
      <c r="C686" s="107"/>
      <c r="D686" s="107"/>
      <c r="E686" s="107"/>
      <c r="F686" s="107"/>
      <c r="G686" s="108">
        <f>G677+G683</f>
        <v>3254054.0540540535</v>
      </c>
      <c r="H686" s="108">
        <f>H677+H683</f>
        <v>357945.94594594592</v>
      </c>
      <c r="I686" s="107"/>
      <c r="J686" s="109">
        <f>H678+H684</f>
        <v>3612000</v>
      </c>
    </row>
    <row r="688" spans="1:10" ht="12.75" customHeight="1" x14ac:dyDescent="0.25">
      <c r="A688" s="94" t="s">
        <v>1</v>
      </c>
      <c r="B688" s="95">
        <f>Invoice!E3764</f>
        <v>23110034</v>
      </c>
      <c r="C688" s="96"/>
      <c r="D688" s="97"/>
      <c r="E688" s="97"/>
      <c r="F688" s="97"/>
      <c r="G688" s="98"/>
      <c r="H688" s="99"/>
      <c r="I688" s="99"/>
      <c r="J688" s="100"/>
    </row>
    <row r="689" spans="1:10" ht="12.75" customHeight="1" x14ac:dyDescent="0.25">
      <c r="A689" s="101">
        <v>1</v>
      </c>
      <c r="B689" s="84" t="s">
        <v>20</v>
      </c>
      <c r="C689" s="84" t="s">
        <v>21</v>
      </c>
      <c r="D689" s="85" t="s">
        <v>22</v>
      </c>
      <c r="E689" s="85" t="s">
        <v>23</v>
      </c>
      <c r="F689" s="85"/>
      <c r="G689" s="86" t="s">
        <v>24</v>
      </c>
      <c r="H689" s="87" t="s">
        <v>25</v>
      </c>
      <c r="I689" s="87" t="s">
        <v>26</v>
      </c>
      <c r="J689" s="102"/>
    </row>
    <row r="690" spans="1:10" ht="12.75" customHeight="1" x14ac:dyDescent="0.25">
      <c r="A690" s="101"/>
      <c r="B690" s="80">
        <f>Invoice!B3772</f>
        <v>9</v>
      </c>
      <c r="C690" s="88" t="str">
        <f>Invoice!E3772</f>
        <v>KARTU STOCK KWARTO PUTIH</v>
      </c>
      <c r="D690" s="89">
        <f>Invoice!H3772</f>
        <v>19000</v>
      </c>
      <c r="E690" s="81">
        <f>D690*B690</f>
        <v>171000</v>
      </c>
      <c r="F690" s="81"/>
      <c r="G690" s="82">
        <f>E690/1.11</f>
        <v>154054.05405405405</v>
      </c>
      <c r="H690" s="83">
        <f>G690*11%</f>
        <v>16945.945945945947</v>
      </c>
      <c r="I690" s="83">
        <f>G690/B690</f>
        <v>17117.117117117115</v>
      </c>
      <c r="J690" s="103">
        <f>H690/B690</f>
        <v>1882.882882882883</v>
      </c>
    </row>
    <row r="691" spans="1:10" ht="12.75" customHeight="1" x14ac:dyDescent="0.25">
      <c r="A691" s="101"/>
      <c r="D691" s="81"/>
      <c r="E691" s="81">
        <f>(E690*Invoice!I3772)+((E690-(E690*Invoice!I3772))*Invoice!J3772)</f>
        <v>0</v>
      </c>
      <c r="F691" s="81"/>
      <c r="G691" s="90">
        <f>E691/1.11</f>
        <v>0</v>
      </c>
      <c r="H691" s="91">
        <f>G691*11%</f>
        <v>0</v>
      </c>
      <c r="I691" s="91">
        <f>G691/B690</f>
        <v>0</v>
      </c>
      <c r="J691" s="104">
        <f>H691/B690</f>
        <v>0</v>
      </c>
    </row>
    <row r="692" spans="1:10" ht="12.75" customHeight="1" x14ac:dyDescent="0.25">
      <c r="A692" s="101"/>
      <c r="D692" s="81" t="s">
        <v>23</v>
      </c>
      <c r="E692" s="81">
        <f>E690-E691</f>
        <v>171000</v>
      </c>
      <c r="F692" s="81"/>
      <c r="G692" s="82">
        <f>G690-G691</f>
        <v>154054.05405405405</v>
      </c>
      <c r="H692" s="82">
        <f>H690-H691</f>
        <v>16945.945945945947</v>
      </c>
      <c r="I692" s="82">
        <f>I690-I691</f>
        <v>17117.117117117115</v>
      </c>
      <c r="J692" s="105">
        <f>J690-J691</f>
        <v>1882.882882882883</v>
      </c>
    </row>
    <row r="693" spans="1:10" ht="12.75" customHeight="1" x14ac:dyDescent="0.25">
      <c r="A693" s="101"/>
      <c r="D693" s="81"/>
      <c r="E693" s="81"/>
      <c r="F693" s="81"/>
      <c r="G693" s="82"/>
      <c r="H693" s="83">
        <f>G692+H692</f>
        <v>171000</v>
      </c>
      <c r="I693" s="83"/>
      <c r="J693" s="103"/>
    </row>
    <row r="694" spans="1:10" ht="12.75" customHeight="1" x14ac:dyDescent="0.25">
      <c r="A694" s="101"/>
      <c r="B694" s="79"/>
      <c r="D694" s="81"/>
      <c r="E694" s="81"/>
      <c r="F694" s="81"/>
      <c r="G694" s="82"/>
      <c r="H694" s="83"/>
      <c r="I694" s="83"/>
      <c r="J694" s="103"/>
    </row>
    <row r="695" spans="1:10" ht="12.75" customHeight="1" x14ac:dyDescent="0.25">
      <c r="A695" s="101">
        <v>2</v>
      </c>
      <c r="B695" s="84" t="s">
        <v>20</v>
      </c>
      <c r="C695" s="84" t="s">
        <v>21</v>
      </c>
      <c r="D695" s="85" t="s">
        <v>22</v>
      </c>
      <c r="E695" s="85" t="s">
        <v>23</v>
      </c>
      <c r="F695" s="85"/>
      <c r="G695" s="86" t="s">
        <v>24</v>
      </c>
      <c r="H695" s="87" t="s">
        <v>25</v>
      </c>
      <c r="I695" s="87" t="s">
        <v>26</v>
      </c>
      <c r="J695" s="102"/>
    </row>
    <row r="696" spans="1:10" ht="12.75" customHeight="1" x14ac:dyDescent="0.25">
      <c r="A696" s="101"/>
      <c r="B696" s="80">
        <f>Invoice!B3773</f>
        <v>15</v>
      </c>
      <c r="C696" s="88" t="str">
        <f>Invoice!E3773</f>
        <v>KARTU STOCK KWARTO KUNING</v>
      </c>
      <c r="D696" s="89">
        <f>Invoice!H3773</f>
        <v>19000</v>
      </c>
      <c r="E696" s="81">
        <f t="shared" ref="E696" si="100">D696*B696</f>
        <v>285000</v>
      </c>
      <c r="F696" s="81"/>
      <c r="G696" s="82">
        <f t="shared" ref="G696" si="101">E696/1.11</f>
        <v>256756.75675675675</v>
      </c>
      <c r="H696" s="83">
        <f t="shared" ref="H696" si="102">G696*11%</f>
        <v>28243.243243243243</v>
      </c>
      <c r="I696" s="83">
        <f t="shared" ref="I696" si="103">G696/B696</f>
        <v>17117.117117117115</v>
      </c>
      <c r="J696" s="103">
        <f t="shared" ref="J696" si="104">H696/B696</f>
        <v>1882.882882882883</v>
      </c>
    </row>
    <row r="697" spans="1:10" ht="12.75" customHeight="1" x14ac:dyDescent="0.25">
      <c r="A697" s="101"/>
      <c r="D697" s="81"/>
      <c r="E697" s="81">
        <f>(E696*Invoice!I3773)+((E696-(E696*Invoice!I3773))*Invoice!J3773)</f>
        <v>0</v>
      </c>
      <c r="F697" s="81"/>
      <c r="G697" s="90">
        <f>E697/1.11</f>
        <v>0</v>
      </c>
      <c r="H697" s="91">
        <f>G697*11%</f>
        <v>0</v>
      </c>
      <c r="I697" s="91">
        <f>G697/B696</f>
        <v>0</v>
      </c>
      <c r="J697" s="104">
        <f>H697/B696</f>
        <v>0</v>
      </c>
    </row>
    <row r="698" spans="1:10" ht="12.75" customHeight="1" x14ac:dyDescent="0.25">
      <c r="A698" s="101"/>
      <c r="D698" s="81" t="s">
        <v>23</v>
      </c>
      <c r="E698" s="81">
        <f>E696-E697</f>
        <v>285000</v>
      </c>
      <c r="F698" s="81"/>
      <c r="G698" s="82">
        <f>G696-G697</f>
        <v>256756.75675675675</v>
      </c>
      <c r="H698" s="82">
        <f>H696-H697</f>
        <v>28243.243243243243</v>
      </c>
      <c r="I698" s="82">
        <f>I696-I697</f>
        <v>17117.117117117115</v>
      </c>
      <c r="J698" s="105">
        <f>J696-J697</f>
        <v>1882.882882882883</v>
      </c>
    </row>
    <row r="699" spans="1:10" ht="12.75" customHeight="1" x14ac:dyDescent="0.25">
      <c r="A699" s="101"/>
      <c r="D699" s="81"/>
      <c r="E699" s="81"/>
      <c r="F699" s="81"/>
      <c r="G699" s="82"/>
      <c r="H699" s="83">
        <f>G698+H698</f>
        <v>285000</v>
      </c>
      <c r="I699" s="83"/>
      <c r="J699" s="103"/>
    </row>
    <row r="700" spans="1:10" ht="12.75" customHeight="1" x14ac:dyDescent="0.25">
      <c r="A700" s="101"/>
      <c r="B700" s="79"/>
      <c r="D700" s="81"/>
      <c r="E700" s="81"/>
      <c r="F700" s="81"/>
      <c r="G700" s="82"/>
      <c r="H700" s="83"/>
      <c r="I700" s="83"/>
      <c r="J700" s="103"/>
    </row>
    <row r="701" spans="1:10" ht="12.75" customHeight="1" x14ac:dyDescent="0.25">
      <c r="A701" s="106"/>
      <c r="B701" s="107"/>
      <c r="C701" s="107"/>
      <c r="D701" s="107"/>
      <c r="E701" s="107"/>
      <c r="F701" s="107"/>
      <c r="G701" s="108">
        <f>G692+G698</f>
        <v>410810.81081081077</v>
      </c>
      <c r="H701" s="108">
        <f>H692+H698</f>
        <v>45189.189189189186</v>
      </c>
      <c r="I701" s="107"/>
      <c r="J701" s="109">
        <f>H693+H699</f>
        <v>456000</v>
      </c>
    </row>
    <row r="703" spans="1:10" ht="12.75" customHeight="1" x14ac:dyDescent="0.25">
      <c r="A703" s="94" t="s">
        <v>1</v>
      </c>
      <c r="B703" s="95">
        <f>Invoice!E3878</f>
        <v>23110035</v>
      </c>
      <c r="C703" s="96"/>
      <c r="D703" s="97"/>
      <c r="E703" s="97"/>
      <c r="F703" s="97"/>
      <c r="G703" s="98"/>
      <c r="H703" s="99"/>
      <c r="I703" s="99"/>
      <c r="J703" s="100"/>
    </row>
    <row r="704" spans="1:10" ht="12.75" customHeight="1" x14ac:dyDescent="0.25">
      <c r="A704" s="101">
        <v>1</v>
      </c>
      <c r="B704" s="84" t="s">
        <v>20</v>
      </c>
      <c r="C704" s="84" t="s">
        <v>21</v>
      </c>
      <c r="D704" s="85" t="s">
        <v>22</v>
      </c>
      <c r="E704" s="85" t="s">
        <v>23</v>
      </c>
      <c r="F704" s="85"/>
      <c r="G704" s="86" t="s">
        <v>24</v>
      </c>
      <c r="H704" s="87" t="s">
        <v>25</v>
      </c>
      <c r="I704" s="87" t="s">
        <v>26</v>
      </c>
      <c r="J704" s="102"/>
    </row>
    <row r="705" spans="1:10" ht="12.75" customHeight="1" x14ac:dyDescent="0.25">
      <c r="A705" s="101"/>
      <c r="B705" s="80">
        <f>Invoice!B3886</f>
        <v>288</v>
      </c>
      <c r="C705" s="88" t="str">
        <f>Invoice!E3886</f>
        <v>GEL PEN TRIFELLO HI-TECH TF-1190 HITAM</v>
      </c>
      <c r="D705" s="89">
        <f>Invoice!H3886</f>
        <v>28500</v>
      </c>
      <c r="E705" s="81">
        <f>D705*B705</f>
        <v>8208000</v>
      </c>
      <c r="F705" s="81"/>
      <c r="G705" s="82">
        <f>E705/1.11</f>
        <v>7394594.5945945941</v>
      </c>
      <c r="H705" s="83">
        <f>G705*11%</f>
        <v>813405.40540540533</v>
      </c>
      <c r="I705" s="83">
        <f>G705/B705</f>
        <v>25675.675675675673</v>
      </c>
      <c r="J705" s="103">
        <f>H705/B705</f>
        <v>2824.3243243243242</v>
      </c>
    </row>
    <row r="706" spans="1:10" ht="12.75" customHeight="1" x14ac:dyDescent="0.25">
      <c r="A706" s="101"/>
      <c r="D706" s="81"/>
      <c r="E706" s="81">
        <f>(E705*Invoice!I3886)+((E705-(E705*Invoice!I3886))*Invoice!J3886)</f>
        <v>0</v>
      </c>
      <c r="F706" s="81"/>
      <c r="G706" s="90">
        <f>E706/1.11</f>
        <v>0</v>
      </c>
      <c r="H706" s="91">
        <f>G706*11%</f>
        <v>0</v>
      </c>
      <c r="I706" s="91">
        <f>G706/B705</f>
        <v>0</v>
      </c>
      <c r="J706" s="104">
        <f>H706/B705</f>
        <v>0</v>
      </c>
    </row>
    <row r="707" spans="1:10" ht="12.75" customHeight="1" x14ac:dyDescent="0.25">
      <c r="A707" s="101"/>
      <c r="D707" s="81" t="s">
        <v>23</v>
      </c>
      <c r="E707" s="81">
        <f>E705-E706</f>
        <v>8208000</v>
      </c>
      <c r="F707" s="81"/>
      <c r="G707" s="82">
        <f>G705-G706</f>
        <v>7394594.5945945941</v>
      </c>
      <c r="H707" s="82">
        <f>H705-H706</f>
        <v>813405.40540540533</v>
      </c>
      <c r="I707" s="82">
        <f>I705-I706</f>
        <v>25675.675675675673</v>
      </c>
      <c r="J707" s="105">
        <f>J705-J706</f>
        <v>2824.3243243243242</v>
      </c>
    </row>
    <row r="708" spans="1:10" ht="12.75" customHeight="1" x14ac:dyDescent="0.25">
      <c r="A708" s="101"/>
      <c r="D708" s="81"/>
      <c r="E708" s="81"/>
      <c r="F708" s="81"/>
      <c r="G708" s="82"/>
      <c r="H708" s="83">
        <f>G707+H707</f>
        <v>8207999.9999999991</v>
      </c>
      <c r="I708" s="83"/>
      <c r="J708" s="103"/>
    </row>
    <row r="709" spans="1:10" ht="12.75" customHeight="1" x14ac:dyDescent="0.25">
      <c r="A709" s="101"/>
      <c r="B709" s="79"/>
      <c r="D709" s="81"/>
      <c r="E709" s="81"/>
      <c r="F709" s="81"/>
      <c r="G709" s="82"/>
      <c r="H709" s="83"/>
      <c r="I709" s="83"/>
      <c r="J709" s="103"/>
    </row>
    <row r="710" spans="1:10" ht="12.75" customHeight="1" x14ac:dyDescent="0.25">
      <c r="A710" s="106"/>
      <c r="B710" s="107"/>
      <c r="C710" s="107"/>
      <c r="D710" s="107"/>
      <c r="E710" s="107"/>
      <c r="F710" s="107"/>
      <c r="G710" s="108">
        <f>G707</f>
        <v>7394594.5945945941</v>
      </c>
      <c r="H710" s="108">
        <f>H707</f>
        <v>813405.40540540533</v>
      </c>
      <c r="I710" s="107"/>
      <c r="J710" s="109">
        <f>H708</f>
        <v>8207999.9999999991</v>
      </c>
    </row>
    <row r="712" spans="1:10" ht="12.75" customHeight="1" x14ac:dyDescent="0.25">
      <c r="A712" s="94" t="s">
        <v>1</v>
      </c>
      <c r="B712" s="95">
        <f>Invoice!E3992</f>
        <v>23110036</v>
      </c>
      <c r="C712" s="96"/>
      <c r="D712" s="97"/>
      <c r="E712" s="97"/>
      <c r="F712" s="97"/>
      <c r="G712" s="98"/>
      <c r="H712" s="99"/>
      <c r="I712" s="99"/>
      <c r="J712" s="100"/>
    </row>
    <row r="713" spans="1:10" ht="12.75" customHeight="1" x14ac:dyDescent="0.25">
      <c r="A713" s="101">
        <v>1</v>
      </c>
      <c r="B713" s="84" t="s">
        <v>20</v>
      </c>
      <c r="C713" s="84" t="s">
        <v>21</v>
      </c>
      <c r="D713" s="85" t="s">
        <v>22</v>
      </c>
      <c r="E713" s="85" t="s">
        <v>23</v>
      </c>
      <c r="F713" s="85"/>
      <c r="G713" s="86" t="s">
        <v>24</v>
      </c>
      <c r="H713" s="87" t="s">
        <v>25</v>
      </c>
      <c r="I713" s="87" t="s">
        <v>26</v>
      </c>
      <c r="J713" s="102"/>
    </row>
    <row r="714" spans="1:10" ht="12.75" customHeight="1" x14ac:dyDescent="0.25">
      <c r="A714" s="101"/>
      <c r="B714" s="80">
        <f>Invoice!B4000</f>
        <v>400</v>
      </c>
      <c r="C714" s="88" t="str">
        <f>Invoice!E4000</f>
        <v>PAPER JUMBO CLIP KENKO NO. 5</v>
      </c>
      <c r="D714" s="89">
        <f>Invoice!H4000</f>
        <v>4300</v>
      </c>
      <c r="E714" s="81">
        <f>D714*B714</f>
        <v>1720000</v>
      </c>
      <c r="F714" s="81"/>
      <c r="G714" s="82">
        <f>E714/1.11</f>
        <v>1549549.5495495494</v>
      </c>
      <c r="H714" s="83">
        <f>G714*11%</f>
        <v>170450.45045045044</v>
      </c>
      <c r="I714" s="83">
        <f>G714/B714</f>
        <v>3873.8738738738734</v>
      </c>
      <c r="J714" s="103">
        <f>H714/B714</f>
        <v>426.12612612612611</v>
      </c>
    </row>
    <row r="715" spans="1:10" ht="12.75" customHeight="1" x14ac:dyDescent="0.25">
      <c r="A715" s="101"/>
      <c r="D715" s="81"/>
      <c r="E715" s="81">
        <f>(E714*Invoice!I4000)+((E714-(E714*Invoice!I4000))*Invoice!J4000)</f>
        <v>240800.00000000003</v>
      </c>
      <c r="F715" s="81"/>
      <c r="G715" s="90">
        <f>E715/1.11</f>
        <v>216936.93693693695</v>
      </c>
      <c r="H715" s="91">
        <f>G715*11%</f>
        <v>23863.063063063066</v>
      </c>
      <c r="I715" s="91">
        <f>G715/B714</f>
        <v>542.34234234234236</v>
      </c>
      <c r="J715" s="104">
        <f>H715/B714</f>
        <v>59.657657657657666</v>
      </c>
    </row>
    <row r="716" spans="1:10" ht="12.75" customHeight="1" x14ac:dyDescent="0.25">
      <c r="A716" s="101"/>
      <c r="D716" s="81" t="s">
        <v>23</v>
      </c>
      <c r="E716" s="81">
        <f>E714-E715</f>
        <v>1479200</v>
      </c>
      <c r="F716" s="81"/>
      <c r="G716" s="82">
        <f>G714-G715</f>
        <v>1332612.6126126123</v>
      </c>
      <c r="H716" s="82">
        <f>H714-H715</f>
        <v>146587.38738738737</v>
      </c>
      <c r="I716" s="82">
        <f>I714-I715</f>
        <v>3331.5315315315311</v>
      </c>
      <c r="J716" s="105">
        <f>J714-J715</f>
        <v>366.46846846846847</v>
      </c>
    </row>
    <row r="717" spans="1:10" ht="12.75" customHeight="1" x14ac:dyDescent="0.25">
      <c r="A717" s="101"/>
      <c r="D717" s="81"/>
      <c r="E717" s="81"/>
      <c r="F717" s="81"/>
      <c r="G717" s="82"/>
      <c r="H717" s="83">
        <f>G716+H716</f>
        <v>1479199.9999999998</v>
      </c>
      <c r="I717" s="83"/>
      <c r="J717" s="103"/>
    </row>
    <row r="718" spans="1:10" ht="12.75" customHeight="1" x14ac:dyDescent="0.25">
      <c r="A718" s="101"/>
      <c r="B718" s="79"/>
      <c r="D718" s="81"/>
      <c r="E718" s="81"/>
      <c r="F718" s="81"/>
      <c r="G718" s="82"/>
      <c r="H718" s="83"/>
      <c r="I718" s="83"/>
      <c r="J718" s="103"/>
    </row>
    <row r="719" spans="1:10" ht="12.75" customHeight="1" x14ac:dyDescent="0.25">
      <c r="A719" s="101">
        <v>2</v>
      </c>
      <c r="B719" s="84" t="s">
        <v>20</v>
      </c>
      <c r="C719" s="84" t="s">
        <v>21</v>
      </c>
      <c r="D719" s="85" t="s">
        <v>22</v>
      </c>
      <c r="E719" s="85" t="s">
        <v>23</v>
      </c>
      <c r="F719" s="85"/>
      <c r="G719" s="86" t="s">
        <v>24</v>
      </c>
      <c r="H719" s="87" t="s">
        <v>25</v>
      </c>
      <c r="I719" s="87" t="s">
        <v>26</v>
      </c>
      <c r="J719" s="102"/>
    </row>
    <row r="720" spans="1:10" ht="12.75" customHeight="1" x14ac:dyDescent="0.25">
      <c r="A720" s="101"/>
      <c r="B720" s="80">
        <f>Invoice!B4001</f>
        <v>1500</v>
      </c>
      <c r="C720" s="88" t="str">
        <f>Invoice!E4001</f>
        <v>PAPER TRIGONAL CLIP KENKO NO. 1</v>
      </c>
      <c r="D720" s="89">
        <f>Invoice!H4001</f>
        <v>1700</v>
      </c>
      <c r="E720" s="81">
        <f t="shared" ref="E720" si="105">D720*B720</f>
        <v>2550000</v>
      </c>
      <c r="F720" s="81"/>
      <c r="G720" s="82">
        <f t="shared" ref="G720" si="106">E720/1.11</f>
        <v>2297297.297297297</v>
      </c>
      <c r="H720" s="83">
        <f t="shared" ref="H720" si="107">G720*11%</f>
        <v>252702.70270270266</v>
      </c>
      <c r="I720" s="83">
        <f t="shared" ref="I720" si="108">G720/B720</f>
        <v>1531.5315315315313</v>
      </c>
      <c r="J720" s="103">
        <f t="shared" ref="J720" si="109">H720/B720</f>
        <v>168.46846846846844</v>
      </c>
    </row>
    <row r="721" spans="1:10" ht="12.75" customHeight="1" x14ac:dyDescent="0.25">
      <c r="A721" s="101"/>
      <c r="D721" s="81"/>
      <c r="E721" s="81">
        <f>(E720*Invoice!I4001)+((E720-(E720*Invoice!I4001))*Invoice!J4001)</f>
        <v>357000.00000000006</v>
      </c>
      <c r="F721" s="81"/>
      <c r="G721" s="90">
        <f>E721/1.11</f>
        <v>321621.62162162166</v>
      </c>
      <c r="H721" s="91">
        <f>G721*11%</f>
        <v>35378.37837837838</v>
      </c>
      <c r="I721" s="91">
        <f>G721/B720</f>
        <v>214.41441441441444</v>
      </c>
      <c r="J721" s="104">
        <f>H721/B720</f>
        <v>23.585585585585587</v>
      </c>
    </row>
    <row r="722" spans="1:10" ht="12.75" customHeight="1" x14ac:dyDescent="0.25">
      <c r="A722" s="101"/>
      <c r="D722" s="81" t="s">
        <v>23</v>
      </c>
      <c r="E722" s="81">
        <f>E720-E721</f>
        <v>2193000</v>
      </c>
      <c r="F722" s="81"/>
      <c r="G722" s="82">
        <f>G720-G721</f>
        <v>1975675.6756756753</v>
      </c>
      <c r="H722" s="82">
        <f>H720-H721</f>
        <v>217324.32432432429</v>
      </c>
      <c r="I722" s="82">
        <f>I720-I721</f>
        <v>1317.1171171171168</v>
      </c>
      <c r="J722" s="105">
        <f>J720-J721</f>
        <v>144.88288288288285</v>
      </c>
    </row>
    <row r="723" spans="1:10" ht="12.75" customHeight="1" x14ac:dyDescent="0.25">
      <c r="A723" s="101"/>
      <c r="D723" s="81"/>
      <c r="E723" s="81"/>
      <c r="F723" s="81"/>
      <c r="G723" s="82"/>
      <c r="H723" s="83">
        <f>G722+H722</f>
        <v>2192999.9999999995</v>
      </c>
      <c r="I723" s="83"/>
      <c r="J723" s="103"/>
    </row>
    <row r="724" spans="1:10" ht="12.75" customHeight="1" x14ac:dyDescent="0.25">
      <c r="A724" s="101"/>
      <c r="B724" s="79"/>
      <c r="D724" s="81"/>
      <c r="E724" s="81"/>
      <c r="F724" s="81"/>
      <c r="G724" s="82"/>
      <c r="H724" s="83"/>
      <c r="I724" s="83"/>
      <c r="J724" s="103"/>
    </row>
    <row r="725" spans="1:10" ht="12.75" customHeight="1" x14ac:dyDescent="0.25">
      <c r="A725" s="106"/>
      <c r="B725" s="107"/>
      <c r="C725" s="107"/>
      <c r="D725" s="107"/>
      <c r="E725" s="107"/>
      <c r="F725" s="107"/>
      <c r="G725" s="108">
        <f>G716+G722</f>
        <v>3308288.2882882878</v>
      </c>
      <c r="H725" s="108">
        <f>H716+H722</f>
        <v>363911.71171171166</v>
      </c>
      <c r="I725" s="107"/>
      <c r="J725" s="109">
        <f>H717+H723</f>
        <v>3672199.9999999991</v>
      </c>
    </row>
    <row r="727" spans="1:10" ht="12.75" customHeight="1" x14ac:dyDescent="0.25">
      <c r="A727" s="94" t="s">
        <v>1</v>
      </c>
      <c r="B727" s="95">
        <f>Invoice!E4106</f>
        <v>23110037</v>
      </c>
      <c r="C727" s="96"/>
      <c r="D727" s="97"/>
      <c r="E727" s="97"/>
      <c r="F727" s="97"/>
      <c r="G727" s="98"/>
      <c r="H727" s="99"/>
      <c r="I727" s="99"/>
      <c r="J727" s="100"/>
    </row>
    <row r="728" spans="1:10" ht="12.75" customHeight="1" x14ac:dyDescent="0.25">
      <c r="A728" s="101">
        <v>1</v>
      </c>
      <c r="B728" s="84" t="s">
        <v>20</v>
      </c>
      <c r="C728" s="84" t="s">
        <v>21</v>
      </c>
      <c r="D728" s="85" t="s">
        <v>22</v>
      </c>
      <c r="E728" s="85" t="s">
        <v>23</v>
      </c>
      <c r="F728" s="85"/>
      <c r="G728" s="86" t="s">
        <v>24</v>
      </c>
      <c r="H728" s="87" t="s">
        <v>25</v>
      </c>
      <c r="I728" s="87" t="s">
        <v>26</v>
      </c>
      <c r="J728" s="102"/>
    </row>
    <row r="729" spans="1:10" ht="12.75" customHeight="1" x14ac:dyDescent="0.25">
      <c r="A729" s="101"/>
      <c r="B729" s="80">
        <f>Invoice!B4114</f>
        <v>4</v>
      </c>
      <c r="C729" s="88" t="str">
        <f>Invoice!E4114</f>
        <v>BINDER CLIP KENKO NO. 111</v>
      </c>
      <c r="D729" s="89">
        <f>Invoice!H4114</f>
        <v>49200</v>
      </c>
      <c r="E729" s="81">
        <f>D729*B729</f>
        <v>196800</v>
      </c>
      <c r="F729" s="81"/>
      <c r="G729" s="82">
        <f>E729/1.11</f>
        <v>177297.29729729728</v>
      </c>
      <c r="H729" s="83">
        <f>G729*11%</f>
        <v>19502.7027027027</v>
      </c>
      <c r="I729" s="83">
        <f>G729/B729</f>
        <v>44324.32432432432</v>
      </c>
      <c r="J729" s="103">
        <f>H729/B729</f>
        <v>4875.6756756756749</v>
      </c>
    </row>
    <row r="730" spans="1:10" ht="12.75" customHeight="1" x14ac:dyDescent="0.25">
      <c r="A730" s="101"/>
      <c r="D730" s="81"/>
      <c r="E730" s="81">
        <f>(E729*Invoice!I4114)+((E729-(E729*Invoice!I4114))*Invoice!J4114)</f>
        <v>19680</v>
      </c>
      <c r="F730" s="81"/>
      <c r="G730" s="90">
        <f>E730/1.11</f>
        <v>17729.729729729726</v>
      </c>
      <c r="H730" s="91">
        <f>G730*11%</f>
        <v>1950.27027027027</v>
      </c>
      <c r="I730" s="91">
        <f>G730/B729</f>
        <v>4432.4324324324316</v>
      </c>
      <c r="J730" s="104">
        <f>H730/B729</f>
        <v>487.56756756756749</v>
      </c>
    </row>
    <row r="731" spans="1:10" ht="12.75" customHeight="1" x14ac:dyDescent="0.25">
      <c r="A731" s="101"/>
      <c r="D731" s="81" t="s">
        <v>23</v>
      </c>
      <c r="E731" s="81">
        <f>E729-E730</f>
        <v>177120</v>
      </c>
      <c r="F731" s="81"/>
      <c r="G731" s="82">
        <f>G729-G730</f>
        <v>159567.56756756754</v>
      </c>
      <c r="H731" s="82">
        <f>H729-H730</f>
        <v>17552.43243243243</v>
      </c>
      <c r="I731" s="82">
        <f>I729-I730</f>
        <v>39891.891891891886</v>
      </c>
      <c r="J731" s="105">
        <f>J729-J730</f>
        <v>4388.1081081081074</v>
      </c>
    </row>
    <row r="732" spans="1:10" ht="12.75" customHeight="1" x14ac:dyDescent="0.25">
      <c r="A732" s="101"/>
      <c r="D732" s="81"/>
      <c r="E732" s="81"/>
      <c r="F732" s="81"/>
      <c r="G732" s="82"/>
      <c r="H732" s="83">
        <f>G731+H731</f>
        <v>177119.99999999997</v>
      </c>
      <c r="I732" s="83"/>
      <c r="J732" s="103"/>
    </row>
    <row r="733" spans="1:10" ht="12.75" customHeight="1" x14ac:dyDescent="0.25">
      <c r="A733" s="101"/>
      <c r="B733" s="79"/>
      <c r="D733" s="81"/>
      <c r="E733" s="81"/>
      <c r="F733" s="81"/>
      <c r="G733" s="82"/>
      <c r="H733" s="83"/>
      <c r="I733" s="83"/>
      <c r="J733" s="103"/>
    </row>
    <row r="734" spans="1:10" ht="12.75" customHeight="1" x14ac:dyDescent="0.25">
      <c r="A734" s="101">
        <v>2</v>
      </c>
      <c r="B734" s="84" t="s">
        <v>20</v>
      </c>
      <c r="C734" s="84" t="s">
        <v>21</v>
      </c>
      <c r="D734" s="85" t="s">
        <v>22</v>
      </c>
      <c r="E734" s="85" t="s">
        <v>23</v>
      </c>
      <c r="F734" s="85"/>
      <c r="G734" s="86" t="s">
        <v>24</v>
      </c>
      <c r="H734" s="87" t="s">
        <v>25</v>
      </c>
      <c r="I734" s="87" t="s">
        <v>26</v>
      </c>
      <c r="J734" s="102"/>
    </row>
    <row r="735" spans="1:10" ht="12.75" customHeight="1" x14ac:dyDescent="0.25">
      <c r="A735" s="101"/>
      <c r="B735" s="80">
        <f>Invoice!B4115</f>
        <v>5</v>
      </c>
      <c r="C735" s="88" t="str">
        <f>Invoice!E4115</f>
        <v>BINDER CLIP KENKO NO. 155</v>
      </c>
      <c r="D735" s="89">
        <f>Invoice!H4115</f>
        <v>69000</v>
      </c>
      <c r="E735" s="81">
        <f t="shared" ref="E735:E759" si="110">D735*B735</f>
        <v>345000</v>
      </c>
      <c r="F735" s="81"/>
      <c r="G735" s="82">
        <f t="shared" ref="G735:G759" si="111">E735/1.11</f>
        <v>310810.81081081077</v>
      </c>
      <c r="H735" s="83">
        <f t="shared" ref="H735:H759" si="112">G735*11%</f>
        <v>34189.189189189186</v>
      </c>
      <c r="I735" s="83">
        <f t="shared" ref="I735:I759" si="113">G735/B735</f>
        <v>62162.162162162153</v>
      </c>
      <c r="J735" s="103">
        <f t="shared" ref="J735:J759" si="114">H735/B735</f>
        <v>6837.8378378378375</v>
      </c>
    </row>
    <row r="736" spans="1:10" ht="12.75" customHeight="1" x14ac:dyDescent="0.25">
      <c r="A736" s="101"/>
      <c r="D736" s="81"/>
      <c r="E736" s="81">
        <f>(E735*Invoice!I4115)+((E735-(E735*Invoice!I4115))*Invoice!J4115)</f>
        <v>34500</v>
      </c>
      <c r="F736" s="81"/>
      <c r="G736" s="90">
        <f>E736/1.11</f>
        <v>31081.08108108108</v>
      </c>
      <c r="H736" s="91">
        <f>G736*11%</f>
        <v>3418.9189189189187</v>
      </c>
      <c r="I736" s="91">
        <f>G736/B735</f>
        <v>6216.2162162162158</v>
      </c>
      <c r="J736" s="104">
        <f>H736/B735</f>
        <v>683.78378378378375</v>
      </c>
    </row>
    <row r="737" spans="1:10" ht="12.75" customHeight="1" x14ac:dyDescent="0.25">
      <c r="A737" s="101"/>
      <c r="D737" s="81" t="s">
        <v>23</v>
      </c>
      <c r="E737" s="81">
        <f>E735-E736</f>
        <v>310500</v>
      </c>
      <c r="F737" s="81"/>
      <c r="G737" s="82">
        <f>G735-G736</f>
        <v>279729.7297297297</v>
      </c>
      <c r="H737" s="82">
        <f>H735-H736</f>
        <v>30770.270270270266</v>
      </c>
      <c r="I737" s="82">
        <f>I735-I736</f>
        <v>55945.945945945939</v>
      </c>
      <c r="J737" s="105">
        <f>J735-J736</f>
        <v>6154.0540540540533</v>
      </c>
    </row>
    <row r="738" spans="1:10" ht="12.75" customHeight="1" x14ac:dyDescent="0.25">
      <c r="A738" s="101"/>
      <c r="D738" s="81"/>
      <c r="E738" s="81"/>
      <c r="F738" s="81"/>
      <c r="G738" s="82"/>
      <c r="H738" s="83">
        <f>G737+H737</f>
        <v>310500</v>
      </c>
      <c r="I738" s="83"/>
      <c r="J738" s="103"/>
    </row>
    <row r="739" spans="1:10" ht="12.75" customHeight="1" x14ac:dyDescent="0.25">
      <c r="A739" s="101"/>
      <c r="B739" s="79"/>
      <c r="D739" s="81"/>
      <c r="E739" s="81"/>
      <c r="F739" s="81"/>
      <c r="G739" s="82"/>
      <c r="H739" s="83"/>
      <c r="I739" s="83"/>
      <c r="J739" s="103"/>
    </row>
    <row r="740" spans="1:10" ht="12.75" customHeight="1" x14ac:dyDescent="0.25">
      <c r="A740" s="101">
        <v>3</v>
      </c>
      <c r="B740" s="84" t="s">
        <v>20</v>
      </c>
      <c r="C740" s="84" t="s">
        <v>21</v>
      </c>
      <c r="D740" s="85" t="s">
        <v>22</v>
      </c>
      <c r="E740" s="85" t="s">
        <v>23</v>
      </c>
      <c r="F740" s="85"/>
      <c r="G740" s="86" t="s">
        <v>24</v>
      </c>
      <c r="H740" s="87" t="s">
        <v>25</v>
      </c>
      <c r="I740" s="87" t="s">
        <v>26</v>
      </c>
      <c r="J740" s="102"/>
    </row>
    <row r="741" spans="1:10" ht="12.75" customHeight="1" x14ac:dyDescent="0.25">
      <c r="A741" s="101"/>
      <c r="B741" s="80">
        <f>Invoice!B4116</f>
        <v>5</v>
      </c>
      <c r="C741" s="88" t="str">
        <f>Invoice!E4116</f>
        <v>CORRECTION TAPE KENKO CT-902 (12M x 5MM)</v>
      </c>
      <c r="D741" s="89">
        <f>Invoice!H4116</f>
        <v>60000</v>
      </c>
      <c r="E741" s="81">
        <f t="shared" si="110"/>
        <v>300000</v>
      </c>
      <c r="F741" s="81"/>
      <c r="G741" s="82">
        <f t="shared" si="111"/>
        <v>270270.27027027024</v>
      </c>
      <c r="H741" s="83">
        <f t="shared" si="112"/>
        <v>29729.729729729726</v>
      </c>
      <c r="I741" s="83">
        <f t="shared" si="113"/>
        <v>54054.054054054046</v>
      </c>
      <c r="J741" s="103">
        <f t="shared" si="114"/>
        <v>5945.9459459459449</v>
      </c>
    </row>
    <row r="742" spans="1:10" ht="12.75" customHeight="1" x14ac:dyDescent="0.25">
      <c r="A742" s="101"/>
      <c r="D742" s="81"/>
      <c r="E742" s="81">
        <f>(E741*Invoice!I4116)+((E741-(E741*Invoice!I4116))*Invoice!J4116)</f>
        <v>30000</v>
      </c>
      <c r="F742" s="81"/>
      <c r="G742" s="90">
        <f>E742/1.11</f>
        <v>27027.027027027023</v>
      </c>
      <c r="H742" s="91">
        <f>G742*11%</f>
        <v>2972.9729729729725</v>
      </c>
      <c r="I742" s="91">
        <f>G742/B741</f>
        <v>5405.405405405405</v>
      </c>
      <c r="J742" s="104">
        <f>H742/B741</f>
        <v>594.59459459459447</v>
      </c>
    </row>
    <row r="743" spans="1:10" ht="12.75" customHeight="1" x14ac:dyDescent="0.25">
      <c r="A743" s="101"/>
      <c r="D743" s="81" t="s">
        <v>23</v>
      </c>
      <c r="E743" s="81">
        <f>E741-E742</f>
        <v>270000</v>
      </c>
      <c r="F743" s="81"/>
      <c r="G743" s="82">
        <f>G741-G742</f>
        <v>243243.24324324323</v>
      </c>
      <c r="H743" s="82">
        <f>H741-H742</f>
        <v>26756.756756756753</v>
      </c>
      <c r="I743" s="82">
        <f>I741-I742</f>
        <v>48648.648648648639</v>
      </c>
      <c r="J743" s="105">
        <f>J741-J742</f>
        <v>5351.3513513513508</v>
      </c>
    </row>
    <row r="744" spans="1:10" ht="12.75" customHeight="1" x14ac:dyDescent="0.25">
      <c r="A744" s="101"/>
      <c r="D744" s="81"/>
      <c r="E744" s="81"/>
      <c r="F744" s="81"/>
      <c r="G744" s="82"/>
      <c r="H744" s="83">
        <f>G743+H743</f>
        <v>270000</v>
      </c>
      <c r="I744" s="83"/>
      <c r="J744" s="103"/>
    </row>
    <row r="745" spans="1:10" ht="12.75" customHeight="1" x14ac:dyDescent="0.25">
      <c r="A745" s="101"/>
      <c r="B745" s="79"/>
      <c r="D745" s="81"/>
      <c r="E745" s="81"/>
      <c r="F745" s="81"/>
      <c r="G745" s="82"/>
      <c r="H745" s="83"/>
      <c r="I745" s="83"/>
      <c r="J745" s="103"/>
    </row>
    <row r="746" spans="1:10" ht="12.75" customHeight="1" x14ac:dyDescent="0.25">
      <c r="A746" s="101">
        <v>4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Invoice!B4117</f>
        <v>5</v>
      </c>
      <c r="C747" s="88" t="str">
        <f>Invoice!E4117</f>
        <v>GEL PEN KENKO K-1</v>
      </c>
      <c r="D747" s="89">
        <f>Invoice!H4117</f>
        <v>39600</v>
      </c>
      <c r="E747" s="81">
        <f t="shared" si="110"/>
        <v>198000</v>
      </c>
      <c r="F747" s="81"/>
      <c r="G747" s="82">
        <f t="shared" si="111"/>
        <v>178378.37837837837</v>
      </c>
      <c r="H747" s="83">
        <f t="shared" si="112"/>
        <v>19621.62162162162</v>
      </c>
      <c r="I747" s="83">
        <f t="shared" si="113"/>
        <v>35675.675675675673</v>
      </c>
      <c r="J747" s="103">
        <f t="shared" si="114"/>
        <v>3924.3243243243242</v>
      </c>
    </row>
    <row r="748" spans="1:10" ht="12.75" customHeight="1" x14ac:dyDescent="0.25">
      <c r="A748" s="101"/>
      <c r="D748" s="81"/>
      <c r="E748" s="81">
        <f>(E747*Invoice!I4117)+((E747-(E747*Invoice!I4117))*Invoice!J4117)</f>
        <v>19800</v>
      </c>
      <c r="F748" s="81"/>
      <c r="G748" s="90">
        <f>E748/1.11</f>
        <v>17837.837837837837</v>
      </c>
      <c r="H748" s="91">
        <f>G748*11%</f>
        <v>1962.1621621621621</v>
      </c>
      <c r="I748" s="91">
        <f>G748/B747</f>
        <v>3567.5675675675675</v>
      </c>
      <c r="J748" s="104">
        <f>H748/B747</f>
        <v>392.43243243243239</v>
      </c>
    </row>
    <row r="749" spans="1:10" ht="12.75" customHeight="1" x14ac:dyDescent="0.25">
      <c r="A749" s="101"/>
      <c r="D749" s="81" t="s">
        <v>23</v>
      </c>
      <c r="E749" s="81">
        <f>E747-E748</f>
        <v>178200</v>
      </c>
      <c r="F749" s="81"/>
      <c r="G749" s="82">
        <f>G747-G748</f>
        <v>160540.54054054053</v>
      </c>
      <c r="H749" s="82">
        <f>H747-H748</f>
        <v>17659.459459459456</v>
      </c>
      <c r="I749" s="82">
        <f>I747-I748</f>
        <v>32108.108108108107</v>
      </c>
      <c r="J749" s="105">
        <f>J747-J748</f>
        <v>3531.8918918918916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178200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5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Invoice!B4118</f>
        <v>1</v>
      </c>
      <c r="C753" s="88" t="str">
        <f>Invoice!E4118</f>
        <v>CUTTER 9 MM KENKO A-300 (KECIL)</v>
      </c>
      <c r="D753" s="89">
        <f>Invoice!H4118</f>
        <v>57000</v>
      </c>
      <c r="E753" s="81">
        <f t="shared" si="110"/>
        <v>57000</v>
      </c>
      <c r="F753" s="81"/>
      <c r="G753" s="82">
        <f t="shared" si="111"/>
        <v>51351.351351351346</v>
      </c>
      <c r="H753" s="83">
        <f t="shared" si="112"/>
        <v>5648.6486486486483</v>
      </c>
      <c r="I753" s="83">
        <f t="shared" si="113"/>
        <v>51351.351351351346</v>
      </c>
      <c r="J753" s="103">
        <f t="shared" si="114"/>
        <v>5648.6486486486483</v>
      </c>
    </row>
    <row r="754" spans="1:10" ht="12.75" customHeight="1" x14ac:dyDescent="0.25">
      <c r="A754" s="101"/>
      <c r="D754" s="81"/>
      <c r="E754" s="81">
        <f>(E753*Invoice!I4118)+((E753-(E753*Invoice!I4118))*Invoice!J4118)</f>
        <v>5700</v>
      </c>
      <c r="F754" s="81"/>
      <c r="G754" s="90">
        <f>E754/1.11</f>
        <v>5135.135135135135</v>
      </c>
      <c r="H754" s="91">
        <f>G754*11%</f>
        <v>564.8648648648649</v>
      </c>
      <c r="I754" s="91">
        <f>G754/B753</f>
        <v>5135.135135135135</v>
      </c>
      <c r="J754" s="104">
        <f>H754/B753</f>
        <v>564.8648648648649</v>
      </c>
    </row>
    <row r="755" spans="1:10" ht="12.75" customHeight="1" x14ac:dyDescent="0.25">
      <c r="A755" s="101"/>
      <c r="D755" s="81" t="s">
        <v>23</v>
      </c>
      <c r="E755" s="81">
        <f>E753-E754</f>
        <v>51300</v>
      </c>
      <c r="F755" s="81"/>
      <c r="G755" s="82">
        <f>G753-G754</f>
        <v>46216.216216216213</v>
      </c>
      <c r="H755" s="82">
        <f>H753-H754</f>
        <v>5083.7837837837833</v>
      </c>
      <c r="I755" s="82">
        <f>I753-I754</f>
        <v>46216.216216216213</v>
      </c>
      <c r="J755" s="105">
        <f>J753-J754</f>
        <v>5083.7837837837833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51300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6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Invoice!B4119</f>
        <v>5</v>
      </c>
      <c r="C759" s="88" t="str">
        <f>Invoice!E4119</f>
        <v>LEM STICK KENKO 15 GR (TANGGUNG) isi 20 pc</v>
      </c>
      <c r="D759" s="89">
        <f>Invoice!H4119</f>
        <v>72000</v>
      </c>
      <c r="E759" s="81">
        <f t="shared" si="110"/>
        <v>360000</v>
      </c>
      <c r="F759" s="81"/>
      <c r="G759" s="82">
        <f t="shared" si="111"/>
        <v>324324.32432432432</v>
      </c>
      <c r="H759" s="83">
        <f t="shared" si="112"/>
        <v>35675.675675675673</v>
      </c>
      <c r="I759" s="83">
        <f t="shared" si="113"/>
        <v>64864.864864864867</v>
      </c>
      <c r="J759" s="103">
        <f t="shared" si="114"/>
        <v>7135.135135135135</v>
      </c>
    </row>
    <row r="760" spans="1:10" ht="12.75" customHeight="1" x14ac:dyDescent="0.25">
      <c r="A760" s="101"/>
      <c r="D760" s="81"/>
      <c r="E760" s="81">
        <f>(E759*Invoice!I4119)+((E759-(E759*Invoice!I4119))*Invoice!J4119)</f>
        <v>36000</v>
      </c>
      <c r="F760" s="81"/>
      <c r="G760" s="90">
        <f>E760/1.11</f>
        <v>32432.43243243243</v>
      </c>
      <c r="H760" s="91">
        <f>G760*11%</f>
        <v>3567.5675675675675</v>
      </c>
      <c r="I760" s="91">
        <f>G760/B759</f>
        <v>6486.4864864864858</v>
      </c>
      <c r="J760" s="104">
        <f>H760/B759</f>
        <v>713.51351351351354</v>
      </c>
    </row>
    <row r="761" spans="1:10" ht="12.75" customHeight="1" x14ac:dyDescent="0.25">
      <c r="A761" s="101"/>
      <c r="D761" s="81" t="s">
        <v>23</v>
      </c>
      <c r="E761" s="81">
        <f>E759-E760</f>
        <v>324000</v>
      </c>
      <c r="F761" s="81"/>
      <c r="G761" s="82">
        <f>G759-G760</f>
        <v>291891.89189189189</v>
      </c>
      <c r="H761" s="82">
        <f>H759-H760</f>
        <v>32108.108108108107</v>
      </c>
      <c r="I761" s="82">
        <f>I759-I760</f>
        <v>58378.37837837838</v>
      </c>
      <c r="J761" s="105">
        <f>J759-J760</f>
        <v>6421.6216216216217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324000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6"/>
      <c r="B764" s="107"/>
      <c r="C764" s="107"/>
      <c r="D764" s="107"/>
      <c r="E764" s="107"/>
      <c r="F764" s="107"/>
      <c r="G764" s="108">
        <f>G731+G737+G743+G749+G755+G761</f>
        <v>1181189.1891891891</v>
      </c>
      <c r="H764" s="108">
        <f>H731+H737+H743+H749+H755+H761</f>
        <v>129930.81081081078</v>
      </c>
      <c r="I764" s="107"/>
      <c r="J764" s="109">
        <f>H732+H738+H744+H750+H756+H762</f>
        <v>1311120</v>
      </c>
    </row>
    <row r="766" spans="1:10" ht="12.75" customHeight="1" x14ac:dyDescent="0.25">
      <c r="A766" s="94" t="s">
        <v>1</v>
      </c>
      <c r="B766" s="95">
        <f>Invoice!E4220</f>
        <v>23110038</v>
      </c>
      <c r="C766" s="96"/>
      <c r="D766" s="97"/>
      <c r="E766" s="97"/>
      <c r="F766" s="97"/>
      <c r="G766" s="98"/>
      <c r="H766" s="99"/>
      <c r="I766" s="99"/>
      <c r="J766" s="100"/>
    </row>
    <row r="767" spans="1:10" ht="12.75" customHeight="1" x14ac:dyDescent="0.25">
      <c r="A767" s="101">
        <v>1</v>
      </c>
      <c r="B767" s="84" t="s">
        <v>20</v>
      </c>
      <c r="C767" s="84" t="s">
        <v>21</v>
      </c>
      <c r="D767" s="85" t="s">
        <v>22</v>
      </c>
      <c r="E767" s="85" t="s">
        <v>23</v>
      </c>
      <c r="F767" s="85"/>
      <c r="G767" s="86" t="s">
        <v>24</v>
      </c>
      <c r="H767" s="87" t="s">
        <v>25</v>
      </c>
      <c r="I767" s="87" t="s">
        <v>26</v>
      </c>
      <c r="J767" s="102"/>
    </row>
    <row r="768" spans="1:10" ht="12.75" customHeight="1" x14ac:dyDescent="0.25">
      <c r="A768" s="101"/>
      <c r="B768" s="80">
        <f>Invoice!B4228</f>
        <v>200</v>
      </c>
      <c r="C768" s="88" t="str">
        <f>Invoice!E4228</f>
        <v>STIP / PENGHAPUS JOYKO 526-B20 PUTIH</v>
      </c>
      <c r="D768" s="89">
        <f>Invoice!H4228</f>
        <v>34100</v>
      </c>
      <c r="E768" s="81">
        <f>D768*B768</f>
        <v>6820000</v>
      </c>
      <c r="F768" s="81"/>
      <c r="G768" s="82">
        <f>E768/1.11</f>
        <v>6144144.1441441439</v>
      </c>
      <c r="H768" s="83">
        <f>G768*11%</f>
        <v>675855.85585585586</v>
      </c>
      <c r="I768" s="83">
        <f>G768/B768</f>
        <v>30720.720720720721</v>
      </c>
      <c r="J768" s="103">
        <f>H768/B768</f>
        <v>3379.2792792792793</v>
      </c>
    </row>
    <row r="769" spans="1:10" ht="12.75" customHeight="1" x14ac:dyDescent="0.25">
      <c r="A769" s="101"/>
      <c r="D769" s="81"/>
      <c r="E769" s="81">
        <f>(E768*Invoice!I4228)+((E768-(E768*Invoice!I4228))*Invoice!J4228)</f>
        <v>852500</v>
      </c>
      <c r="F769" s="81"/>
      <c r="G769" s="90">
        <f>E769/1.11</f>
        <v>768018.01801801799</v>
      </c>
      <c r="H769" s="91">
        <f>G769*11%</f>
        <v>84481.981981981982</v>
      </c>
      <c r="I769" s="91">
        <f>G769/B768</f>
        <v>3840.0900900900901</v>
      </c>
      <c r="J769" s="104">
        <f>H769/B768</f>
        <v>422.40990990990991</v>
      </c>
    </row>
    <row r="770" spans="1:10" ht="12.75" customHeight="1" x14ac:dyDescent="0.25">
      <c r="A770" s="101"/>
      <c r="D770" s="81" t="s">
        <v>23</v>
      </c>
      <c r="E770" s="81">
        <f>E768-E769</f>
        <v>5967500</v>
      </c>
      <c r="F770" s="81"/>
      <c r="G770" s="82">
        <f>G768-G769</f>
        <v>5376126.1261261255</v>
      </c>
      <c r="H770" s="82">
        <f>H768-H769</f>
        <v>591373.87387387385</v>
      </c>
      <c r="I770" s="82">
        <f>I768-I769</f>
        <v>26880.630630630632</v>
      </c>
      <c r="J770" s="105">
        <f>J768-J769</f>
        <v>2956.8693693693695</v>
      </c>
    </row>
    <row r="771" spans="1:10" ht="12.75" customHeight="1" x14ac:dyDescent="0.25">
      <c r="A771" s="101"/>
      <c r="D771" s="81"/>
      <c r="E771" s="81"/>
      <c r="F771" s="81"/>
      <c r="G771" s="82"/>
      <c r="H771" s="83">
        <f>G770+H770</f>
        <v>5967499.9999999991</v>
      </c>
      <c r="I771" s="83"/>
      <c r="J771" s="103"/>
    </row>
    <row r="772" spans="1:10" ht="12.75" customHeight="1" x14ac:dyDescent="0.25">
      <c r="A772" s="101"/>
      <c r="B772" s="79"/>
      <c r="D772" s="81"/>
      <c r="E772" s="81"/>
      <c r="F772" s="81"/>
      <c r="G772" s="82"/>
      <c r="H772" s="83"/>
      <c r="I772" s="83"/>
      <c r="J772" s="103"/>
    </row>
    <row r="773" spans="1:10" ht="12.75" customHeight="1" x14ac:dyDescent="0.25">
      <c r="A773" s="101">
        <v>2</v>
      </c>
      <c r="B773" s="84" t="s">
        <v>20</v>
      </c>
      <c r="C773" s="84" t="s">
        <v>21</v>
      </c>
      <c r="D773" s="85" t="s">
        <v>22</v>
      </c>
      <c r="E773" s="85" t="s">
        <v>23</v>
      </c>
      <c r="F773" s="85"/>
      <c r="G773" s="86" t="s">
        <v>24</v>
      </c>
      <c r="H773" s="87" t="s">
        <v>25</v>
      </c>
      <c r="I773" s="87" t="s">
        <v>26</v>
      </c>
      <c r="J773" s="102"/>
    </row>
    <row r="774" spans="1:10" ht="12.75" customHeight="1" x14ac:dyDescent="0.25">
      <c r="A774" s="101"/>
      <c r="B774" s="80">
        <f>Invoice!B4229</f>
        <v>50</v>
      </c>
      <c r="C774" s="88" t="str">
        <f>Invoice!E4229</f>
        <v>STIP / PENGHAPUS JOYKO ER-B20BL HITAM</v>
      </c>
      <c r="D774" s="89">
        <f>Invoice!H4229</f>
        <v>34100</v>
      </c>
      <c r="E774" s="81">
        <f t="shared" ref="E774" si="115">D774*B774</f>
        <v>1705000</v>
      </c>
      <c r="F774" s="81"/>
      <c r="G774" s="82">
        <f t="shared" ref="G774" si="116">E774/1.11</f>
        <v>1536036.036036036</v>
      </c>
      <c r="H774" s="83">
        <f t="shared" ref="H774" si="117">G774*11%</f>
        <v>168963.96396396396</v>
      </c>
      <c r="I774" s="83">
        <f t="shared" ref="I774" si="118">G774/B774</f>
        <v>30720.720720720721</v>
      </c>
      <c r="J774" s="103">
        <f t="shared" ref="J774" si="119">H774/B774</f>
        <v>3379.2792792792793</v>
      </c>
    </row>
    <row r="775" spans="1:10" ht="12.75" customHeight="1" x14ac:dyDescent="0.25">
      <c r="A775" s="101"/>
      <c r="D775" s="81"/>
      <c r="E775" s="81">
        <f>(E774*Invoice!I4229)+((E774-(E774*Invoice!I4229))*Invoice!J4229)</f>
        <v>213125</v>
      </c>
      <c r="F775" s="81"/>
      <c r="G775" s="90">
        <f>E775/1.11</f>
        <v>192004.5045045045</v>
      </c>
      <c r="H775" s="91">
        <f>G775*11%</f>
        <v>21120.495495495496</v>
      </c>
      <c r="I775" s="91">
        <f>G775/B774</f>
        <v>3840.0900900900901</v>
      </c>
      <c r="J775" s="104">
        <f>H775/B774</f>
        <v>422.40990990990991</v>
      </c>
    </row>
    <row r="776" spans="1:10" ht="12.75" customHeight="1" x14ac:dyDescent="0.25">
      <c r="A776" s="101"/>
      <c r="D776" s="81" t="s">
        <v>23</v>
      </c>
      <c r="E776" s="81">
        <f>E774-E775</f>
        <v>1491875</v>
      </c>
      <c r="F776" s="81"/>
      <c r="G776" s="82">
        <f>G774-G775</f>
        <v>1344031.5315315314</v>
      </c>
      <c r="H776" s="82">
        <f>H774-H775</f>
        <v>147843.46846846846</v>
      </c>
      <c r="I776" s="82">
        <f>I774-I775</f>
        <v>26880.630630630632</v>
      </c>
      <c r="J776" s="105">
        <f>J774-J775</f>
        <v>2956.8693693693695</v>
      </c>
    </row>
    <row r="777" spans="1:10" ht="12.75" customHeight="1" x14ac:dyDescent="0.25">
      <c r="A777" s="101"/>
      <c r="D777" s="81"/>
      <c r="E777" s="81"/>
      <c r="F777" s="81"/>
      <c r="G777" s="82"/>
      <c r="H777" s="83">
        <f>G776+H776</f>
        <v>1491874.9999999998</v>
      </c>
      <c r="I777" s="83"/>
      <c r="J777" s="103"/>
    </row>
    <row r="778" spans="1:10" ht="12.75" customHeight="1" x14ac:dyDescent="0.25">
      <c r="A778" s="101"/>
      <c r="B778" s="79"/>
      <c r="D778" s="81"/>
      <c r="E778" s="81"/>
      <c r="F778" s="81"/>
      <c r="G778" s="82"/>
      <c r="H778" s="83"/>
      <c r="I778" s="83"/>
      <c r="J778" s="103"/>
    </row>
    <row r="779" spans="1:10" ht="12.75" customHeight="1" x14ac:dyDescent="0.25">
      <c r="A779" s="106"/>
      <c r="B779" s="107"/>
      <c r="C779" s="107"/>
      <c r="D779" s="107"/>
      <c r="E779" s="107"/>
      <c r="F779" s="107"/>
      <c r="G779" s="108">
        <f>G770+G776</f>
        <v>6720157.6576576568</v>
      </c>
      <c r="H779" s="108">
        <f>H770+H776</f>
        <v>739217.34234234225</v>
      </c>
      <c r="I779" s="107"/>
      <c r="J779" s="109">
        <f>H771+H777</f>
        <v>7459374.9999999991</v>
      </c>
    </row>
    <row r="781" spans="1:10" ht="12.75" customHeight="1" x14ac:dyDescent="0.25">
      <c r="A781" s="94" t="s">
        <v>1</v>
      </c>
      <c r="B781" s="95">
        <f>Invoice!E4334</f>
        <v>23110039</v>
      </c>
      <c r="C781" s="96"/>
      <c r="D781" s="97"/>
      <c r="E781" s="97"/>
      <c r="F781" s="97"/>
      <c r="G781" s="98"/>
      <c r="H781" s="99"/>
      <c r="I781" s="99"/>
      <c r="J781" s="100"/>
    </row>
    <row r="782" spans="1:10" ht="12.75" customHeight="1" x14ac:dyDescent="0.25">
      <c r="A782" s="101">
        <v>1</v>
      </c>
      <c r="B782" s="84" t="s">
        <v>20</v>
      </c>
      <c r="C782" s="84" t="s">
        <v>21</v>
      </c>
      <c r="D782" s="85" t="s">
        <v>22</v>
      </c>
      <c r="E782" s="85" t="s">
        <v>23</v>
      </c>
      <c r="F782" s="85"/>
      <c r="G782" s="86" t="s">
        <v>24</v>
      </c>
      <c r="H782" s="87" t="s">
        <v>25</v>
      </c>
      <c r="I782" s="87" t="s">
        <v>26</v>
      </c>
      <c r="J782" s="102"/>
    </row>
    <row r="783" spans="1:10" ht="12.75" customHeight="1" x14ac:dyDescent="0.25">
      <c r="A783" s="101"/>
      <c r="B783" s="80">
        <f>Invoice!B4342</f>
        <v>5</v>
      </c>
      <c r="C783" s="88" t="str">
        <f>Invoice!E4342</f>
        <v>CUTTER 18 MM KENKO L-500 (BESAR)</v>
      </c>
      <c r="D783" s="89">
        <f>Invoice!H4342</f>
        <v>147600</v>
      </c>
      <c r="E783" s="81">
        <f>D783*B783</f>
        <v>738000</v>
      </c>
      <c r="F783" s="81"/>
      <c r="G783" s="82">
        <f>E783/1.11</f>
        <v>664864.86486486485</v>
      </c>
      <c r="H783" s="83">
        <f>G783*11%</f>
        <v>73135.135135135133</v>
      </c>
      <c r="I783" s="83">
        <f>G783/B783</f>
        <v>132972.97297297296</v>
      </c>
      <c r="J783" s="103">
        <f>H783/B783</f>
        <v>14627.027027027027</v>
      </c>
    </row>
    <row r="784" spans="1:10" ht="12.75" customHeight="1" x14ac:dyDescent="0.25">
      <c r="A784" s="101"/>
      <c r="D784" s="81"/>
      <c r="E784" s="81">
        <f>(E783*Invoice!I4342)+((E783-(E783*Invoice!I4342))*Invoice!J4342)</f>
        <v>73800</v>
      </c>
      <c r="F784" s="81"/>
      <c r="G784" s="90">
        <f>E784/1.11</f>
        <v>66486.486486486479</v>
      </c>
      <c r="H784" s="91">
        <f>G784*11%</f>
        <v>7313.5135135135124</v>
      </c>
      <c r="I784" s="91">
        <f>G784/B783</f>
        <v>13297.297297297297</v>
      </c>
      <c r="J784" s="104">
        <f>H784/B783</f>
        <v>1462.7027027027025</v>
      </c>
    </row>
    <row r="785" spans="1:10" ht="12.75" customHeight="1" x14ac:dyDescent="0.25">
      <c r="A785" s="101"/>
      <c r="D785" s="81" t="s">
        <v>23</v>
      </c>
      <c r="E785" s="81">
        <f>E783-E784</f>
        <v>664200</v>
      </c>
      <c r="F785" s="81"/>
      <c r="G785" s="82">
        <f>G783-G784</f>
        <v>598378.37837837834</v>
      </c>
      <c r="H785" s="82">
        <f>H783-H784</f>
        <v>65821.621621621627</v>
      </c>
      <c r="I785" s="82">
        <f>I783-I784</f>
        <v>119675.67567567567</v>
      </c>
      <c r="J785" s="105">
        <f>J783-J784</f>
        <v>13164.324324324323</v>
      </c>
    </row>
    <row r="786" spans="1:10" ht="12.75" customHeight="1" x14ac:dyDescent="0.25">
      <c r="A786" s="101"/>
      <c r="D786" s="81"/>
      <c r="E786" s="81"/>
      <c r="F786" s="81"/>
      <c r="G786" s="82"/>
      <c r="H786" s="83">
        <f>G785+H785</f>
        <v>664200</v>
      </c>
      <c r="I786" s="83"/>
      <c r="J786" s="103"/>
    </row>
    <row r="787" spans="1:10" ht="12.75" customHeight="1" x14ac:dyDescent="0.25">
      <c r="A787" s="101"/>
      <c r="B787" s="79"/>
      <c r="D787" s="81"/>
      <c r="E787" s="81"/>
      <c r="F787" s="81"/>
      <c r="G787" s="82"/>
      <c r="H787" s="83"/>
      <c r="I787" s="83"/>
      <c r="J787" s="103"/>
    </row>
    <row r="788" spans="1:10" ht="12.75" customHeight="1" x14ac:dyDescent="0.25">
      <c r="A788" s="101">
        <v>2</v>
      </c>
      <c r="B788" s="84" t="s">
        <v>20</v>
      </c>
      <c r="C788" s="84" t="s">
        <v>21</v>
      </c>
      <c r="D788" s="85" t="s">
        <v>22</v>
      </c>
      <c r="E788" s="85" t="s">
        <v>23</v>
      </c>
      <c r="F788" s="85"/>
      <c r="G788" s="86" t="s">
        <v>24</v>
      </c>
      <c r="H788" s="87" t="s">
        <v>25</v>
      </c>
      <c r="I788" s="87" t="s">
        <v>26</v>
      </c>
      <c r="J788" s="102"/>
    </row>
    <row r="789" spans="1:10" ht="12.75" customHeight="1" x14ac:dyDescent="0.25">
      <c r="A789" s="101"/>
      <c r="B789" s="80">
        <f>Invoice!B4343</f>
        <v>12</v>
      </c>
      <c r="C789" s="88" t="str">
        <f>Invoice!E4343</f>
        <v>GEL PEN KENKO KE-303 T-GEL TRIANGULAR</v>
      </c>
      <c r="D789" s="89">
        <f>Invoice!H4343</f>
        <v>21600</v>
      </c>
      <c r="E789" s="81">
        <f t="shared" ref="E789:E795" si="120">D789*B789</f>
        <v>259200</v>
      </c>
      <c r="F789" s="81"/>
      <c r="G789" s="82">
        <f t="shared" ref="G789:G795" si="121">E789/1.11</f>
        <v>233513.51351351349</v>
      </c>
      <c r="H789" s="83">
        <f t="shared" ref="H789:H795" si="122">G789*11%</f>
        <v>25686.486486486483</v>
      </c>
      <c r="I789" s="83">
        <f t="shared" ref="I789:I795" si="123">G789/B789</f>
        <v>19459.459459459456</v>
      </c>
      <c r="J789" s="103">
        <f t="shared" ref="J789:J795" si="124">H789/B789</f>
        <v>2140.5405405405404</v>
      </c>
    </row>
    <row r="790" spans="1:10" ht="12.75" customHeight="1" x14ac:dyDescent="0.25">
      <c r="A790" s="101"/>
      <c r="D790" s="81"/>
      <c r="E790" s="81">
        <f>(E789*Invoice!I4343)+((E789-(E789*Invoice!I4343))*Invoice!J4343)</f>
        <v>25920</v>
      </c>
      <c r="F790" s="81"/>
      <c r="G790" s="90">
        <f>E790/1.11</f>
        <v>23351.35135135135</v>
      </c>
      <c r="H790" s="91">
        <f>G790*11%</f>
        <v>2568.6486486486483</v>
      </c>
      <c r="I790" s="91">
        <f>G790/B789</f>
        <v>1945.9459459459458</v>
      </c>
      <c r="J790" s="104">
        <f>H790/B789</f>
        <v>214.05405405405403</v>
      </c>
    </row>
    <row r="791" spans="1:10" ht="12.75" customHeight="1" x14ac:dyDescent="0.25">
      <c r="A791" s="101"/>
      <c r="D791" s="81" t="s">
        <v>23</v>
      </c>
      <c r="E791" s="81">
        <f>E789-E790</f>
        <v>233280</v>
      </c>
      <c r="F791" s="81"/>
      <c r="G791" s="82">
        <f>G789-G790</f>
        <v>210162.16216216213</v>
      </c>
      <c r="H791" s="82">
        <f>H789-H790</f>
        <v>23117.837837837833</v>
      </c>
      <c r="I791" s="82">
        <f>I789-I790</f>
        <v>17513.51351351351</v>
      </c>
      <c r="J791" s="105">
        <f>J789-J790</f>
        <v>1926.4864864864865</v>
      </c>
    </row>
    <row r="792" spans="1:10" ht="12.75" customHeight="1" x14ac:dyDescent="0.25">
      <c r="A792" s="101"/>
      <c r="D792" s="81"/>
      <c r="E792" s="81"/>
      <c r="F792" s="81"/>
      <c r="G792" s="82"/>
      <c r="H792" s="83">
        <f>G791+H791</f>
        <v>233279.99999999997</v>
      </c>
      <c r="I792" s="83"/>
      <c r="J792" s="103"/>
    </row>
    <row r="793" spans="1:10" ht="12.75" customHeight="1" x14ac:dyDescent="0.25">
      <c r="A793" s="101"/>
      <c r="B793" s="79"/>
      <c r="D793" s="81"/>
      <c r="E793" s="81"/>
      <c r="F793" s="81"/>
      <c r="G793" s="82"/>
      <c r="H793" s="83"/>
      <c r="I793" s="83"/>
      <c r="J793" s="103"/>
    </row>
    <row r="794" spans="1:10" ht="12.75" customHeight="1" x14ac:dyDescent="0.25">
      <c r="A794" s="101">
        <v>3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Invoice!B4344</f>
        <v>24</v>
      </c>
      <c r="C795" s="88" t="str">
        <f>Invoice!E4344</f>
        <v>GEL PEN KENKO K-1</v>
      </c>
      <c r="D795" s="89">
        <f>Invoice!H4344</f>
        <v>39600</v>
      </c>
      <c r="E795" s="81">
        <f t="shared" si="120"/>
        <v>950400</v>
      </c>
      <c r="F795" s="81"/>
      <c r="G795" s="82">
        <f t="shared" si="121"/>
        <v>856216.2162162161</v>
      </c>
      <c r="H795" s="83">
        <f t="shared" si="122"/>
        <v>94183.783783783772</v>
      </c>
      <c r="I795" s="83">
        <f t="shared" si="123"/>
        <v>35675.675675675673</v>
      </c>
      <c r="J795" s="103">
        <f t="shared" si="124"/>
        <v>3924.3243243243237</v>
      </c>
    </row>
    <row r="796" spans="1:10" ht="12.75" customHeight="1" x14ac:dyDescent="0.25">
      <c r="A796" s="101"/>
      <c r="D796" s="81"/>
      <c r="E796" s="81">
        <f>(E795*Invoice!I4344)+((E795-(E795*Invoice!I4344))*Invoice!J4344)</f>
        <v>95040</v>
      </c>
      <c r="F796" s="81"/>
      <c r="G796" s="90">
        <f>E796/1.11</f>
        <v>85621.621621621613</v>
      </c>
      <c r="H796" s="91">
        <f>G796*11%</f>
        <v>9418.3783783783783</v>
      </c>
      <c r="I796" s="91">
        <f>G796/B795</f>
        <v>3567.567567567567</v>
      </c>
      <c r="J796" s="104">
        <f>H796/B795</f>
        <v>392.43243243243245</v>
      </c>
    </row>
    <row r="797" spans="1:10" ht="12.75" customHeight="1" x14ac:dyDescent="0.25">
      <c r="A797" s="101"/>
      <c r="D797" s="81" t="s">
        <v>23</v>
      </c>
      <c r="E797" s="81">
        <f>E795-E796</f>
        <v>855360</v>
      </c>
      <c r="F797" s="81"/>
      <c r="G797" s="82">
        <f>G795-G796</f>
        <v>770594.59459459444</v>
      </c>
      <c r="H797" s="82">
        <f>H795-H796</f>
        <v>84765.4054054054</v>
      </c>
      <c r="I797" s="82">
        <f>I795-I796</f>
        <v>32108.108108108107</v>
      </c>
      <c r="J797" s="105">
        <f>J795-J796</f>
        <v>3531.8918918918912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855359.99999999988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G785+G791+G797</f>
        <v>1579135.1351351349</v>
      </c>
      <c r="H800" s="108">
        <f>H785+H791+H797</f>
        <v>173704.86486486485</v>
      </c>
      <c r="I800" s="107"/>
      <c r="J800" s="109">
        <f>H786+H792+H798</f>
        <v>1752840</v>
      </c>
    </row>
    <row r="802" spans="1:10" ht="12.75" customHeight="1" x14ac:dyDescent="0.25">
      <c r="A802" s="94" t="s">
        <v>1</v>
      </c>
      <c r="B802" s="95">
        <f>Invoice!E4448</f>
        <v>23110040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Invoice!B4456</f>
        <v>100</v>
      </c>
      <c r="C804" s="88" t="str">
        <f>Invoice!E4456</f>
        <v>CUTTER 18 MM KENKO L-500 (BESAR)</v>
      </c>
      <c r="D804" s="89">
        <f>Invoice!H4456</f>
        <v>147600</v>
      </c>
      <c r="E804" s="81">
        <f>D804*B804</f>
        <v>14760000</v>
      </c>
      <c r="F804" s="81"/>
      <c r="G804" s="82">
        <f>E804/1.11</f>
        <v>13297297.297297297</v>
      </c>
      <c r="H804" s="83">
        <f>G804*11%</f>
        <v>1462702.7027027027</v>
      </c>
      <c r="I804" s="83">
        <f>G804/B804</f>
        <v>132972.97297297296</v>
      </c>
      <c r="J804" s="103">
        <f>H804/B804</f>
        <v>14627.027027027027</v>
      </c>
    </row>
    <row r="805" spans="1:10" ht="12.75" customHeight="1" x14ac:dyDescent="0.25">
      <c r="A805" s="101"/>
      <c r="D805" s="81"/>
      <c r="E805" s="81">
        <f>(E804*Invoice!I4456)+((E804-(E804*Invoice!I4456))*Invoice!J4456)</f>
        <v>1992600.0000000002</v>
      </c>
      <c r="F805" s="81"/>
      <c r="G805" s="90">
        <f>E805/1.11</f>
        <v>1795135.1351351351</v>
      </c>
      <c r="H805" s="91">
        <f>G805*11%</f>
        <v>197464.86486486488</v>
      </c>
      <c r="I805" s="91">
        <f>G805/B804</f>
        <v>17951.35135135135</v>
      </c>
      <c r="J805" s="104">
        <f>H805/B804</f>
        <v>1974.6486486486488</v>
      </c>
    </row>
    <row r="806" spans="1:10" ht="12.75" customHeight="1" x14ac:dyDescent="0.25">
      <c r="A806" s="101"/>
      <c r="D806" s="81" t="s">
        <v>23</v>
      </c>
      <c r="E806" s="81">
        <f>E804-E805</f>
        <v>12767400</v>
      </c>
      <c r="F806" s="81"/>
      <c r="G806" s="82">
        <f>G804-G805</f>
        <v>11502162.162162162</v>
      </c>
      <c r="H806" s="82">
        <f>H804-H805</f>
        <v>1265237.8378378379</v>
      </c>
      <c r="I806" s="82">
        <f>I804-I805</f>
        <v>115021.62162162161</v>
      </c>
      <c r="J806" s="105">
        <f>J804-J805</f>
        <v>12652.378378378378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12767400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1">
        <v>2</v>
      </c>
      <c r="B809" s="84" t="s">
        <v>20</v>
      </c>
      <c r="C809" s="84" t="s">
        <v>21</v>
      </c>
      <c r="D809" s="85" t="s">
        <v>22</v>
      </c>
      <c r="E809" s="85" t="s">
        <v>23</v>
      </c>
      <c r="F809" s="85"/>
      <c r="G809" s="86" t="s">
        <v>24</v>
      </c>
      <c r="H809" s="87" t="s">
        <v>25</v>
      </c>
      <c r="I809" s="87" t="s">
        <v>26</v>
      </c>
      <c r="J809" s="102"/>
    </row>
    <row r="810" spans="1:10" ht="12.75" customHeight="1" x14ac:dyDescent="0.25">
      <c r="A810" s="101"/>
      <c r="B810" s="80">
        <f>Invoice!B4457</f>
        <v>120</v>
      </c>
      <c r="C810" s="88" t="str">
        <f>Invoice!E4457</f>
        <v>PENSIL WARNA KENKO CP-12F CLASSIC (PANJANG)</v>
      </c>
      <c r="D810" s="89">
        <f>Invoice!H4457</f>
        <v>124200</v>
      </c>
      <c r="E810" s="81">
        <f t="shared" ref="E810:E822" si="125">D810*B810</f>
        <v>14904000</v>
      </c>
      <c r="F810" s="81"/>
      <c r="G810" s="82">
        <f t="shared" ref="G810:G822" si="126">E810/1.11</f>
        <v>13427027.027027026</v>
      </c>
      <c r="H810" s="83">
        <f t="shared" ref="H810:H822" si="127">G810*11%</f>
        <v>1476972.9729729728</v>
      </c>
      <c r="I810" s="83">
        <f t="shared" ref="I810:I822" si="128">G810/B810</f>
        <v>111891.89189189188</v>
      </c>
      <c r="J810" s="103">
        <f t="shared" ref="J810:J822" si="129">H810/B810</f>
        <v>12308.108108108107</v>
      </c>
    </row>
    <row r="811" spans="1:10" ht="12.75" customHeight="1" x14ac:dyDescent="0.25">
      <c r="A811" s="101"/>
      <c r="D811" s="81"/>
      <c r="E811" s="81">
        <f>(E810*Invoice!I4457)+((E810-(E810*Invoice!I4457))*Invoice!J4457)</f>
        <v>2012040.0000000002</v>
      </c>
      <c r="F811" s="81"/>
      <c r="G811" s="90">
        <f>E811/1.11</f>
        <v>1812648.6486486488</v>
      </c>
      <c r="H811" s="91">
        <f>G811*11%</f>
        <v>199391.35135135136</v>
      </c>
      <c r="I811" s="91">
        <f>G811/B810</f>
        <v>15105.405405405407</v>
      </c>
      <c r="J811" s="104">
        <f>H811/B810</f>
        <v>1661.5945945945946</v>
      </c>
    </row>
    <row r="812" spans="1:10" ht="12.75" customHeight="1" x14ac:dyDescent="0.25">
      <c r="A812" s="101"/>
      <c r="D812" s="81" t="s">
        <v>23</v>
      </c>
      <c r="E812" s="81">
        <f>E810-E811</f>
        <v>12891960</v>
      </c>
      <c r="F812" s="81"/>
      <c r="G812" s="82">
        <f>G810-G811</f>
        <v>11614378.378378376</v>
      </c>
      <c r="H812" s="82">
        <f>H810-H811</f>
        <v>1277581.6216216213</v>
      </c>
      <c r="I812" s="82">
        <f>I810-I811</f>
        <v>96786.486486486479</v>
      </c>
      <c r="J812" s="105">
        <f>J810-J811</f>
        <v>10646.513513513511</v>
      </c>
    </row>
    <row r="813" spans="1:10" ht="12.75" customHeight="1" x14ac:dyDescent="0.25">
      <c r="A813" s="101"/>
      <c r="D813" s="81"/>
      <c r="E813" s="81"/>
      <c r="F813" s="81"/>
      <c r="G813" s="82"/>
      <c r="H813" s="83">
        <f>G812+H812</f>
        <v>12891959.999999998</v>
      </c>
      <c r="I813" s="83"/>
      <c r="J813" s="103"/>
    </row>
    <row r="814" spans="1:10" ht="12.75" customHeight="1" x14ac:dyDescent="0.25">
      <c r="A814" s="101"/>
      <c r="B814" s="79"/>
      <c r="D814" s="81"/>
      <c r="E814" s="81"/>
      <c r="F814" s="81"/>
      <c r="G814" s="82"/>
      <c r="H814" s="83"/>
      <c r="I814" s="83"/>
      <c r="J814" s="103"/>
    </row>
    <row r="815" spans="1:10" ht="12.75" customHeight="1" x14ac:dyDescent="0.25">
      <c r="A815" s="101">
        <v>3</v>
      </c>
      <c r="B815" s="84" t="s">
        <v>20</v>
      </c>
      <c r="C815" s="84" t="s">
        <v>21</v>
      </c>
      <c r="D815" s="85" t="s">
        <v>22</v>
      </c>
      <c r="E815" s="85" t="s">
        <v>23</v>
      </c>
      <c r="F815" s="85"/>
      <c r="G815" s="86" t="s">
        <v>24</v>
      </c>
      <c r="H815" s="87" t="s">
        <v>25</v>
      </c>
      <c r="I815" s="87" t="s">
        <v>26</v>
      </c>
      <c r="J815" s="102"/>
    </row>
    <row r="816" spans="1:10" ht="12.75" customHeight="1" x14ac:dyDescent="0.25">
      <c r="A816" s="101"/>
      <c r="B816" s="80">
        <f>Invoice!B4458</f>
        <v>288</v>
      </c>
      <c r="C816" s="88" t="str">
        <f>Invoice!E4458</f>
        <v>CORRECTION FLUID KENKO KE-01</v>
      </c>
      <c r="D816" s="89">
        <f>Invoice!H4458</f>
        <v>54300</v>
      </c>
      <c r="E816" s="81">
        <f t="shared" si="125"/>
        <v>15638400</v>
      </c>
      <c r="F816" s="81"/>
      <c r="G816" s="82">
        <f t="shared" si="126"/>
        <v>14088648.648648648</v>
      </c>
      <c r="H816" s="83">
        <f t="shared" si="127"/>
        <v>1549751.3513513512</v>
      </c>
      <c r="I816" s="83">
        <f t="shared" si="128"/>
        <v>48918.918918918913</v>
      </c>
      <c r="J816" s="103">
        <f t="shared" si="129"/>
        <v>5381.0810810810808</v>
      </c>
    </row>
    <row r="817" spans="1:10" ht="12.75" customHeight="1" x14ac:dyDescent="0.25">
      <c r="A817" s="101"/>
      <c r="D817" s="81"/>
      <c r="E817" s="81">
        <f>(E816*Invoice!I4458)+((E816-(E816*Invoice!I4458))*Invoice!J4458)</f>
        <v>2111184</v>
      </c>
      <c r="F817" s="81"/>
      <c r="G817" s="90">
        <f>E817/1.11</f>
        <v>1901967.5675675673</v>
      </c>
      <c r="H817" s="91">
        <f>G817*11%</f>
        <v>209216.4324324324</v>
      </c>
      <c r="I817" s="91">
        <f>G817/B816</f>
        <v>6604.0540540540533</v>
      </c>
      <c r="J817" s="104">
        <f>H817/B816</f>
        <v>726.44594594594582</v>
      </c>
    </row>
    <row r="818" spans="1:10" ht="12.75" customHeight="1" x14ac:dyDescent="0.25">
      <c r="A818" s="101"/>
      <c r="D818" s="81" t="s">
        <v>23</v>
      </c>
      <c r="E818" s="81">
        <f>E816-E817</f>
        <v>13527216</v>
      </c>
      <c r="F818" s="81"/>
      <c r="G818" s="82">
        <f>G816-G817</f>
        <v>12186681.081081081</v>
      </c>
      <c r="H818" s="82">
        <f>H816-H817</f>
        <v>1340534.9189189188</v>
      </c>
      <c r="I818" s="82">
        <f>I816-I817</f>
        <v>42314.86486486486</v>
      </c>
      <c r="J818" s="105">
        <f>J816-J817</f>
        <v>4654.635135135135</v>
      </c>
    </row>
    <row r="819" spans="1:10" ht="12.75" customHeight="1" x14ac:dyDescent="0.25">
      <c r="A819" s="101"/>
      <c r="D819" s="81"/>
      <c r="E819" s="81"/>
      <c r="F819" s="81"/>
      <c r="G819" s="82"/>
      <c r="H819" s="83">
        <f>G818+H818</f>
        <v>13527216</v>
      </c>
      <c r="I819" s="83"/>
      <c r="J819" s="103"/>
    </row>
    <row r="820" spans="1:10" ht="12.75" customHeight="1" x14ac:dyDescent="0.25">
      <c r="A820" s="101"/>
      <c r="B820" s="79"/>
      <c r="D820" s="81"/>
      <c r="E820" s="81"/>
      <c r="F820" s="81"/>
      <c r="G820" s="82"/>
      <c r="H820" s="83"/>
      <c r="I820" s="83"/>
      <c r="J820" s="103"/>
    </row>
    <row r="821" spans="1:10" ht="12.75" customHeight="1" x14ac:dyDescent="0.25">
      <c r="A821" s="101">
        <v>4</v>
      </c>
      <c r="B821" s="84" t="s">
        <v>20</v>
      </c>
      <c r="C821" s="84" t="s">
        <v>21</v>
      </c>
      <c r="D821" s="85" t="s">
        <v>22</v>
      </c>
      <c r="E821" s="85" t="s">
        <v>23</v>
      </c>
      <c r="F821" s="85"/>
      <c r="G821" s="86" t="s">
        <v>24</v>
      </c>
      <c r="H821" s="87" t="s">
        <v>25</v>
      </c>
      <c r="I821" s="87" t="s">
        <v>26</v>
      </c>
      <c r="J821" s="102"/>
    </row>
    <row r="822" spans="1:10" ht="12.75" customHeight="1" x14ac:dyDescent="0.25">
      <c r="A822" s="101"/>
      <c r="B822" s="80">
        <f>Invoice!B4459</f>
        <v>69</v>
      </c>
      <c r="C822" s="88" t="str">
        <f>Invoice!E4459</f>
        <v>MECHANICAL PENCIL 0.5 MM KENKO MP-07</v>
      </c>
      <c r="D822" s="89">
        <f>Invoice!H4459</f>
        <v>32000</v>
      </c>
      <c r="E822" s="81">
        <f t="shared" si="125"/>
        <v>2208000</v>
      </c>
      <c r="F822" s="81"/>
      <c r="G822" s="82">
        <f t="shared" si="126"/>
        <v>1989189.1891891891</v>
      </c>
      <c r="H822" s="83">
        <f t="shared" si="127"/>
        <v>218810.8108108108</v>
      </c>
      <c r="I822" s="83">
        <f t="shared" si="128"/>
        <v>28828.828828828828</v>
      </c>
      <c r="J822" s="103">
        <f t="shared" si="129"/>
        <v>3171.171171171171</v>
      </c>
    </row>
    <row r="823" spans="1:10" ht="12.75" customHeight="1" x14ac:dyDescent="0.25">
      <c r="A823" s="101"/>
      <c r="D823" s="81"/>
      <c r="E823" s="81">
        <f>(E822*Invoice!I4459)+((E822-(E822*Invoice!I4459))*Invoice!J4459)</f>
        <v>298080</v>
      </c>
      <c r="F823" s="81"/>
      <c r="G823" s="90">
        <f>E823/1.11</f>
        <v>268540.54054054053</v>
      </c>
      <c r="H823" s="91">
        <f>G823*11%</f>
        <v>29539.45945945946</v>
      </c>
      <c r="I823" s="91">
        <f>G823/B822</f>
        <v>3891.8918918918916</v>
      </c>
      <c r="J823" s="104">
        <f>H823/B822</f>
        <v>428.10810810810813</v>
      </c>
    </row>
    <row r="824" spans="1:10" ht="12.75" customHeight="1" x14ac:dyDescent="0.25">
      <c r="A824" s="101"/>
      <c r="D824" s="81" t="s">
        <v>23</v>
      </c>
      <c r="E824" s="81">
        <f>E822-E823</f>
        <v>1909920</v>
      </c>
      <c r="F824" s="81"/>
      <c r="G824" s="82">
        <f>G822-G823</f>
        <v>1720648.6486486485</v>
      </c>
      <c r="H824" s="82">
        <f>H822-H823</f>
        <v>189271.35135135133</v>
      </c>
      <c r="I824" s="82">
        <f>I822-I823</f>
        <v>24936.936936936938</v>
      </c>
      <c r="J824" s="105">
        <f>J822-J823</f>
        <v>2743.0630630630631</v>
      </c>
    </row>
    <row r="825" spans="1:10" ht="12.75" customHeight="1" x14ac:dyDescent="0.25">
      <c r="A825" s="101"/>
      <c r="D825" s="81"/>
      <c r="E825" s="81"/>
      <c r="F825" s="81"/>
      <c r="G825" s="82"/>
      <c r="H825" s="83">
        <f>G824+H824</f>
        <v>1909919.9999999998</v>
      </c>
      <c r="I825" s="83"/>
      <c r="J825" s="103"/>
    </row>
    <row r="826" spans="1:10" ht="12.75" customHeight="1" x14ac:dyDescent="0.25">
      <c r="A826" s="101"/>
      <c r="B826" s="79"/>
      <c r="D826" s="81"/>
      <c r="E826" s="81"/>
      <c r="F826" s="81"/>
      <c r="G826" s="82"/>
      <c r="H826" s="83"/>
      <c r="I826" s="83"/>
      <c r="J826" s="103"/>
    </row>
    <row r="827" spans="1:10" ht="12.75" customHeight="1" x14ac:dyDescent="0.25">
      <c r="A827" s="106"/>
      <c r="B827" s="107"/>
      <c r="C827" s="107"/>
      <c r="D827" s="107"/>
      <c r="E827" s="107"/>
      <c r="F827" s="107"/>
      <c r="G827" s="108">
        <f>G806+G812+G818+G824</f>
        <v>37023870.270270273</v>
      </c>
      <c r="H827" s="108">
        <f>H806+H812+H818+H824</f>
        <v>4072625.7297297297</v>
      </c>
      <c r="I827" s="107"/>
      <c r="J827" s="109">
        <f>H807+H813+H819+H825</f>
        <v>41096496</v>
      </c>
    </row>
    <row r="829" spans="1:10" ht="12.75" customHeight="1" x14ac:dyDescent="0.25">
      <c r="A829" s="94" t="s">
        <v>1</v>
      </c>
      <c r="B829" s="95">
        <f>Invoice!E4562</f>
        <v>23110041</v>
      </c>
      <c r="C829" s="96"/>
      <c r="D829" s="97"/>
      <c r="E829" s="97"/>
      <c r="F829" s="97"/>
      <c r="G829" s="98"/>
      <c r="H829" s="99"/>
      <c r="I829" s="99"/>
      <c r="J829" s="100"/>
    </row>
    <row r="830" spans="1:10" ht="12.75" customHeight="1" x14ac:dyDescent="0.25">
      <c r="A830" s="101">
        <v>1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Invoice!B4570</f>
        <v>2</v>
      </c>
      <c r="C831" s="88" t="str">
        <f>Invoice!E4570</f>
        <v>CRAYON / OIL PASTEL JOYKO OP-12S PP CASE SEA WORLD</v>
      </c>
      <c r="D831" s="89">
        <f>Invoice!H4570</f>
        <v>142800</v>
      </c>
      <c r="E831" s="81">
        <f>D831*B831</f>
        <v>285600</v>
      </c>
      <c r="F831" s="81"/>
      <c r="G831" s="82">
        <f>E831/1.11</f>
        <v>257297.29729729728</v>
      </c>
      <c r="H831" s="83">
        <f>G831*11%</f>
        <v>28302.7027027027</v>
      </c>
      <c r="I831" s="83">
        <f>G831/B831</f>
        <v>128648.64864864864</v>
      </c>
      <c r="J831" s="103">
        <f>H831/B831</f>
        <v>14151.35135135135</v>
      </c>
    </row>
    <row r="832" spans="1:10" ht="12.75" customHeight="1" x14ac:dyDescent="0.25">
      <c r="A832" s="101"/>
      <c r="D832" s="81"/>
      <c r="E832" s="81">
        <f>(E831*Invoice!I4570)+((E831-(E831*Invoice!I4570))*Invoice!J4570)</f>
        <v>28560</v>
      </c>
      <c r="F832" s="81"/>
      <c r="G832" s="90">
        <f>E832/1.11</f>
        <v>25729.729729729726</v>
      </c>
      <c r="H832" s="91">
        <f>G832*11%</f>
        <v>2830.27027027027</v>
      </c>
      <c r="I832" s="91">
        <f>G832/B831</f>
        <v>12864.864864864863</v>
      </c>
      <c r="J832" s="104">
        <f>H832/B831</f>
        <v>1415.135135135135</v>
      </c>
    </row>
    <row r="833" spans="1:10" ht="12.75" customHeight="1" x14ac:dyDescent="0.25">
      <c r="A833" s="101"/>
      <c r="D833" s="81" t="s">
        <v>23</v>
      </c>
      <c r="E833" s="81">
        <f>E831-E832</f>
        <v>257040</v>
      </c>
      <c r="F833" s="81"/>
      <c r="G833" s="82">
        <f>G831-G832</f>
        <v>231567.56756756754</v>
      </c>
      <c r="H833" s="82">
        <f>H831-H832</f>
        <v>25472.43243243243</v>
      </c>
      <c r="I833" s="82">
        <f>I831-I832</f>
        <v>115783.78378378377</v>
      </c>
      <c r="J833" s="105">
        <f>J831-J832</f>
        <v>12736.216216216215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257039.99999999997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G833</f>
        <v>231567.56756756754</v>
      </c>
      <c r="H836" s="108">
        <f>H833</f>
        <v>25472.43243243243</v>
      </c>
      <c r="I836" s="107"/>
      <c r="J836" s="109">
        <f>H834</f>
        <v>257039.99999999997</v>
      </c>
    </row>
    <row r="838" spans="1:10" ht="12.75" customHeight="1" x14ac:dyDescent="0.25">
      <c r="A838" s="94" t="s">
        <v>1</v>
      </c>
      <c r="B838" s="95">
        <f>Invoice!E4676</f>
        <v>23110042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Invoice!B4684</f>
        <v>50</v>
      </c>
      <c r="C840" s="88" t="str">
        <f>Invoice!E4684</f>
        <v>TAPE CUTTER 2" JOYKO TD-2S BESI</v>
      </c>
      <c r="D840" s="89">
        <f>Invoice!H4684</f>
        <v>17000</v>
      </c>
      <c r="E840" s="81">
        <f>D840*B840</f>
        <v>850000</v>
      </c>
      <c r="F840" s="81"/>
      <c r="G840" s="82">
        <f>E840/1.11</f>
        <v>765765.76576576568</v>
      </c>
      <c r="H840" s="83">
        <f>G840*11%</f>
        <v>84234.234234234231</v>
      </c>
      <c r="I840" s="83">
        <f>G840/B840</f>
        <v>15315.315315315314</v>
      </c>
      <c r="J840" s="103">
        <f>H840/B840</f>
        <v>1684.6846846846847</v>
      </c>
    </row>
    <row r="841" spans="1:10" ht="12.75" customHeight="1" x14ac:dyDescent="0.25">
      <c r="A841" s="101"/>
      <c r="D841" s="81"/>
      <c r="E841" s="81">
        <f>(E840*Invoice!I4684)+((E840-(E840*Invoice!I4684))*Invoice!J4684)</f>
        <v>106250</v>
      </c>
      <c r="F841" s="81"/>
      <c r="G841" s="90">
        <f>E841/1.11</f>
        <v>95720.72072072071</v>
      </c>
      <c r="H841" s="91">
        <f>G841*11%</f>
        <v>10529.279279279279</v>
      </c>
      <c r="I841" s="91">
        <f>G841/B840</f>
        <v>1914.4144144144143</v>
      </c>
      <c r="J841" s="104">
        <f>H841/B840</f>
        <v>210.58558558558559</v>
      </c>
    </row>
    <row r="842" spans="1:10" ht="12.75" customHeight="1" x14ac:dyDescent="0.25">
      <c r="A842" s="101"/>
      <c r="D842" s="81" t="s">
        <v>23</v>
      </c>
      <c r="E842" s="81">
        <f>E840-E841</f>
        <v>743750</v>
      </c>
      <c r="F842" s="81"/>
      <c r="G842" s="82">
        <f>G840-G841</f>
        <v>670045.04504504497</v>
      </c>
      <c r="H842" s="82">
        <f>H840-H841</f>
        <v>73704.954954954956</v>
      </c>
      <c r="I842" s="82">
        <f>I840-I841</f>
        <v>13400.900900900901</v>
      </c>
      <c r="J842" s="105">
        <f>J840-J841</f>
        <v>1474.099099099099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743749.99999999988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1">
        <v>2</v>
      </c>
      <c r="B845" s="84" t="s">
        <v>20</v>
      </c>
      <c r="C845" s="84" t="s">
        <v>21</v>
      </c>
      <c r="D845" s="85" t="s">
        <v>22</v>
      </c>
      <c r="E845" s="85" t="s">
        <v>23</v>
      </c>
      <c r="F845" s="85"/>
      <c r="G845" s="86" t="s">
        <v>24</v>
      </c>
      <c r="H845" s="87" t="s">
        <v>25</v>
      </c>
      <c r="I845" s="87" t="s">
        <v>26</v>
      </c>
      <c r="J845" s="102"/>
    </row>
    <row r="846" spans="1:10" ht="12.75" customHeight="1" x14ac:dyDescent="0.25">
      <c r="A846" s="101"/>
      <c r="B846" s="80">
        <f>Invoice!B4685</f>
        <v>10</v>
      </c>
      <c r="C846" s="88" t="str">
        <f>Invoice!E4685</f>
        <v>BINDER CLIP KENKO NO. 105</v>
      </c>
      <c r="D846" s="89">
        <f>Invoice!H4685</f>
        <v>28800</v>
      </c>
      <c r="E846" s="81">
        <f t="shared" ref="E846:E852" si="130">D846*B846</f>
        <v>288000</v>
      </c>
      <c r="F846" s="81"/>
      <c r="G846" s="82">
        <f t="shared" ref="G846:G852" si="131">E846/1.11</f>
        <v>259459.45945945944</v>
      </c>
      <c r="H846" s="83">
        <f t="shared" ref="H846:H852" si="132">G846*11%</f>
        <v>28540.54054054054</v>
      </c>
      <c r="I846" s="83">
        <f t="shared" ref="I846:I852" si="133">G846/B846</f>
        <v>25945.945945945943</v>
      </c>
      <c r="J846" s="103">
        <f t="shared" ref="J846:J852" si="134">H846/B846</f>
        <v>2854.0540540540542</v>
      </c>
    </row>
    <row r="847" spans="1:10" ht="12.75" customHeight="1" x14ac:dyDescent="0.25">
      <c r="A847" s="101"/>
      <c r="D847" s="81"/>
      <c r="E847" s="81">
        <f>(E846*Invoice!I4685)+((E846-(E846*Invoice!I4685))*Invoice!J4685)</f>
        <v>36000</v>
      </c>
      <c r="F847" s="81"/>
      <c r="G847" s="90">
        <f>E847/1.11</f>
        <v>32432.43243243243</v>
      </c>
      <c r="H847" s="91">
        <f>G847*11%</f>
        <v>3567.5675675675675</v>
      </c>
      <c r="I847" s="91">
        <f>G847/B846</f>
        <v>3243.2432432432429</v>
      </c>
      <c r="J847" s="104">
        <f>H847/B846</f>
        <v>356.75675675675677</v>
      </c>
    </row>
    <row r="848" spans="1:10" ht="12.75" customHeight="1" x14ac:dyDescent="0.25">
      <c r="A848" s="101"/>
      <c r="D848" s="81" t="s">
        <v>23</v>
      </c>
      <c r="E848" s="81">
        <f>E846-E847</f>
        <v>252000</v>
      </c>
      <c r="F848" s="81"/>
      <c r="G848" s="82">
        <f>G846-G847</f>
        <v>227027.02702702701</v>
      </c>
      <c r="H848" s="82">
        <f>H846-H847</f>
        <v>24972.972972972973</v>
      </c>
      <c r="I848" s="82">
        <f>I846-I847</f>
        <v>22702.7027027027</v>
      </c>
      <c r="J848" s="105">
        <f>J846-J847</f>
        <v>2497.2972972972975</v>
      </c>
    </row>
    <row r="849" spans="1:10" ht="12.75" customHeight="1" x14ac:dyDescent="0.25">
      <c r="A849" s="101"/>
      <c r="D849" s="81"/>
      <c r="E849" s="81"/>
      <c r="F849" s="81"/>
      <c r="G849" s="82"/>
      <c r="H849" s="83">
        <f>G848+H848</f>
        <v>252000</v>
      </c>
      <c r="I849" s="83"/>
      <c r="J849" s="103"/>
    </row>
    <row r="850" spans="1:10" ht="12.75" customHeight="1" x14ac:dyDescent="0.25">
      <c r="A850" s="101"/>
      <c r="B850" s="79"/>
      <c r="D850" s="81"/>
      <c r="E850" s="81"/>
      <c r="F850" s="81"/>
      <c r="G850" s="82"/>
      <c r="H850" s="83"/>
      <c r="I850" s="83"/>
      <c r="J850" s="103"/>
    </row>
    <row r="851" spans="1:10" ht="12.75" customHeight="1" x14ac:dyDescent="0.25">
      <c r="A851" s="101">
        <v>3</v>
      </c>
      <c r="B851" s="84" t="s">
        <v>20</v>
      </c>
      <c r="C851" s="84" t="s">
        <v>21</v>
      </c>
      <c r="D851" s="85" t="s">
        <v>22</v>
      </c>
      <c r="E851" s="85" t="s">
        <v>23</v>
      </c>
      <c r="F851" s="85"/>
      <c r="G851" s="86" t="s">
        <v>24</v>
      </c>
      <c r="H851" s="87" t="s">
        <v>25</v>
      </c>
      <c r="I851" s="87" t="s">
        <v>26</v>
      </c>
      <c r="J851" s="102"/>
    </row>
    <row r="852" spans="1:10" ht="12.75" customHeight="1" x14ac:dyDescent="0.25">
      <c r="A852" s="101"/>
      <c r="B852" s="80">
        <f>Invoice!B4686</f>
        <v>22</v>
      </c>
      <c r="C852" s="88" t="str">
        <f>Invoice!E4686</f>
        <v>CORRECTION FLUID KENKO KE-01</v>
      </c>
      <c r="D852" s="89">
        <f>Invoice!H4686</f>
        <v>54300</v>
      </c>
      <c r="E852" s="81">
        <f t="shared" si="130"/>
        <v>1194600</v>
      </c>
      <c r="F852" s="81"/>
      <c r="G852" s="82">
        <f t="shared" si="131"/>
        <v>1076216.2162162161</v>
      </c>
      <c r="H852" s="83">
        <f t="shared" si="132"/>
        <v>118383.78378378377</v>
      </c>
      <c r="I852" s="83">
        <f t="shared" si="133"/>
        <v>48918.918918918913</v>
      </c>
      <c r="J852" s="103">
        <f t="shared" si="134"/>
        <v>5381.0810810810808</v>
      </c>
    </row>
    <row r="853" spans="1:10" ht="12.75" customHeight="1" x14ac:dyDescent="0.25">
      <c r="A853" s="101"/>
      <c r="D853" s="81"/>
      <c r="E853" s="81">
        <f>(E852*Invoice!I4686)+((E852-(E852*Invoice!I4686))*Invoice!J4686)</f>
        <v>155298</v>
      </c>
      <c r="F853" s="81"/>
      <c r="G853" s="90">
        <f>E853/1.11</f>
        <v>139908.10810810811</v>
      </c>
      <c r="H853" s="91">
        <f>G853*11%</f>
        <v>15389.891891891892</v>
      </c>
      <c r="I853" s="91">
        <f>G853/B852</f>
        <v>6359.4594594594591</v>
      </c>
      <c r="J853" s="104">
        <f>H853/B852</f>
        <v>699.54054054054052</v>
      </c>
    </row>
    <row r="854" spans="1:10" ht="12.75" customHeight="1" x14ac:dyDescent="0.25">
      <c r="A854" s="101"/>
      <c r="D854" s="81" t="s">
        <v>23</v>
      </c>
      <c r="E854" s="81">
        <f>E852-E853</f>
        <v>1039302</v>
      </c>
      <c r="F854" s="81"/>
      <c r="G854" s="82">
        <f>G852-G853</f>
        <v>936308.10810810793</v>
      </c>
      <c r="H854" s="82">
        <f>H852-H853</f>
        <v>102993.89189189188</v>
      </c>
      <c r="I854" s="82">
        <f>I852-I853</f>
        <v>42559.459459459453</v>
      </c>
      <c r="J854" s="105">
        <f>J852-J853</f>
        <v>4681.54054054054</v>
      </c>
    </row>
    <row r="855" spans="1:10" ht="12.75" customHeight="1" x14ac:dyDescent="0.25">
      <c r="A855" s="101"/>
      <c r="D855" s="81"/>
      <c r="E855" s="81"/>
      <c r="F855" s="81"/>
      <c r="G855" s="82"/>
      <c r="H855" s="83">
        <f>G854+H854</f>
        <v>1039301.9999999998</v>
      </c>
      <c r="I855" s="83"/>
      <c r="J855" s="103"/>
    </row>
    <row r="856" spans="1:10" ht="12.75" customHeight="1" x14ac:dyDescent="0.25">
      <c r="A856" s="101"/>
      <c r="B856" s="79"/>
      <c r="D856" s="81"/>
      <c r="E856" s="81"/>
      <c r="F856" s="81"/>
      <c r="G856" s="82"/>
      <c r="H856" s="83"/>
      <c r="I856" s="83"/>
      <c r="J856" s="103"/>
    </row>
    <row r="857" spans="1:10" ht="12.75" customHeight="1" x14ac:dyDescent="0.25">
      <c r="A857" s="106"/>
      <c r="B857" s="107"/>
      <c r="C857" s="107"/>
      <c r="D857" s="107"/>
      <c r="E857" s="107"/>
      <c r="F857" s="107"/>
      <c r="G857" s="108">
        <f>G842+G848+G854</f>
        <v>1833380.1801801799</v>
      </c>
      <c r="H857" s="108">
        <f>H842+H848+H854</f>
        <v>201671.81981981982</v>
      </c>
      <c r="I857" s="107"/>
      <c r="J857" s="109">
        <f>H843+H849+H855</f>
        <v>2035051.9999999995</v>
      </c>
    </row>
    <row r="859" spans="1:10" ht="12.75" customHeight="1" x14ac:dyDescent="0.25">
      <c r="A859" s="94" t="s">
        <v>1</v>
      </c>
      <c r="B859" s="95">
        <f>Invoice!E4790</f>
        <v>23110043</v>
      </c>
      <c r="C859" s="96"/>
      <c r="D859" s="97"/>
      <c r="E859" s="97"/>
      <c r="F859" s="97"/>
      <c r="G859" s="98"/>
      <c r="H859" s="99"/>
      <c r="I859" s="99"/>
      <c r="J859" s="100"/>
    </row>
    <row r="860" spans="1:10" ht="12.75" customHeight="1" x14ac:dyDescent="0.25">
      <c r="A860" s="101">
        <v>1</v>
      </c>
      <c r="B860" s="84" t="s">
        <v>20</v>
      </c>
      <c r="C860" s="84" t="s">
        <v>21</v>
      </c>
      <c r="D860" s="85" t="s">
        <v>22</v>
      </c>
      <c r="E860" s="85" t="s">
        <v>23</v>
      </c>
      <c r="F860" s="85"/>
      <c r="G860" s="86" t="s">
        <v>24</v>
      </c>
      <c r="H860" s="87" t="s">
        <v>25</v>
      </c>
      <c r="I860" s="87" t="s">
        <v>26</v>
      </c>
      <c r="J860" s="102"/>
    </row>
    <row r="861" spans="1:10" ht="12.75" customHeight="1" x14ac:dyDescent="0.25">
      <c r="A861" s="101"/>
      <c r="B861" s="80">
        <f>Invoice!B4798</f>
        <v>60</v>
      </c>
      <c r="C861" s="88" t="str">
        <f>Invoice!E4798</f>
        <v>CORRECTION TAPE JOYKO CT-522</v>
      </c>
      <c r="D861" s="89">
        <f>Invoice!H4798</f>
        <v>57600</v>
      </c>
      <c r="E861" s="81">
        <f>D861*B861</f>
        <v>3456000</v>
      </c>
      <c r="F861" s="81"/>
      <c r="G861" s="82">
        <f>E861/1.11</f>
        <v>3113513.5135135134</v>
      </c>
      <c r="H861" s="83">
        <f>G861*11%</f>
        <v>342486.48648648645</v>
      </c>
      <c r="I861" s="83">
        <f>G861/B861</f>
        <v>51891.891891891886</v>
      </c>
      <c r="J861" s="103">
        <f>H861/B861</f>
        <v>5708.1081081081074</v>
      </c>
    </row>
    <row r="862" spans="1:10" ht="12.75" customHeight="1" x14ac:dyDescent="0.25">
      <c r="A862" s="101"/>
      <c r="D862" s="81"/>
      <c r="E862" s="81">
        <f>(E861*Invoice!I4798)+((E861-(E861*Invoice!I4798))*Invoice!J4798)</f>
        <v>432000</v>
      </c>
      <c r="F862" s="81"/>
      <c r="G862" s="90">
        <f>E862/1.11</f>
        <v>389189.18918918917</v>
      </c>
      <c r="H862" s="91">
        <f>G862*11%</f>
        <v>42810.810810810806</v>
      </c>
      <c r="I862" s="91">
        <f>G862/B861</f>
        <v>6486.4864864864858</v>
      </c>
      <c r="J862" s="104">
        <f>H862/B861</f>
        <v>713.51351351351343</v>
      </c>
    </row>
    <row r="863" spans="1:10" ht="12.75" customHeight="1" x14ac:dyDescent="0.25">
      <c r="A863" s="101"/>
      <c r="D863" s="81" t="s">
        <v>23</v>
      </c>
      <c r="E863" s="81">
        <f>E861-E862</f>
        <v>3024000</v>
      </c>
      <c r="F863" s="81"/>
      <c r="G863" s="82">
        <f>G861-G862</f>
        <v>2724324.3243243243</v>
      </c>
      <c r="H863" s="82">
        <f>H861-H862</f>
        <v>299675.67567567562</v>
      </c>
      <c r="I863" s="82">
        <f>I861-I862</f>
        <v>45405.4054054054</v>
      </c>
      <c r="J863" s="105">
        <f>J861-J862</f>
        <v>4994.5945945945941</v>
      </c>
    </row>
    <row r="864" spans="1:10" ht="12.75" customHeight="1" x14ac:dyDescent="0.25">
      <c r="A864" s="101"/>
      <c r="D864" s="81"/>
      <c r="E864" s="81"/>
      <c r="F864" s="81"/>
      <c r="G864" s="82"/>
      <c r="H864" s="83">
        <f>G863+H863</f>
        <v>3024000</v>
      </c>
      <c r="I864" s="83"/>
      <c r="J864" s="103"/>
    </row>
    <row r="865" spans="1:10" ht="12.75" customHeight="1" x14ac:dyDescent="0.25">
      <c r="A865" s="101"/>
      <c r="B865" s="79"/>
      <c r="D865" s="81"/>
      <c r="E865" s="81"/>
      <c r="F865" s="81"/>
      <c r="G865" s="82"/>
      <c r="H865" s="83"/>
      <c r="I865" s="83"/>
      <c r="J865" s="103"/>
    </row>
    <row r="866" spans="1:10" ht="12.75" customHeight="1" x14ac:dyDescent="0.25">
      <c r="A866" s="101">
        <v>2</v>
      </c>
      <c r="B866" s="84" t="s">
        <v>20</v>
      </c>
      <c r="C866" s="84" t="s">
        <v>21</v>
      </c>
      <c r="D866" s="85" t="s">
        <v>22</v>
      </c>
      <c r="E866" s="85" t="s">
        <v>23</v>
      </c>
      <c r="F866" s="85"/>
      <c r="G866" s="86" t="s">
        <v>24</v>
      </c>
      <c r="H866" s="87" t="s">
        <v>25</v>
      </c>
      <c r="I866" s="87" t="s">
        <v>26</v>
      </c>
      <c r="J866" s="102"/>
    </row>
    <row r="867" spans="1:10" ht="12.75" customHeight="1" x14ac:dyDescent="0.25">
      <c r="A867" s="101"/>
      <c r="B867" s="80">
        <f>Invoice!B4799</f>
        <v>192</v>
      </c>
      <c r="C867" s="88" t="str">
        <f>Invoice!E4799</f>
        <v>GEL PEN SET JOYKO GPC-309S DIAMOND ART</v>
      </c>
      <c r="D867" s="89">
        <f>Invoice!H4799</f>
        <v>16800</v>
      </c>
      <c r="E867" s="81">
        <f t="shared" ref="E867:E879" si="135">D867*B867</f>
        <v>3225600</v>
      </c>
      <c r="F867" s="81"/>
      <c r="G867" s="82">
        <f t="shared" ref="G867:G879" si="136">E867/1.11</f>
        <v>2905945.9459459456</v>
      </c>
      <c r="H867" s="83">
        <f t="shared" ref="H867:H879" si="137">G867*11%</f>
        <v>319654.05405405402</v>
      </c>
      <c r="I867" s="83">
        <f t="shared" ref="I867:I879" si="138">G867/B867</f>
        <v>15135.135135135133</v>
      </c>
      <c r="J867" s="103">
        <f t="shared" ref="J867:J879" si="139">H867/B867</f>
        <v>1664.8648648648648</v>
      </c>
    </row>
    <row r="868" spans="1:10" ht="12.75" customHeight="1" x14ac:dyDescent="0.25">
      <c r="A868" s="101"/>
      <c r="D868" s="81"/>
      <c r="E868" s="81">
        <f>(E867*Invoice!I4799)+((E867-(E867*Invoice!I4799))*Invoice!J4799)</f>
        <v>403200</v>
      </c>
      <c r="F868" s="81"/>
      <c r="G868" s="90">
        <f>E868/1.11</f>
        <v>363243.2432432432</v>
      </c>
      <c r="H868" s="91">
        <f>G868*11%</f>
        <v>39956.756756756753</v>
      </c>
      <c r="I868" s="91">
        <f>G868/B867</f>
        <v>1891.8918918918916</v>
      </c>
      <c r="J868" s="104">
        <f>H868/B867</f>
        <v>208.1081081081081</v>
      </c>
    </row>
    <row r="869" spans="1:10" ht="12.75" customHeight="1" x14ac:dyDescent="0.25">
      <c r="A869" s="101"/>
      <c r="D869" s="81" t="s">
        <v>23</v>
      </c>
      <c r="E869" s="81">
        <f>E867-E868</f>
        <v>2822400</v>
      </c>
      <c r="F869" s="81"/>
      <c r="G869" s="82">
        <f>G867-G868</f>
        <v>2542702.7027027025</v>
      </c>
      <c r="H869" s="82">
        <f>H867-H868</f>
        <v>279697.29729729728</v>
      </c>
      <c r="I869" s="82">
        <f>I867-I868</f>
        <v>13243.243243243242</v>
      </c>
      <c r="J869" s="105">
        <f>J867-J868</f>
        <v>1456.7567567567567</v>
      </c>
    </row>
    <row r="870" spans="1:10" ht="12.75" customHeight="1" x14ac:dyDescent="0.25">
      <c r="A870" s="101"/>
      <c r="D870" s="81"/>
      <c r="E870" s="81"/>
      <c r="F870" s="81"/>
      <c r="G870" s="82"/>
      <c r="H870" s="83">
        <f>G869+H869</f>
        <v>2822400</v>
      </c>
      <c r="I870" s="83"/>
      <c r="J870" s="103"/>
    </row>
    <row r="871" spans="1:10" ht="12.75" customHeight="1" x14ac:dyDescent="0.25">
      <c r="A871" s="101"/>
      <c r="B871" s="79"/>
      <c r="D871" s="81"/>
      <c r="E871" s="81"/>
      <c r="F871" s="81"/>
      <c r="G871" s="82"/>
      <c r="H871" s="83"/>
      <c r="I871" s="83"/>
      <c r="J871" s="103"/>
    </row>
    <row r="872" spans="1:10" ht="12.75" customHeight="1" x14ac:dyDescent="0.25">
      <c r="A872" s="101">
        <v>3</v>
      </c>
      <c r="B872" s="84" t="s">
        <v>20</v>
      </c>
      <c r="C872" s="84" t="s">
        <v>21</v>
      </c>
      <c r="D872" s="85" t="s">
        <v>22</v>
      </c>
      <c r="E872" s="85" t="s">
        <v>23</v>
      </c>
      <c r="F872" s="85"/>
      <c r="G872" s="86" t="s">
        <v>24</v>
      </c>
      <c r="H872" s="87" t="s">
        <v>25</v>
      </c>
      <c r="I872" s="87" t="s">
        <v>26</v>
      </c>
      <c r="J872" s="102"/>
    </row>
    <row r="873" spans="1:10" ht="12.75" customHeight="1" x14ac:dyDescent="0.25">
      <c r="A873" s="101"/>
      <c r="B873" s="80">
        <f>Invoice!B4800</f>
        <v>48</v>
      </c>
      <c r="C873" s="88" t="str">
        <f>Invoice!E4800</f>
        <v>PUNCH JOYKO 85</v>
      </c>
      <c r="D873" s="89">
        <f>Invoice!H4800</f>
        <v>40000</v>
      </c>
      <c r="E873" s="81">
        <f t="shared" si="135"/>
        <v>1920000</v>
      </c>
      <c r="F873" s="81"/>
      <c r="G873" s="82">
        <f t="shared" si="136"/>
        <v>1729729.7297297295</v>
      </c>
      <c r="H873" s="83">
        <f t="shared" si="137"/>
        <v>190270.27027027024</v>
      </c>
      <c r="I873" s="83">
        <f t="shared" si="138"/>
        <v>36036.036036036028</v>
      </c>
      <c r="J873" s="103">
        <f t="shared" si="139"/>
        <v>3963.9639639639631</v>
      </c>
    </row>
    <row r="874" spans="1:10" ht="12.75" customHeight="1" x14ac:dyDescent="0.25">
      <c r="A874" s="101"/>
      <c r="D874" s="81"/>
      <c r="E874" s="81">
        <f>(E873*Invoice!I4800)+((E873-(E873*Invoice!I4800))*Invoice!J4800)</f>
        <v>240000</v>
      </c>
      <c r="F874" s="81"/>
      <c r="G874" s="90">
        <f>E874/1.11</f>
        <v>216216.21621621618</v>
      </c>
      <c r="H874" s="91">
        <f>G874*11%</f>
        <v>23783.78378378378</v>
      </c>
      <c r="I874" s="91">
        <f>G874/B873</f>
        <v>4504.5045045045035</v>
      </c>
      <c r="J874" s="104">
        <f>H874/B873</f>
        <v>495.49549549549539</v>
      </c>
    </row>
    <row r="875" spans="1:10" ht="12.75" customHeight="1" x14ac:dyDescent="0.25">
      <c r="A875" s="101"/>
      <c r="D875" s="81" t="s">
        <v>23</v>
      </c>
      <c r="E875" s="81">
        <f>E873-E874</f>
        <v>1680000</v>
      </c>
      <c r="F875" s="81"/>
      <c r="G875" s="82">
        <f>G873-G874</f>
        <v>1513513.5135135134</v>
      </c>
      <c r="H875" s="82">
        <f>H873-H874</f>
        <v>166486.48648648645</v>
      </c>
      <c r="I875" s="82">
        <f>I873-I874</f>
        <v>31531.531531531524</v>
      </c>
      <c r="J875" s="105">
        <f>J873-J874</f>
        <v>3468.4684684684676</v>
      </c>
    </row>
    <row r="876" spans="1:10" ht="12.75" customHeight="1" x14ac:dyDescent="0.25">
      <c r="A876" s="101"/>
      <c r="D876" s="81"/>
      <c r="E876" s="81"/>
      <c r="F876" s="81"/>
      <c r="G876" s="82"/>
      <c r="H876" s="83">
        <f>G875+H875</f>
        <v>1679999.9999999998</v>
      </c>
      <c r="I876" s="83"/>
      <c r="J876" s="103"/>
    </row>
    <row r="877" spans="1:10" ht="12.75" customHeight="1" x14ac:dyDescent="0.25">
      <c r="A877" s="101"/>
      <c r="B877" s="79"/>
      <c r="D877" s="81"/>
      <c r="E877" s="81"/>
      <c r="F877" s="81"/>
      <c r="G877" s="82"/>
      <c r="H877" s="83"/>
      <c r="I877" s="83"/>
      <c r="J877" s="103"/>
    </row>
    <row r="878" spans="1:10" ht="12.75" customHeight="1" x14ac:dyDescent="0.25">
      <c r="A878" s="101">
        <v>4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Invoice!B4801</f>
        <v>288</v>
      </c>
      <c r="C879" s="88" t="str">
        <f>Invoice!E4801</f>
        <v>GEL PEN KENKO HI-TECH-H 0.28 MM HITAM</v>
      </c>
      <c r="D879" s="89">
        <f>Invoice!H4801</f>
        <v>39000</v>
      </c>
      <c r="E879" s="81">
        <f t="shared" si="135"/>
        <v>11232000</v>
      </c>
      <c r="F879" s="81"/>
      <c r="G879" s="82">
        <f t="shared" si="136"/>
        <v>10118918.918918919</v>
      </c>
      <c r="H879" s="83">
        <f t="shared" si="137"/>
        <v>1113081.0810810812</v>
      </c>
      <c r="I879" s="83">
        <f t="shared" si="138"/>
        <v>35135.135135135133</v>
      </c>
      <c r="J879" s="103">
        <f t="shared" si="139"/>
        <v>3864.864864864865</v>
      </c>
    </row>
    <row r="880" spans="1:10" ht="12.75" customHeight="1" x14ac:dyDescent="0.25">
      <c r="A880" s="101"/>
      <c r="D880" s="81"/>
      <c r="E880" s="81">
        <f>(E879*Invoice!I4801)+((E879-(E879*Invoice!I4801))*Invoice!J4801)</f>
        <v>1404000</v>
      </c>
      <c r="F880" s="81"/>
      <c r="G880" s="90">
        <f>E880/1.11</f>
        <v>1264864.8648648649</v>
      </c>
      <c r="H880" s="91">
        <f>G880*11%</f>
        <v>139135.13513513515</v>
      </c>
      <c r="I880" s="91">
        <f>G880/B879</f>
        <v>4391.8918918918916</v>
      </c>
      <c r="J880" s="104">
        <f>H880/B879</f>
        <v>483.10810810810813</v>
      </c>
    </row>
    <row r="881" spans="1:10" ht="12.75" customHeight="1" x14ac:dyDescent="0.25">
      <c r="A881" s="101"/>
      <c r="D881" s="81" t="s">
        <v>23</v>
      </c>
      <c r="E881" s="81">
        <f>E879-E880</f>
        <v>9828000</v>
      </c>
      <c r="F881" s="81"/>
      <c r="G881" s="82">
        <f>G879-G880</f>
        <v>8854054.0540540535</v>
      </c>
      <c r="H881" s="82">
        <f>H879-H880</f>
        <v>973945.94594594603</v>
      </c>
      <c r="I881" s="82">
        <f>I879-I880</f>
        <v>30743.24324324324</v>
      </c>
      <c r="J881" s="105">
        <f>J879-J880</f>
        <v>3381.7567567567567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9828000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G863+G869+G875+G881</f>
        <v>15634594.594594594</v>
      </c>
      <c r="H884" s="108">
        <f>H863+H869+H875+H881</f>
        <v>1719805.4054054054</v>
      </c>
      <c r="I884" s="107"/>
      <c r="J884" s="109">
        <f>H864+H870+H876+H882</f>
        <v>17354400</v>
      </c>
    </row>
    <row r="886" spans="1:10" ht="12.75" customHeight="1" x14ac:dyDescent="0.25">
      <c r="A886" s="94" t="s">
        <v>1</v>
      </c>
      <c r="B886" s="95">
        <f>Invoice!E4904</f>
        <v>23110044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Invoice!B4912</f>
        <v>0</v>
      </c>
      <c r="C888" s="88">
        <f>Invoice!E4912</f>
        <v>0</v>
      </c>
      <c r="D888" s="89">
        <f>Invoice!H4912</f>
        <v>0</v>
      </c>
      <c r="E888" s="81">
        <f>D888*B888</f>
        <v>0</v>
      </c>
      <c r="F888" s="81"/>
      <c r="G888" s="82">
        <f>E888/1.11</f>
        <v>0</v>
      </c>
      <c r="H888" s="83">
        <f>G888*11%</f>
        <v>0</v>
      </c>
      <c r="I888" s="83" t="e">
        <f>G888/B888</f>
        <v>#DIV/0!</v>
      </c>
      <c r="J888" s="103" t="e">
        <f>H888/B888</f>
        <v>#DIV/0!</v>
      </c>
    </row>
    <row r="889" spans="1:10" ht="12.75" customHeight="1" x14ac:dyDescent="0.25">
      <c r="A889" s="101"/>
      <c r="D889" s="81"/>
      <c r="E889" s="81">
        <f>(E888*Invoice!I4912)+((E888-(E888*Invoice!I4912))*Invoice!J4912)</f>
        <v>0</v>
      </c>
      <c r="F889" s="81"/>
      <c r="G889" s="90">
        <f>E889/1.11</f>
        <v>0</v>
      </c>
      <c r="H889" s="91">
        <f>G889*11%</f>
        <v>0</v>
      </c>
      <c r="I889" s="91" t="e">
        <f>G889/B888</f>
        <v>#DIV/0!</v>
      </c>
      <c r="J889" s="104" t="e">
        <f>H889/B888</f>
        <v>#DIV/0!</v>
      </c>
    </row>
    <row r="890" spans="1:10" ht="12.75" customHeight="1" x14ac:dyDescent="0.25">
      <c r="A890" s="101"/>
      <c r="D890" s="81" t="s">
        <v>23</v>
      </c>
      <c r="E890" s="81">
        <f>E888-E889</f>
        <v>0</v>
      </c>
      <c r="F890" s="81"/>
      <c r="G890" s="82">
        <f>G888-G889</f>
        <v>0</v>
      </c>
      <c r="H890" s="82">
        <f>H888-H889</f>
        <v>0</v>
      </c>
      <c r="I890" s="82" t="e">
        <f>I888-I889</f>
        <v>#DIV/0!</v>
      </c>
      <c r="J890" s="105" t="e">
        <f>J888-J889</f>
        <v>#DIV/0!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0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Invoice!B4913</f>
        <v>0</v>
      </c>
      <c r="C894" s="88">
        <f>Invoice!E4913</f>
        <v>0</v>
      </c>
      <c r="D894" s="89">
        <f>Invoice!H4913</f>
        <v>0</v>
      </c>
      <c r="E894" s="81">
        <f t="shared" ref="E894:E978" si="140">D894*B894</f>
        <v>0</v>
      </c>
      <c r="F894" s="81"/>
      <c r="G894" s="82">
        <f t="shared" ref="G894:G978" si="141">E894/1.11</f>
        <v>0</v>
      </c>
      <c r="H894" s="83">
        <f t="shared" ref="H894:H978" si="142">G894*11%</f>
        <v>0</v>
      </c>
      <c r="I894" s="83" t="e">
        <f t="shared" ref="I894:I978" si="143">G894/B894</f>
        <v>#DIV/0!</v>
      </c>
      <c r="J894" s="103" t="e">
        <f t="shared" ref="J894:J978" si="144">H894/B894</f>
        <v>#DIV/0!</v>
      </c>
    </row>
    <row r="895" spans="1:10" ht="12.75" customHeight="1" x14ac:dyDescent="0.25">
      <c r="A895" s="101"/>
      <c r="D895" s="81"/>
      <c r="E895" s="81">
        <f>(E894*Invoice!I4913)+((E894-(E894*Invoice!I4913))*Invoice!J4913)</f>
        <v>0</v>
      </c>
      <c r="F895" s="81"/>
      <c r="G895" s="90">
        <f>E895/1.11</f>
        <v>0</v>
      </c>
      <c r="H895" s="91">
        <f>G895*11%</f>
        <v>0</v>
      </c>
      <c r="I895" s="91" t="e">
        <f>G895/B894</f>
        <v>#DIV/0!</v>
      </c>
      <c r="J895" s="104" t="e">
        <f>H895/B894</f>
        <v>#DIV/0!</v>
      </c>
    </row>
    <row r="896" spans="1:10" ht="12.75" customHeight="1" x14ac:dyDescent="0.25">
      <c r="A896" s="101"/>
      <c r="D896" s="81" t="s">
        <v>23</v>
      </c>
      <c r="E896" s="81">
        <f>E894-E895</f>
        <v>0</v>
      </c>
      <c r="F896" s="81"/>
      <c r="G896" s="82">
        <f>G894-G895</f>
        <v>0</v>
      </c>
      <c r="H896" s="82">
        <f>H894-H895</f>
        <v>0</v>
      </c>
      <c r="I896" s="82" t="e">
        <f>I894-I895</f>
        <v>#DIV/0!</v>
      </c>
      <c r="J896" s="105" t="e">
        <f>J894-J895</f>
        <v>#DIV/0!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0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1">
        <v>3</v>
      </c>
      <c r="B899" s="84" t="s">
        <v>20</v>
      </c>
      <c r="C899" s="84" t="s">
        <v>21</v>
      </c>
      <c r="D899" s="85" t="s">
        <v>22</v>
      </c>
      <c r="E899" s="85" t="s">
        <v>23</v>
      </c>
      <c r="F899" s="85"/>
      <c r="G899" s="86" t="s">
        <v>24</v>
      </c>
      <c r="H899" s="87" t="s">
        <v>25</v>
      </c>
      <c r="I899" s="87" t="s">
        <v>26</v>
      </c>
      <c r="J899" s="102"/>
    </row>
    <row r="900" spans="1:10" ht="12.75" customHeight="1" x14ac:dyDescent="0.25">
      <c r="A900" s="101"/>
      <c r="B900" s="80">
        <f>Invoice!B4914</f>
        <v>0</v>
      </c>
      <c r="C900" s="88">
        <f>Invoice!E4914</f>
        <v>0</v>
      </c>
      <c r="D900" s="89">
        <f>Invoice!H4914</f>
        <v>0</v>
      </c>
      <c r="E900" s="81">
        <f t="shared" si="140"/>
        <v>0</v>
      </c>
      <c r="F900" s="81"/>
      <c r="G900" s="82">
        <f t="shared" si="141"/>
        <v>0</v>
      </c>
      <c r="H900" s="83">
        <f t="shared" si="142"/>
        <v>0</v>
      </c>
      <c r="I900" s="83" t="e">
        <f t="shared" si="143"/>
        <v>#DIV/0!</v>
      </c>
      <c r="J900" s="103" t="e">
        <f t="shared" si="144"/>
        <v>#DIV/0!</v>
      </c>
    </row>
    <row r="901" spans="1:10" ht="12.75" customHeight="1" x14ac:dyDescent="0.25">
      <c r="A901" s="101"/>
      <c r="D901" s="81"/>
      <c r="E901" s="81">
        <f>(E900*Invoice!I4914)+((E900-(E900*Invoice!I4914))*Invoice!J4914)</f>
        <v>0</v>
      </c>
      <c r="F901" s="81"/>
      <c r="G901" s="90">
        <f>E901/1.11</f>
        <v>0</v>
      </c>
      <c r="H901" s="91">
        <f>G901*11%</f>
        <v>0</v>
      </c>
      <c r="I901" s="91" t="e">
        <f>G901/B900</f>
        <v>#DIV/0!</v>
      </c>
      <c r="J901" s="104" t="e">
        <f>H901/B900</f>
        <v>#DIV/0!</v>
      </c>
    </row>
    <row r="902" spans="1:10" ht="12.75" customHeight="1" x14ac:dyDescent="0.25">
      <c r="A902" s="101"/>
      <c r="D902" s="81" t="s">
        <v>23</v>
      </c>
      <c r="E902" s="81">
        <f>E900-E901</f>
        <v>0</v>
      </c>
      <c r="F902" s="81"/>
      <c r="G902" s="82">
        <f>G900-G901</f>
        <v>0</v>
      </c>
      <c r="H902" s="82">
        <f>H900-H901</f>
        <v>0</v>
      </c>
      <c r="I902" s="82" t="e">
        <f>I900-I901</f>
        <v>#DIV/0!</v>
      </c>
      <c r="J902" s="105" t="e">
        <f>J900-J901</f>
        <v>#DIV/0!</v>
      </c>
    </row>
    <row r="903" spans="1:10" ht="12.75" customHeight="1" x14ac:dyDescent="0.25">
      <c r="A903" s="101"/>
      <c r="D903" s="81"/>
      <c r="E903" s="81"/>
      <c r="F903" s="81"/>
      <c r="G903" s="82"/>
      <c r="H903" s="83">
        <f>G902+H902</f>
        <v>0</v>
      </c>
      <c r="I903" s="83"/>
      <c r="J903" s="103"/>
    </row>
    <row r="904" spans="1:10" ht="12.75" customHeight="1" x14ac:dyDescent="0.25">
      <c r="A904" s="101"/>
      <c r="B904" s="79"/>
      <c r="D904" s="81"/>
      <c r="E904" s="81"/>
      <c r="F904" s="81"/>
      <c r="G904" s="82"/>
      <c r="H904" s="83"/>
      <c r="I904" s="83"/>
      <c r="J904" s="103"/>
    </row>
    <row r="905" spans="1:10" ht="12.75" customHeight="1" x14ac:dyDescent="0.25">
      <c r="A905" s="101">
        <v>4</v>
      </c>
      <c r="B905" s="84" t="s">
        <v>20</v>
      </c>
      <c r="C905" s="84" t="s">
        <v>21</v>
      </c>
      <c r="D905" s="85" t="s">
        <v>22</v>
      </c>
      <c r="E905" s="85" t="s">
        <v>23</v>
      </c>
      <c r="F905" s="85"/>
      <c r="G905" s="86" t="s">
        <v>24</v>
      </c>
      <c r="H905" s="87" t="s">
        <v>25</v>
      </c>
      <c r="I905" s="87" t="s">
        <v>26</v>
      </c>
      <c r="J905" s="102"/>
    </row>
    <row r="906" spans="1:10" ht="12.75" customHeight="1" x14ac:dyDescent="0.25">
      <c r="A906" s="101"/>
      <c r="B906" s="80">
        <f>Invoice!B4915</f>
        <v>0</v>
      </c>
      <c r="C906" s="88">
        <f>Invoice!E4915</f>
        <v>0</v>
      </c>
      <c r="D906" s="89">
        <f>Invoice!H4915</f>
        <v>0</v>
      </c>
      <c r="E906" s="81">
        <f t="shared" si="140"/>
        <v>0</v>
      </c>
      <c r="F906" s="81"/>
      <c r="G906" s="82">
        <f t="shared" si="141"/>
        <v>0</v>
      </c>
      <c r="H906" s="83">
        <f t="shared" si="142"/>
        <v>0</v>
      </c>
      <c r="I906" s="83" t="e">
        <f t="shared" si="143"/>
        <v>#DIV/0!</v>
      </c>
      <c r="J906" s="103" t="e">
        <f t="shared" si="144"/>
        <v>#DIV/0!</v>
      </c>
    </row>
    <row r="907" spans="1:10" ht="12.75" customHeight="1" x14ac:dyDescent="0.25">
      <c r="A907" s="101"/>
      <c r="D907" s="81"/>
      <c r="E907" s="81">
        <f>(E906*Invoice!I4915)+((E906-(E906*Invoice!I4915))*Invoice!J4915)</f>
        <v>0</v>
      </c>
      <c r="F907" s="81"/>
      <c r="G907" s="90">
        <f>E907/1.11</f>
        <v>0</v>
      </c>
      <c r="H907" s="91">
        <f>G907*11%</f>
        <v>0</v>
      </c>
      <c r="I907" s="91" t="e">
        <f>G907/B906</f>
        <v>#DIV/0!</v>
      </c>
      <c r="J907" s="104" t="e">
        <f>H907/B906</f>
        <v>#DIV/0!</v>
      </c>
    </row>
    <row r="908" spans="1:10" ht="12.75" customHeight="1" x14ac:dyDescent="0.25">
      <c r="A908" s="101"/>
      <c r="D908" s="81" t="s">
        <v>23</v>
      </c>
      <c r="E908" s="81">
        <f>E906-E907</f>
        <v>0</v>
      </c>
      <c r="F908" s="81"/>
      <c r="G908" s="82">
        <f>G906-G907</f>
        <v>0</v>
      </c>
      <c r="H908" s="82">
        <f>H906-H907</f>
        <v>0</v>
      </c>
      <c r="I908" s="82" t="e">
        <f>I906-I907</f>
        <v>#DIV/0!</v>
      </c>
      <c r="J908" s="105" t="e">
        <f>J906-J907</f>
        <v>#DIV/0!</v>
      </c>
    </row>
    <row r="909" spans="1:10" ht="12.75" customHeight="1" x14ac:dyDescent="0.25">
      <c r="A909" s="101"/>
      <c r="D909" s="81"/>
      <c r="E909" s="81"/>
      <c r="F909" s="81"/>
      <c r="G909" s="82"/>
      <c r="H909" s="83">
        <f>G908+H908</f>
        <v>0</v>
      </c>
      <c r="I909" s="83"/>
      <c r="J909" s="103"/>
    </row>
    <row r="910" spans="1:10" ht="12.75" customHeight="1" x14ac:dyDescent="0.25">
      <c r="A910" s="101"/>
      <c r="B910" s="79"/>
      <c r="D910" s="81"/>
      <c r="E910" s="81"/>
      <c r="F910" s="81"/>
      <c r="G910" s="82"/>
      <c r="H910" s="83"/>
      <c r="I910" s="83"/>
      <c r="J910" s="103"/>
    </row>
    <row r="911" spans="1:10" ht="12.75" customHeight="1" x14ac:dyDescent="0.25">
      <c r="A911" s="101">
        <v>5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Invoice!B4916</f>
        <v>0</v>
      </c>
      <c r="C912" s="88">
        <f>Invoice!E4916</f>
        <v>0</v>
      </c>
      <c r="D912" s="89">
        <f>Invoice!H4916</f>
        <v>0</v>
      </c>
      <c r="E912" s="81">
        <f t="shared" si="140"/>
        <v>0</v>
      </c>
      <c r="F912" s="81"/>
      <c r="G912" s="82">
        <f t="shared" si="141"/>
        <v>0</v>
      </c>
      <c r="H912" s="83">
        <f t="shared" si="142"/>
        <v>0</v>
      </c>
      <c r="I912" s="83" t="e">
        <f t="shared" si="143"/>
        <v>#DIV/0!</v>
      </c>
      <c r="J912" s="103" t="e">
        <f t="shared" si="144"/>
        <v>#DIV/0!</v>
      </c>
    </row>
    <row r="913" spans="1:10" ht="12.75" customHeight="1" x14ac:dyDescent="0.25">
      <c r="A913" s="101"/>
      <c r="D913" s="81"/>
      <c r="E913" s="81">
        <f>(E912*Invoice!I4916)+((E912-(E912*Invoice!I4916))*Invoice!J4916)</f>
        <v>0</v>
      </c>
      <c r="F913" s="81"/>
      <c r="G913" s="90">
        <f>E913/1.11</f>
        <v>0</v>
      </c>
      <c r="H913" s="91">
        <f>G913*11%</f>
        <v>0</v>
      </c>
      <c r="I913" s="91" t="e">
        <f>G913/B912</f>
        <v>#DIV/0!</v>
      </c>
      <c r="J913" s="104" t="e">
        <f>H913/B912</f>
        <v>#DIV/0!</v>
      </c>
    </row>
    <row r="914" spans="1:10" ht="12.75" customHeight="1" x14ac:dyDescent="0.25">
      <c r="A914" s="101"/>
      <c r="D914" s="81" t="s">
        <v>23</v>
      </c>
      <c r="E914" s="81">
        <f>E912-E913</f>
        <v>0</v>
      </c>
      <c r="F914" s="81"/>
      <c r="G914" s="82">
        <f>G912-G913</f>
        <v>0</v>
      </c>
      <c r="H914" s="82">
        <f>H912-H913</f>
        <v>0</v>
      </c>
      <c r="I914" s="82" t="e">
        <f>I912-I913</f>
        <v>#DIV/0!</v>
      </c>
      <c r="J914" s="105" t="e">
        <f>J912-J913</f>
        <v>#DIV/0!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0</v>
      </c>
      <c r="I915" s="83"/>
      <c r="J915" s="103"/>
    </row>
    <row r="916" spans="1:10" ht="12.75" customHeight="1" x14ac:dyDescent="0.25">
      <c r="A916" s="101"/>
      <c r="B916" s="79"/>
      <c r="D916" s="81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1">
        <v>6</v>
      </c>
      <c r="B917" s="84" t="s">
        <v>20</v>
      </c>
      <c r="C917" s="84" t="s">
        <v>21</v>
      </c>
      <c r="D917" s="85" t="s">
        <v>22</v>
      </c>
      <c r="E917" s="85" t="s">
        <v>23</v>
      </c>
      <c r="F917" s="85"/>
      <c r="G917" s="86" t="s">
        <v>24</v>
      </c>
      <c r="H917" s="87" t="s">
        <v>25</v>
      </c>
      <c r="I917" s="87" t="s">
        <v>26</v>
      </c>
      <c r="J917" s="102"/>
    </row>
    <row r="918" spans="1:10" ht="12.75" customHeight="1" x14ac:dyDescent="0.25">
      <c r="A918" s="101"/>
      <c r="B918" s="80">
        <f>Invoice!B4917</f>
        <v>0</v>
      </c>
      <c r="C918" s="88">
        <f>Invoice!E4917</f>
        <v>0</v>
      </c>
      <c r="D918" s="89">
        <f>Invoice!H4917</f>
        <v>0</v>
      </c>
      <c r="E918" s="81">
        <f t="shared" si="140"/>
        <v>0</v>
      </c>
      <c r="F918" s="81"/>
      <c r="G918" s="82">
        <f t="shared" si="141"/>
        <v>0</v>
      </c>
      <c r="H918" s="83">
        <f t="shared" si="142"/>
        <v>0</v>
      </c>
      <c r="I918" s="83" t="e">
        <f t="shared" si="143"/>
        <v>#DIV/0!</v>
      </c>
      <c r="J918" s="103" t="e">
        <f t="shared" si="144"/>
        <v>#DIV/0!</v>
      </c>
    </row>
    <row r="919" spans="1:10" ht="12.75" customHeight="1" x14ac:dyDescent="0.25">
      <c r="A919" s="101"/>
      <c r="D919" s="81"/>
      <c r="E919" s="81">
        <f>(E918*Invoice!I4917)+((E918-(E918*Invoice!I4917))*Invoice!J4917)</f>
        <v>0</v>
      </c>
      <c r="F919" s="81"/>
      <c r="G919" s="90">
        <f>E919/1.11</f>
        <v>0</v>
      </c>
      <c r="H919" s="91">
        <f>G919*11%</f>
        <v>0</v>
      </c>
      <c r="I919" s="91" t="e">
        <f>G919/B918</f>
        <v>#DIV/0!</v>
      </c>
      <c r="J919" s="104" t="e">
        <f>H919/B918</f>
        <v>#DIV/0!</v>
      </c>
    </row>
    <row r="920" spans="1:10" ht="12.75" customHeight="1" x14ac:dyDescent="0.25">
      <c r="A920" s="101"/>
      <c r="D920" s="81" t="s">
        <v>23</v>
      </c>
      <c r="E920" s="81">
        <f>E918-E919</f>
        <v>0</v>
      </c>
      <c r="F920" s="81"/>
      <c r="G920" s="82">
        <f>G918-G919</f>
        <v>0</v>
      </c>
      <c r="H920" s="82">
        <f>H918-H919</f>
        <v>0</v>
      </c>
      <c r="I920" s="82" t="e">
        <f>I918-I919</f>
        <v>#DIV/0!</v>
      </c>
      <c r="J920" s="105" t="e">
        <f>J918-J919</f>
        <v>#DIV/0!</v>
      </c>
    </row>
    <row r="921" spans="1:10" ht="12.75" customHeight="1" x14ac:dyDescent="0.25">
      <c r="A921" s="101"/>
      <c r="D921" s="81"/>
      <c r="E921" s="81"/>
      <c r="F921" s="81"/>
      <c r="G921" s="82"/>
      <c r="H921" s="83">
        <f>G920+H920</f>
        <v>0</v>
      </c>
      <c r="I921" s="83"/>
      <c r="J921" s="103"/>
    </row>
    <row r="922" spans="1:10" ht="12.75" customHeight="1" x14ac:dyDescent="0.25">
      <c r="A922" s="101"/>
      <c r="B922" s="79"/>
      <c r="D922" s="81"/>
      <c r="E922" s="81"/>
      <c r="F922" s="81"/>
      <c r="G922" s="82"/>
      <c r="H922" s="83"/>
      <c r="I922" s="83"/>
      <c r="J922" s="103"/>
    </row>
    <row r="923" spans="1:10" ht="12.75" customHeight="1" x14ac:dyDescent="0.25">
      <c r="A923" s="101">
        <v>7</v>
      </c>
      <c r="B923" s="84" t="s">
        <v>20</v>
      </c>
      <c r="C923" s="84" t="s">
        <v>21</v>
      </c>
      <c r="D923" s="85" t="s">
        <v>22</v>
      </c>
      <c r="E923" s="85" t="s">
        <v>23</v>
      </c>
      <c r="F923" s="85"/>
      <c r="G923" s="86" t="s">
        <v>24</v>
      </c>
      <c r="H923" s="87" t="s">
        <v>25</v>
      </c>
      <c r="I923" s="87" t="s">
        <v>26</v>
      </c>
      <c r="J923" s="102"/>
    </row>
    <row r="924" spans="1:10" ht="12.75" customHeight="1" x14ac:dyDescent="0.25">
      <c r="A924" s="101"/>
      <c r="B924" s="80">
        <f>Invoice!B4918</f>
        <v>0</v>
      </c>
      <c r="C924" s="88">
        <f>Invoice!E4918</f>
        <v>0</v>
      </c>
      <c r="D924" s="89">
        <f>Invoice!H4918</f>
        <v>0</v>
      </c>
      <c r="E924" s="81">
        <f t="shared" si="140"/>
        <v>0</v>
      </c>
      <c r="F924" s="81"/>
      <c r="G924" s="82">
        <f t="shared" si="141"/>
        <v>0</v>
      </c>
      <c r="H924" s="83">
        <f t="shared" si="142"/>
        <v>0</v>
      </c>
      <c r="I924" s="83" t="e">
        <f t="shared" si="143"/>
        <v>#DIV/0!</v>
      </c>
      <c r="J924" s="103" t="e">
        <f t="shared" si="144"/>
        <v>#DIV/0!</v>
      </c>
    </row>
    <row r="925" spans="1:10" ht="12.75" customHeight="1" x14ac:dyDescent="0.25">
      <c r="A925" s="101"/>
      <c r="D925" s="81"/>
      <c r="E925" s="81">
        <f>(E924*Invoice!I4918)+((E924-(E924*Invoice!I4918))*Invoice!J4918)</f>
        <v>0</v>
      </c>
      <c r="F925" s="81"/>
      <c r="G925" s="90">
        <f>E925/1.11</f>
        <v>0</v>
      </c>
      <c r="H925" s="91">
        <f>G925*11%</f>
        <v>0</v>
      </c>
      <c r="I925" s="91" t="e">
        <f>G925/B924</f>
        <v>#DIV/0!</v>
      </c>
      <c r="J925" s="104" t="e">
        <f>H925/B924</f>
        <v>#DIV/0!</v>
      </c>
    </row>
    <row r="926" spans="1:10" ht="12.75" customHeight="1" x14ac:dyDescent="0.25">
      <c r="A926" s="101"/>
      <c r="D926" s="81" t="s">
        <v>23</v>
      </c>
      <c r="E926" s="81">
        <f>E924-E925</f>
        <v>0</v>
      </c>
      <c r="F926" s="81"/>
      <c r="G926" s="82">
        <f>G924-G925</f>
        <v>0</v>
      </c>
      <c r="H926" s="82">
        <f>H924-H925</f>
        <v>0</v>
      </c>
      <c r="I926" s="82" t="e">
        <f>I924-I925</f>
        <v>#DIV/0!</v>
      </c>
      <c r="J926" s="105" t="e">
        <f>J924-J925</f>
        <v>#DIV/0!</v>
      </c>
    </row>
    <row r="927" spans="1:10" ht="12.75" customHeight="1" x14ac:dyDescent="0.25">
      <c r="A927" s="101"/>
      <c r="D927" s="81"/>
      <c r="E927" s="81"/>
      <c r="F927" s="81"/>
      <c r="G927" s="82"/>
      <c r="H927" s="83">
        <f>G926+H926</f>
        <v>0</v>
      </c>
      <c r="I927" s="83"/>
      <c r="J927" s="103"/>
    </row>
    <row r="928" spans="1:10" ht="12.75" customHeight="1" x14ac:dyDescent="0.25">
      <c r="A928" s="101"/>
      <c r="B928" s="79"/>
      <c r="D928" s="81"/>
      <c r="E928" s="81"/>
      <c r="F928" s="81"/>
      <c r="G928" s="82"/>
      <c r="H928" s="83"/>
      <c r="I928" s="83"/>
      <c r="J928" s="103"/>
    </row>
    <row r="929" spans="1:10" ht="12.75" customHeight="1" x14ac:dyDescent="0.25">
      <c r="A929" s="101">
        <v>8</v>
      </c>
      <c r="B929" s="84" t="s">
        <v>20</v>
      </c>
      <c r="C929" s="84" t="s">
        <v>21</v>
      </c>
      <c r="D929" s="85" t="s">
        <v>22</v>
      </c>
      <c r="E929" s="85" t="s">
        <v>23</v>
      </c>
      <c r="F929" s="85"/>
      <c r="G929" s="86" t="s">
        <v>24</v>
      </c>
      <c r="H929" s="87" t="s">
        <v>25</v>
      </c>
      <c r="I929" s="87" t="s">
        <v>26</v>
      </c>
      <c r="J929" s="102"/>
    </row>
    <row r="930" spans="1:10" ht="12.75" customHeight="1" x14ac:dyDescent="0.25">
      <c r="A930" s="101"/>
      <c r="B930" s="80">
        <f>Invoice!B4919</f>
        <v>0</v>
      </c>
      <c r="C930" s="88">
        <f>Invoice!E4919</f>
        <v>0</v>
      </c>
      <c r="D930" s="89">
        <f>Invoice!H4919</f>
        <v>0</v>
      </c>
      <c r="E930" s="81">
        <f t="shared" si="140"/>
        <v>0</v>
      </c>
      <c r="F930" s="81"/>
      <c r="G930" s="82">
        <f t="shared" si="141"/>
        <v>0</v>
      </c>
      <c r="H930" s="83">
        <f t="shared" si="142"/>
        <v>0</v>
      </c>
      <c r="I930" s="83" t="e">
        <f t="shared" si="143"/>
        <v>#DIV/0!</v>
      </c>
      <c r="J930" s="103" t="e">
        <f t="shared" si="144"/>
        <v>#DIV/0!</v>
      </c>
    </row>
    <row r="931" spans="1:10" ht="12.75" customHeight="1" x14ac:dyDescent="0.25">
      <c r="A931" s="101"/>
      <c r="D931" s="81"/>
      <c r="E931" s="81">
        <f>(E930*Invoice!I4919)+((E930-(E930*Invoice!I4919))*Invoice!J4919)</f>
        <v>0</v>
      </c>
      <c r="F931" s="81"/>
      <c r="G931" s="90">
        <f>E931/1.11</f>
        <v>0</v>
      </c>
      <c r="H931" s="91">
        <f>G931*11%</f>
        <v>0</v>
      </c>
      <c r="I931" s="91" t="e">
        <f>G931/B930</f>
        <v>#DIV/0!</v>
      </c>
      <c r="J931" s="104" t="e">
        <f>H931/B930</f>
        <v>#DIV/0!</v>
      </c>
    </row>
    <row r="932" spans="1:10" ht="12.75" customHeight="1" x14ac:dyDescent="0.25">
      <c r="A932" s="101"/>
      <c r="D932" s="81" t="s">
        <v>23</v>
      </c>
      <c r="E932" s="81">
        <f>E930-E931</f>
        <v>0</v>
      </c>
      <c r="F932" s="81"/>
      <c r="G932" s="82">
        <f>G930-G931</f>
        <v>0</v>
      </c>
      <c r="H932" s="82">
        <f>H930-H931</f>
        <v>0</v>
      </c>
      <c r="I932" s="82" t="e">
        <f>I930-I931</f>
        <v>#DIV/0!</v>
      </c>
      <c r="J932" s="105" t="e">
        <f>J930-J931</f>
        <v>#DIV/0!</v>
      </c>
    </row>
    <row r="933" spans="1:10" ht="12.75" customHeight="1" x14ac:dyDescent="0.25">
      <c r="A933" s="101"/>
      <c r="D933" s="81"/>
      <c r="E933" s="81"/>
      <c r="F933" s="81"/>
      <c r="G933" s="82"/>
      <c r="H933" s="83">
        <f>G932+H932</f>
        <v>0</v>
      </c>
      <c r="I933" s="83"/>
      <c r="J933" s="103"/>
    </row>
    <row r="934" spans="1:10" ht="12.75" customHeight="1" x14ac:dyDescent="0.25">
      <c r="A934" s="101"/>
      <c r="B934" s="79"/>
      <c r="D934" s="81"/>
      <c r="E934" s="81"/>
      <c r="F934" s="81"/>
      <c r="G934" s="82"/>
      <c r="H934" s="83"/>
      <c r="I934" s="83"/>
      <c r="J934" s="103"/>
    </row>
    <row r="935" spans="1:10" ht="12.75" customHeight="1" x14ac:dyDescent="0.25">
      <c r="A935" s="101">
        <v>9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Invoice!B4920</f>
        <v>0</v>
      </c>
      <c r="C936" s="88">
        <f>Invoice!E4920</f>
        <v>0</v>
      </c>
      <c r="D936" s="89">
        <f>Invoice!H4920</f>
        <v>0</v>
      </c>
      <c r="E936" s="81">
        <f t="shared" si="140"/>
        <v>0</v>
      </c>
      <c r="F936" s="81"/>
      <c r="G936" s="82">
        <f t="shared" si="141"/>
        <v>0</v>
      </c>
      <c r="H936" s="83">
        <f t="shared" si="142"/>
        <v>0</v>
      </c>
      <c r="I936" s="83" t="e">
        <f t="shared" si="143"/>
        <v>#DIV/0!</v>
      </c>
      <c r="J936" s="103" t="e">
        <f t="shared" si="144"/>
        <v>#DIV/0!</v>
      </c>
    </row>
    <row r="937" spans="1:10" ht="12.75" customHeight="1" x14ac:dyDescent="0.25">
      <c r="A937" s="101"/>
      <c r="D937" s="81"/>
      <c r="E937" s="81">
        <f>(E936*Invoice!I4920)+((E936-(E936*Invoice!I4920))*Invoice!J4920)</f>
        <v>0</v>
      </c>
      <c r="F937" s="81"/>
      <c r="G937" s="90">
        <f>E937/1.11</f>
        <v>0</v>
      </c>
      <c r="H937" s="91">
        <f>G937*11%</f>
        <v>0</v>
      </c>
      <c r="I937" s="91" t="e">
        <f>G937/B936</f>
        <v>#DIV/0!</v>
      </c>
      <c r="J937" s="104" t="e">
        <f>H937/B936</f>
        <v>#DIV/0!</v>
      </c>
    </row>
    <row r="938" spans="1:10" ht="12.75" customHeight="1" x14ac:dyDescent="0.25">
      <c r="A938" s="101"/>
      <c r="D938" s="81" t="s">
        <v>23</v>
      </c>
      <c r="E938" s="81">
        <f>E936-E937</f>
        <v>0</v>
      </c>
      <c r="F938" s="81"/>
      <c r="G938" s="82">
        <f>G936-G937</f>
        <v>0</v>
      </c>
      <c r="H938" s="82">
        <f>H936-H937</f>
        <v>0</v>
      </c>
      <c r="I938" s="82" t="e">
        <f>I936-I937</f>
        <v>#DIV/0!</v>
      </c>
      <c r="J938" s="105" t="e">
        <f>J936-J937</f>
        <v>#DIV/0!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0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10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Invoice!B4921</f>
        <v>0</v>
      </c>
      <c r="C942" s="88">
        <f>Invoice!E4921</f>
        <v>0</v>
      </c>
      <c r="D942" s="89">
        <f>Invoice!H4921</f>
        <v>0</v>
      </c>
      <c r="E942" s="81">
        <f t="shared" si="140"/>
        <v>0</v>
      </c>
      <c r="F942" s="81"/>
      <c r="G942" s="82">
        <f t="shared" si="141"/>
        <v>0</v>
      </c>
      <c r="H942" s="83">
        <f t="shared" si="142"/>
        <v>0</v>
      </c>
      <c r="I942" s="83" t="e">
        <f t="shared" si="143"/>
        <v>#DIV/0!</v>
      </c>
      <c r="J942" s="103" t="e">
        <f t="shared" si="144"/>
        <v>#DIV/0!</v>
      </c>
    </row>
    <row r="943" spans="1:10" ht="12.75" customHeight="1" x14ac:dyDescent="0.25">
      <c r="A943" s="101"/>
      <c r="D943" s="81"/>
      <c r="E943" s="81">
        <f>(E942*Invoice!I4921)+((E942-(E942*Invoice!I4921))*Invoice!J4921)</f>
        <v>0</v>
      </c>
      <c r="F943" s="81"/>
      <c r="G943" s="90">
        <f>E943/1.11</f>
        <v>0</v>
      </c>
      <c r="H943" s="91">
        <f>G943*11%</f>
        <v>0</v>
      </c>
      <c r="I943" s="91" t="e">
        <f>G943/B942</f>
        <v>#DIV/0!</v>
      </c>
      <c r="J943" s="104" t="e">
        <f>H943/B942</f>
        <v>#DIV/0!</v>
      </c>
    </row>
    <row r="944" spans="1:10" ht="12.75" customHeight="1" x14ac:dyDescent="0.25">
      <c r="A944" s="101"/>
      <c r="D944" s="81" t="s">
        <v>23</v>
      </c>
      <c r="E944" s="81">
        <f>E942-E943</f>
        <v>0</v>
      </c>
      <c r="F944" s="81"/>
      <c r="G944" s="82">
        <f>G942-G943</f>
        <v>0</v>
      </c>
      <c r="H944" s="82">
        <f>H942-H943</f>
        <v>0</v>
      </c>
      <c r="I944" s="82" t="e">
        <f>I942-I943</f>
        <v>#DIV/0!</v>
      </c>
      <c r="J944" s="105" t="e">
        <f>J942-J943</f>
        <v>#DIV/0!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0</v>
      </c>
      <c r="I945" s="83"/>
      <c r="J945" s="103"/>
    </row>
    <row r="946" spans="1:10" ht="12.75" customHeight="1" x14ac:dyDescent="0.25">
      <c r="A946" s="101"/>
      <c r="B946" s="79"/>
      <c r="D946" s="81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1">
        <v>11</v>
      </c>
      <c r="B947" s="84" t="s">
        <v>20</v>
      </c>
      <c r="C947" s="84" t="s">
        <v>21</v>
      </c>
      <c r="D947" s="85" t="s">
        <v>22</v>
      </c>
      <c r="E947" s="85" t="s">
        <v>23</v>
      </c>
      <c r="F947" s="85"/>
      <c r="G947" s="86" t="s">
        <v>24</v>
      </c>
      <c r="H947" s="87" t="s">
        <v>25</v>
      </c>
      <c r="I947" s="87" t="s">
        <v>26</v>
      </c>
      <c r="J947" s="102"/>
    </row>
    <row r="948" spans="1:10" ht="12.75" customHeight="1" x14ac:dyDescent="0.25">
      <c r="A948" s="101"/>
      <c r="B948" s="80">
        <f>Invoice!B4922</f>
        <v>0</v>
      </c>
      <c r="C948" s="88">
        <f>Invoice!E4922</f>
        <v>0</v>
      </c>
      <c r="D948" s="89">
        <f>Invoice!H4922</f>
        <v>0</v>
      </c>
      <c r="E948" s="81">
        <f t="shared" si="140"/>
        <v>0</v>
      </c>
      <c r="F948" s="81"/>
      <c r="G948" s="82">
        <f t="shared" si="141"/>
        <v>0</v>
      </c>
      <c r="H948" s="83">
        <f t="shared" si="142"/>
        <v>0</v>
      </c>
      <c r="I948" s="83" t="e">
        <f t="shared" si="143"/>
        <v>#DIV/0!</v>
      </c>
      <c r="J948" s="103" t="e">
        <f t="shared" si="144"/>
        <v>#DIV/0!</v>
      </c>
    </row>
    <row r="949" spans="1:10" ht="12.75" customHeight="1" x14ac:dyDescent="0.25">
      <c r="A949" s="101"/>
      <c r="D949" s="81"/>
      <c r="E949" s="81">
        <f>(E948*Invoice!I4922)+((E948-(E948*Invoice!I4922))*Invoice!J4922)</f>
        <v>0</v>
      </c>
      <c r="F949" s="81"/>
      <c r="G949" s="90">
        <f>E949/1.11</f>
        <v>0</v>
      </c>
      <c r="H949" s="91">
        <f>G949*11%</f>
        <v>0</v>
      </c>
      <c r="I949" s="91" t="e">
        <f>G949/B948</f>
        <v>#DIV/0!</v>
      </c>
      <c r="J949" s="104" t="e">
        <f>H949/B948</f>
        <v>#DIV/0!</v>
      </c>
    </row>
    <row r="950" spans="1:10" ht="12.75" customHeight="1" x14ac:dyDescent="0.25">
      <c r="A950" s="101"/>
      <c r="D950" s="81" t="s">
        <v>23</v>
      </c>
      <c r="E950" s="81">
        <f>E948-E949</f>
        <v>0</v>
      </c>
      <c r="F950" s="81"/>
      <c r="G950" s="82">
        <f>G948-G949</f>
        <v>0</v>
      </c>
      <c r="H950" s="82">
        <f>H948-H949</f>
        <v>0</v>
      </c>
      <c r="I950" s="82" t="e">
        <f>I948-I949</f>
        <v>#DIV/0!</v>
      </c>
      <c r="J950" s="105" t="e">
        <f>J948-J949</f>
        <v>#DIV/0!</v>
      </c>
    </row>
    <row r="951" spans="1:10" ht="12.75" customHeight="1" x14ac:dyDescent="0.25">
      <c r="A951" s="101"/>
      <c r="D951" s="81"/>
      <c r="E951" s="81"/>
      <c r="F951" s="81"/>
      <c r="G951" s="82"/>
      <c r="H951" s="83">
        <f>G950+H950</f>
        <v>0</v>
      </c>
      <c r="I951" s="83"/>
      <c r="J951" s="103"/>
    </row>
    <row r="952" spans="1:10" ht="12.75" customHeight="1" x14ac:dyDescent="0.25">
      <c r="A952" s="101"/>
      <c r="B952" s="79"/>
      <c r="D952" s="81"/>
      <c r="E952" s="81"/>
      <c r="F952" s="81"/>
      <c r="G952" s="82"/>
      <c r="H952" s="83"/>
      <c r="I952" s="83"/>
      <c r="J952" s="103"/>
    </row>
    <row r="953" spans="1:10" ht="12.75" customHeight="1" x14ac:dyDescent="0.25">
      <c r="A953" s="101">
        <v>12</v>
      </c>
      <c r="B953" s="84" t="s">
        <v>20</v>
      </c>
      <c r="C953" s="84" t="s">
        <v>21</v>
      </c>
      <c r="D953" s="85" t="s">
        <v>22</v>
      </c>
      <c r="E953" s="85" t="s">
        <v>23</v>
      </c>
      <c r="F953" s="85"/>
      <c r="G953" s="86" t="s">
        <v>24</v>
      </c>
      <c r="H953" s="87" t="s">
        <v>25</v>
      </c>
      <c r="I953" s="87" t="s">
        <v>26</v>
      </c>
      <c r="J953" s="102"/>
    </row>
    <row r="954" spans="1:10" ht="12.75" customHeight="1" x14ac:dyDescent="0.25">
      <c r="A954" s="101"/>
      <c r="B954" s="80">
        <f>Invoice!B4923</f>
        <v>0</v>
      </c>
      <c r="C954" s="88">
        <f>Invoice!E4923</f>
        <v>0</v>
      </c>
      <c r="D954" s="89">
        <f>Invoice!H4923</f>
        <v>0</v>
      </c>
      <c r="E954" s="81">
        <f t="shared" si="140"/>
        <v>0</v>
      </c>
      <c r="F954" s="81"/>
      <c r="G954" s="82">
        <f t="shared" si="141"/>
        <v>0</v>
      </c>
      <c r="H954" s="83">
        <f t="shared" si="142"/>
        <v>0</v>
      </c>
      <c r="I954" s="83" t="e">
        <f t="shared" si="143"/>
        <v>#DIV/0!</v>
      </c>
      <c r="J954" s="103" t="e">
        <f t="shared" si="144"/>
        <v>#DIV/0!</v>
      </c>
    </row>
    <row r="955" spans="1:10" ht="12.75" customHeight="1" x14ac:dyDescent="0.25">
      <c r="A955" s="101"/>
      <c r="D955" s="81"/>
      <c r="E955" s="81">
        <f>(E954*Invoice!I4923)+((E954-(E954*Invoice!I4923))*Invoice!J4923)</f>
        <v>0</v>
      </c>
      <c r="F955" s="81"/>
      <c r="G955" s="90">
        <f>E955/1.11</f>
        <v>0</v>
      </c>
      <c r="H955" s="91">
        <f>G955*11%</f>
        <v>0</v>
      </c>
      <c r="I955" s="91" t="e">
        <f>G955/B954</f>
        <v>#DIV/0!</v>
      </c>
      <c r="J955" s="104" t="e">
        <f>H955/B954</f>
        <v>#DIV/0!</v>
      </c>
    </row>
    <row r="956" spans="1:10" ht="12.75" customHeight="1" x14ac:dyDescent="0.25">
      <c r="A956" s="101"/>
      <c r="D956" s="81" t="s">
        <v>23</v>
      </c>
      <c r="E956" s="81">
        <f>E954-E955</f>
        <v>0</v>
      </c>
      <c r="F956" s="81"/>
      <c r="G956" s="82">
        <f>G954-G955</f>
        <v>0</v>
      </c>
      <c r="H956" s="82">
        <f>H954-H955</f>
        <v>0</v>
      </c>
      <c r="I956" s="82" t="e">
        <f>I954-I955</f>
        <v>#DIV/0!</v>
      </c>
      <c r="J956" s="105" t="e">
        <f>J954-J955</f>
        <v>#DIV/0!</v>
      </c>
    </row>
    <row r="957" spans="1:10" ht="12.75" customHeight="1" x14ac:dyDescent="0.25">
      <c r="A957" s="101"/>
      <c r="D957" s="81"/>
      <c r="E957" s="81"/>
      <c r="F957" s="81"/>
      <c r="G957" s="82"/>
      <c r="H957" s="83">
        <f>G956+H956</f>
        <v>0</v>
      </c>
      <c r="I957" s="83"/>
      <c r="J957" s="103"/>
    </row>
    <row r="958" spans="1:10" ht="12.75" customHeight="1" x14ac:dyDescent="0.25">
      <c r="A958" s="101"/>
      <c r="B958" s="79"/>
      <c r="D958" s="81"/>
      <c r="E958" s="81"/>
      <c r="F958" s="81"/>
      <c r="G958" s="82"/>
      <c r="H958" s="83"/>
      <c r="I958" s="83"/>
      <c r="J958" s="103"/>
    </row>
    <row r="959" spans="1:10" ht="12.75" customHeight="1" x14ac:dyDescent="0.25">
      <c r="A959" s="101">
        <v>13</v>
      </c>
      <c r="B959" s="84" t="s">
        <v>20</v>
      </c>
      <c r="C959" s="84" t="s">
        <v>21</v>
      </c>
      <c r="D959" s="85" t="s">
        <v>22</v>
      </c>
      <c r="E959" s="85" t="s">
        <v>23</v>
      </c>
      <c r="F959" s="85"/>
      <c r="G959" s="86" t="s">
        <v>24</v>
      </c>
      <c r="H959" s="87" t="s">
        <v>25</v>
      </c>
      <c r="I959" s="87" t="s">
        <v>26</v>
      </c>
      <c r="J959" s="102"/>
    </row>
    <row r="960" spans="1:10" ht="12.75" customHeight="1" x14ac:dyDescent="0.25">
      <c r="A960" s="101"/>
      <c r="B960" s="80">
        <f>Invoice!B4924</f>
        <v>0</v>
      </c>
      <c r="C960" s="88">
        <f>Invoice!E4924</f>
        <v>0</v>
      </c>
      <c r="D960" s="89">
        <f>Invoice!H4924</f>
        <v>0</v>
      </c>
      <c r="E960" s="81">
        <f t="shared" si="140"/>
        <v>0</v>
      </c>
      <c r="F960" s="81"/>
      <c r="G960" s="82">
        <f t="shared" si="141"/>
        <v>0</v>
      </c>
      <c r="H960" s="83">
        <f t="shared" si="142"/>
        <v>0</v>
      </c>
      <c r="I960" s="83" t="e">
        <f t="shared" si="143"/>
        <v>#DIV/0!</v>
      </c>
      <c r="J960" s="103" t="e">
        <f t="shared" si="144"/>
        <v>#DIV/0!</v>
      </c>
    </row>
    <row r="961" spans="1:10" ht="12.75" customHeight="1" x14ac:dyDescent="0.25">
      <c r="A961" s="101"/>
      <c r="D961" s="81"/>
      <c r="E961" s="81">
        <f>(E960*Invoice!I4924)+((E960-(E960*Invoice!I4924))*Invoice!J4924)</f>
        <v>0</v>
      </c>
      <c r="F961" s="81"/>
      <c r="G961" s="90">
        <f>E961/1.11</f>
        <v>0</v>
      </c>
      <c r="H961" s="91">
        <f>G961*11%</f>
        <v>0</v>
      </c>
      <c r="I961" s="91" t="e">
        <f>G961/B960</f>
        <v>#DIV/0!</v>
      </c>
      <c r="J961" s="104" t="e">
        <f>H961/B960</f>
        <v>#DIV/0!</v>
      </c>
    </row>
    <row r="962" spans="1:10" ht="12.75" customHeight="1" x14ac:dyDescent="0.25">
      <c r="A962" s="101"/>
      <c r="D962" s="81" t="s">
        <v>23</v>
      </c>
      <c r="E962" s="81">
        <f>E960-E961</f>
        <v>0</v>
      </c>
      <c r="F962" s="81"/>
      <c r="G962" s="82">
        <f>G960-G961</f>
        <v>0</v>
      </c>
      <c r="H962" s="82">
        <f>H960-H961</f>
        <v>0</v>
      </c>
      <c r="I962" s="82" t="e">
        <f>I960-I961</f>
        <v>#DIV/0!</v>
      </c>
      <c r="J962" s="105" t="e">
        <f>J960-J961</f>
        <v>#DIV/0!</v>
      </c>
    </row>
    <row r="963" spans="1:10" ht="12.75" customHeight="1" x14ac:dyDescent="0.25">
      <c r="A963" s="101"/>
      <c r="D963" s="81"/>
      <c r="E963" s="81"/>
      <c r="F963" s="81"/>
      <c r="G963" s="82"/>
      <c r="H963" s="83">
        <f>G962+H962</f>
        <v>0</v>
      </c>
      <c r="I963" s="83"/>
      <c r="J963" s="103"/>
    </row>
    <row r="964" spans="1:10" ht="12.75" customHeight="1" x14ac:dyDescent="0.25">
      <c r="A964" s="101"/>
      <c r="B964" s="79"/>
      <c r="D964" s="81"/>
      <c r="E964" s="81"/>
      <c r="F964" s="81"/>
      <c r="G964" s="82"/>
      <c r="H964" s="83"/>
      <c r="I964" s="83"/>
      <c r="J964" s="103"/>
    </row>
    <row r="965" spans="1:10" ht="12.75" customHeight="1" x14ac:dyDescent="0.25">
      <c r="A965" s="101">
        <v>14</v>
      </c>
      <c r="B965" s="84" t="s">
        <v>20</v>
      </c>
      <c r="C965" s="84" t="s">
        <v>21</v>
      </c>
      <c r="D965" s="85" t="s">
        <v>22</v>
      </c>
      <c r="E965" s="85" t="s">
        <v>23</v>
      </c>
      <c r="F965" s="85"/>
      <c r="G965" s="86" t="s">
        <v>24</v>
      </c>
      <c r="H965" s="87" t="s">
        <v>25</v>
      </c>
      <c r="I965" s="87" t="s">
        <v>26</v>
      </c>
      <c r="J965" s="102"/>
    </row>
    <row r="966" spans="1:10" ht="12.75" customHeight="1" x14ac:dyDescent="0.25">
      <c r="A966" s="101"/>
      <c r="B966" s="80">
        <f>Invoice!B4925</f>
        <v>0</v>
      </c>
      <c r="C966" s="88">
        <f>Invoice!E4925</f>
        <v>0</v>
      </c>
      <c r="D966" s="89">
        <f>Invoice!H4925</f>
        <v>0</v>
      </c>
      <c r="E966" s="81">
        <f t="shared" si="140"/>
        <v>0</v>
      </c>
      <c r="F966" s="81"/>
      <c r="G966" s="82">
        <f t="shared" si="141"/>
        <v>0</v>
      </c>
      <c r="H966" s="83">
        <f t="shared" si="142"/>
        <v>0</v>
      </c>
      <c r="I966" s="83" t="e">
        <f t="shared" si="143"/>
        <v>#DIV/0!</v>
      </c>
      <c r="J966" s="103" t="e">
        <f t="shared" si="144"/>
        <v>#DIV/0!</v>
      </c>
    </row>
    <row r="967" spans="1:10" ht="12.75" customHeight="1" x14ac:dyDescent="0.25">
      <c r="A967" s="101"/>
      <c r="D967" s="81"/>
      <c r="E967" s="81">
        <f>(E966*Invoice!I4925)+((E966-(E966*Invoice!I4925))*Invoice!J4925)</f>
        <v>0</v>
      </c>
      <c r="F967" s="81"/>
      <c r="G967" s="90">
        <f>E967/1.11</f>
        <v>0</v>
      </c>
      <c r="H967" s="91">
        <f>G967*11%</f>
        <v>0</v>
      </c>
      <c r="I967" s="91" t="e">
        <f>G967/B966</f>
        <v>#DIV/0!</v>
      </c>
      <c r="J967" s="104" t="e">
        <f>H967/B966</f>
        <v>#DIV/0!</v>
      </c>
    </row>
    <row r="968" spans="1:10" ht="12.75" customHeight="1" x14ac:dyDescent="0.25">
      <c r="A968" s="101"/>
      <c r="D968" s="81" t="s">
        <v>23</v>
      </c>
      <c r="E968" s="81">
        <f>E966-E967</f>
        <v>0</v>
      </c>
      <c r="F968" s="81"/>
      <c r="G968" s="82">
        <f>G966-G967</f>
        <v>0</v>
      </c>
      <c r="H968" s="82">
        <f>H966-H967</f>
        <v>0</v>
      </c>
      <c r="I968" s="82" t="e">
        <f>I966-I967</f>
        <v>#DIV/0!</v>
      </c>
      <c r="J968" s="105" t="e">
        <f>J966-J967</f>
        <v>#DIV/0!</v>
      </c>
    </row>
    <row r="969" spans="1:10" ht="12.75" customHeight="1" x14ac:dyDescent="0.25">
      <c r="A969" s="101"/>
      <c r="D969" s="81"/>
      <c r="E969" s="81"/>
      <c r="F969" s="81"/>
      <c r="G969" s="82"/>
      <c r="H969" s="83">
        <f>G968+H968</f>
        <v>0</v>
      </c>
      <c r="I969" s="83"/>
      <c r="J969" s="103"/>
    </row>
    <row r="970" spans="1:10" ht="12.75" customHeight="1" x14ac:dyDescent="0.25">
      <c r="A970" s="101"/>
      <c r="B970" s="79"/>
      <c r="D970" s="81"/>
      <c r="E970" s="81"/>
      <c r="F970" s="81"/>
      <c r="G970" s="82"/>
      <c r="H970" s="83"/>
      <c r="I970" s="83"/>
      <c r="J970" s="103"/>
    </row>
    <row r="971" spans="1:10" ht="12.75" customHeight="1" x14ac:dyDescent="0.25">
      <c r="A971" s="101">
        <v>15</v>
      </c>
      <c r="B971" s="84" t="s">
        <v>20</v>
      </c>
      <c r="C971" s="84" t="s">
        <v>21</v>
      </c>
      <c r="D971" s="85" t="s">
        <v>22</v>
      </c>
      <c r="E971" s="85" t="s">
        <v>23</v>
      </c>
      <c r="F971" s="85"/>
      <c r="G971" s="86" t="s">
        <v>24</v>
      </c>
      <c r="H971" s="87" t="s">
        <v>25</v>
      </c>
      <c r="I971" s="87" t="s">
        <v>26</v>
      </c>
      <c r="J971" s="102"/>
    </row>
    <row r="972" spans="1:10" ht="12.75" customHeight="1" x14ac:dyDescent="0.25">
      <c r="A972" s="101"/>
      <c r="B972" s="80">
        <f>Invoice!B4926</f>
        <v>0</v>
      </c>
      <c r="C972" s="88">
        <f>Invoice!E4926</f>
        <v>0</v>
      </c>
      <c r="D972" s="89">
        <f>Invoice!H4926</f>
        <v>0</v>
      </c>
      <c r="E972" s="81">
        <f t="shared" si="140"/>
        <v>0</v>
      </c>
      <c r="F972" s="81"/>
      <c r="G972" s="82">
        <f t="shared" si="141"/>
        <v>0</v>
      </c>
      <c r="H972" s="83">
        <f t="shared" si="142"/>
        <v>0</v>
      </c>
      <c r="I972" s="83" t="e">
        <f t="shared" si="143"/>
        <v>#DIV/0!</v>
      </c>
      <c r="J972" s="103" t="e">
        <f t="shared" si="144"/>
        <v>#DIV/0!</v>
      </c>
    </row>
    <row r="973" spans="1:10" ht="12.75" customHeight="1" x14ac:dyDescent="0.25">
      <c r="A973" s="101"/>
      <c r="D973" s="81"/>
      <c r="E973" s="81">
        <f>(E972*Invoice!I4926)+((E972-(E972*Invoice!I4926))*Invoice!J4926)</f>
        <v>0</v>
      </c>
      <c r="F973" s="81"/>
      <c r="G973" s="90">
        <f>E973/1.11</f>
        <v>0</v>
      </c>
      <c r="H973" s="91">
        <f>G973*11%</f>
        <v>0</v>
      </c>
      <c r="I973" s="91" t="e">
        <f>G973/B972</f>
        <v>#DIV/0!</v>
      </c>
      <c r="J973" s="104" t="e">
        <f>H973/B972</f>
        <v>#DIV/0!</v>
      </c>
    </row>
    <row r="974" spans="1:10" ht="12.75" customHeight="1" x14ac:dyDescent="0.25">
      <c r="A974" s="101"/>
      <c r="D974" s="81" t="s">
        <v>23</v>
      </c>
      <c r="E974" s="81">
        <f>E972-E973</f>
        <v>0</v>
      </c>
      <c r="F974" s="81"/>
      <c r="G974" s="82">
        <f>G972-G973</f>
        <v>0</v>
      </c>
      <c r="H974" s="82">
        <f>H972-H973</f>
        <v>0</v>
      </c>
      <c r="I974" s="82" t="e">
        <f>I972-I973</f>
        <v>#DIV/0!</v>
      </c>
      <c r="J974" s="105" t="e">
        <f>J972-J973</f>
        <v>#DIV/0!</v>
      </c>
    </row>
    <row r="975" spans="1:10" ht="12.75" customHeight="1" x14ac:dyDescent="0.25">
      <c r="A975" s="101"/>
      <c r="D975" s="81"/>
      <c r="E975" s="81"/>
      <c r="F975" s="81"/>
      <c r="G975" s="82"/>
      <c r="H975" s="83">
        <f>G974+H974</f>
        <v>0</v>
      </c>
      <c r="I975" s="83"/>
      <c r="J975" s="103"/>
    </row>
    <row r="976" spans="1:10" ht="12.75" customHeight="1" x14ac:dyDescent="0.25">
      <c r="A976" s="101"/>
      <c r="B976" s="79"/>
      <c r="D976" s="81"/>
      <c r="E976" s="81"/>
      <c r="F976" s="81"/>
      <c r="G976" s="82"/>
      <c r="H976" s="83"/>
      <c r="I976" s="83"/>
      <c r="J976" s="103"/>
    </row>
    <row r="977" spans="1:10" ht="12.75" customHeight="1" x14ac:dyDescent="0.25">
      <c r="A977" s="101">
        <v>16</v>
      </c>
      <c r="B977" s="84" t="s">
        <v>20</v>
      </c>
      <c r="C977" s="84" t="s">
        <v>21</v>
      </c>
      <c r="D977" s="85" t="s">
        <v>22</v>
      </c>
      <c r="E977" s="85" t="s">
        <v>23</v>
      </c>
      <c r="F977" s="85"/>
      <c r="G977" s="86" t="s">
        <v>24</v>
      </c>
      <c r="H977" s="87" t="s">
        <v>25</v>
      </c>
      <c r="I977" s="87" t="s">
        <v>26</v>
      </c>
      <c r="J977" s="102"/>
    </row>
    <row r="978" spans="1:10" ht="12.75" customHeight="1" x14ac:dyDescent="0.25">
      <c r="A978" s="101"/>
      <c r="B978" s="80">
        <f>Invoice!B4927</f>
        <v>0</v>
      </c>
      <c r="C978" s="88">
        <f>Invoice!E4927</f>
        <v>0</v>
      </c>
      <c r="D978" s="89">
        <f>Invoice!H4927</f>
        <v>0</v>
      </c>
      <c r="E978" s="81">
        <f t="shared" si="140"/>
        <v>0</v>
      </c>
      <c r="F978" s="81"/>
      <c r="G978" s="82">
        <f t="shared" si="141"/>
        <v>0</v>
      </c>
      <c r="H978" s="83">
        <f t="shared" si="142"/>
        <v>0</v>
      </c>
      <c r="I978" s="83" t="e">
        <f t="shared" si="143"/>
        <v>#DIV/0!</v>
      </c>
      <c r="J978" s="103" t="e">
        <f t="shared" si="144"/>
        <v>#DIV/0!</v>
      </c>
    </row>
    <row r="979" spans="1:10" ht="12.75" customHeight="1" x14ac:dyDescent="0.25">
      <c r="A979" s="101"/>
      <c r="D979" s="81"/>
      <c r="E979" s="81">
        <f>(E978*Invoice!I4927)+((E978-(E978*Invoice!I4927))*Invoice!J4927)</f>
        <v>0</v>
      </c>
      <c r="F979" s="81"/>
      <c r="G979" s="90">
        <f>E979/1.11</f>
        <v>0</v>
      </c>
      <c r="H979" s="91">
        <f>G979*11%</f>
        <v>0</v>
      </c>
      <c r="I979" s="91" t="e">
        <f>G979/B978</f>
        <v>#DIV/0!</v>
      </c>
      <c r="J979" s="104" t="e">
        <f>H979/B978</f>
        <v>#DIV/0!</v>
      </c>
    </row>
    <row r="980" spans="1:10" ht="12.75" customHeight="1" x14ac:dyDescent="0.25">
      <c r="A980" s="101"/>
      <c r="D980" s="81" t="s">
        <v>23</v>
      </c>
      <c r="E980" s="81">
        <f>E978-E979</f>
        <v>0</v>
      </c>
      <c r="F980" s="81"/>
      <c r="G980" s="82">
        <f>G978-G979</f>
        <v>0</v>
      </c>
      <c r="H980" s="82">
        <f>H978-H979</f>
        <v>0</v>
      </c>
      <c r="I980" s="82" t="e">
        <f>I978-I979</f>
        <v>#DIV/0!</v>
      </c>
      <c r="J980" s="105" t="e">
        <f>J978-J979</f>
        <v>#DIV/0!</v>
      </c>
    </row>
    <row r="981" spans="1:10" ht="12.75" customHeight="1" x14ac:dyDescent="0.25">
      <c r="A981" s="101"/>
      <c r="D981" s="81"/>
      <c r="E981" s="81"/>
      <c r="F981" s="81"/>
      <c r="G981" s="82"/>
      <c r="H981" s="83">
        <f>G980+H980</f>
        <v>0</v>
      </c>
      <c r="I981" s="83"/>
      <c r="J981" s="103"/>
    </row>
    <row r="982" spans="1:10" ht="12.75" customHeight="1" x14ac:dyDescent="0.25">
      <c r="A982" s="101"/>
      <c r="C982" s="88"/>
      <c r="D982" s="89"/>
      <c r="E982" s="81"/>
      <c r="F982" s="81"/>
      <c r="G982" s="82"/>
      <c r="H982" s="83"/>
      <c r="I982" s="83"/>
      <c r="J982" s="103"/>
    </row>
    <row r="983" spans="1:10" ht="12.75" customHeight="1" x14ac:dyDescent="0.25">
      <c r="A983" s="106"/>
      <c r="B983" s="107"/>
      <c r="C983" s="107"/>
      <c r="D983" s="107"/>
      <c r="E983" s="107"/>
      <c r="F983" s="107"/>
      <c r="G983" s="108">
        <f>G890+G896+G902+G908+G914+G920+G926+G932+G938+G944+G950+G956+G962+G968+G974+G980</f>
        <v>0</v>
      </c>
      <c r="H983" s="108">
        <f>H890+H896+H902+H908+H914+H920+H926+H932+H938+H944+H950+H956+H962+H968+H974+H980</f>
        <v>0</v>
      </c>
      <c r="I983" s="107"/>
      <c r="J983" s="109">
        <f>H891+H897+H903+H909+H915+H921+H927+H933+H939+H945+H951+H957+H963+H969+H975+H981</f>
        <v>0</v>
      </c>
    </row>
    <row r="985" spans="1:10" ht="12.75" customHeight="1" x14ac:dyDescent="0.25">
      <c r="A985" s="94" t="s">
        <v>1</v>
      </c>
      <c r="B985" s="95">
        <f>Invoice!E5018</f>
        <v>23110045</v>
      </c>
      <c r="C985" s="96"/>
      <c r="D985" s="97"/>
      <c r="E985" s="97"/>
      <c r="F985" s="97"/>
      <c r="G985" s="98"/>
      <c r="H985" s="99"/>
      <c r="I985" s="99"/>
      <c r="J985" s="100"/>
    </row>
    <row r="986" spans="1:10" ht="12.75" customHeight="1" x14ac:dyDescent="0.25">
      <c r="A986" s="101">
        <v>1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Invoice!B5026</f>
        <v>0</v>
      </c>
      <c r="C987" s="88">
        <f>Invoice!E5026</f>
        <v>0</v>
      </c>
      <c r="D987" s="89">
        <f>Invoice!H5026</f>
        <v>0</v>
      </c>
      <c r="E987" s="81">
        <f>D987*B987</f>
        <v>0</v>
      </c>
      <c r="F987" s="81"/>
      <c r="G987" s="82">
        <f>E987/1.11</f>
        <v>0</v>
      </c>
      <c r="H987" s="83">
        <f>G987*11%</f>
        <v>0</v>
      </c>
      <c r="I987" s="83" t="e">
        <f>G987/B987</f>
        <v>#DIV/0!</v>
      </c>
      <c r="J987" s="103" t="e">
        <f>H987/B987</f>
        <v>#DIV/0!</v>
      </c>
    </row>
    <row r="988" spans="1:10" ht="12.75" customHeight="1" x14ac:dyDescent="0.25">
      <c r="A988" s="101"/>
      <c r="D988" s="81"/>
      <c r="E988" s="81">
        <f>(E987*Invoice!I5026)+((E987-(E987*Invoice!I5026))*Invoice!J5026)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2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Invoice!B5027</f>
        <v>0</v>
      </c>
      <c r="C993" s="88">
        <f>Invoice!E5027</f>
        <v>0</v>
      </c>
      <c r="D993" s="89">
        <f>Invoice!H5027</f>
        <v>0</v>
      </c>
      <c r="E993" s="81">
        <f t="shared" ref="E993:E1077" si="145">D993*B993</f>
        <v>0</v>
      </c>
      <c r="F993" s="81"/>
      <c r="G993" s="82">
        <f t="shared" ref="G993:G1077" si="146">E993/1.11</f>
        <v>0</v>
      </c>
      <c r="H993" s="83">
        <f t="shared" ref="H993:H1077" si="147">G993*11%</f>
        <v>0</v>
      </c>
      <c r="I993" s="83" t="e">
        <f t="shared" ref="I993:I1077" si="148">G993/B993</f>
        <v>#DIV/0!</v>
      </c>
      <c r="J993" s="103" t="e">
        <f t="shared" ref="J993:J1077" si="149">H993/B993</f>
        <v>#DIV/0!</v>
      </c>
    </row>
    <row r="994" spans="1:10" ht="12.75" customHeight="1" x14ac:dyDescent="0.25">
      <c r="A994" s="101"/>
      <c r="D994" s="81"/>
      <c r="E994" s="81">
        <f>(E993*Invoice!I5027)+((E993-(E993*Invoice!I5027))*Invoice!J5027)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3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Invoice!B5028</f>
        <v>0</v>
      </c>
      <c r="C999" s="88">
        <f>Invoice!E5028</f>
        <v>0</v>
      </c>
      <c r="D999" s="89">
        <f>Invoice!H5028</f>
        <v>0</v>
      </c>
      <c r="E999" s="81">
        <f t="shared" si="145"/>
        <v>0</v>
      </c>
      <c r="F999" s="81"/>
      <c r="G999" s="82">
        <f t="shared" si="146"/>
        <v>0</v>
      </c>
      <c r="H999" s="83">
        <f t="shared" si="147"/>
        <v>0</v>
      </c>
      <c r="I999" s="83" t="e">
        <f t="shared" si="148"/>
        <v>#DIV/0!</v>
      </c>
      <c r="J999" s="103" t="e">
        <f t="shared" si="149"/>
        <v>#DIV/0!</v>
      </c>
    </row>
    <row r="1000" spans="1:10" ht="12.75" customHeight="1" x14ac:dyDescent="0.25">
      <c r="A1000" s="101"/>
      <c r="D1000" s="81"/>
      <c r="E1000" s="81">
        <f>(E999*Invoice!I5028)+((E999-(E999*Invoice!I5028))*Invoice!J5028)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4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Invoice!B5029</f>
        <v>0</v>
      </c>
      <c r="C1005" s="88">
        <f>Invoice!E5029</f>
        <v>0</v>
      </c>
      <c r="D1005" s="89">
        <f>Invoice!H5029</f>
        <v>0</v>
      </c>
      <c r="E1005" s="81">
        <f t="shared" si="145"/>
        <v>0</v>
      </c>
      <c r="F1005" s="81"/>
      <c r="G1005" s="82">
        <f t="shared" si="146"/>
        <v>0</v>
      </c>
      <c r="H1005" s="83">
        <f t="shared" si="147"/>
        <v>0</v>
      </c>
      <c r="I1005" s="83" t="e">
        <f t="shared" si="148"/>
        <v>#DIV/0!</v>
      </c>
      <c r="J1005" s="103" t="e">
        <f t="shared" si="149"/>
        <v>#DIV/0!</v>
      </c>
    </row>
    <row r="1006" spans="1:10" ht="12.75" customHeight="1" x14ac:dyDescent="0.25">
      <c r="A1006" s="101"/>
      <c r="D1006" s="81"/>
      <c r="E1006" s="81">
        <f>(E1005*Invoice!I5029)+((E1005-(E1005*Invoice!I5029))*Invoice!J5029)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5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Invoice!B5030</f>
        <v>0</v>
      </c>
      <c r="C1011" s="88">
        <f>Invoice!E5030</f>
        <v>0</v>
      </c>
      <c r="D1011" s="89">
        <f>Invoice!H5030</f>
        <v>0</v>
      </c>
      <c r="E1011" s="81">
        <f t="shared" si="145"/>
        <v>0</v>
      </c>
      <c r="F1011" s="81"/>
      <c r="G1011" s="82">
        <f t="shared" si="146"/>
        <v>0</v>
      </c>
      <c r="H1011" s="83">
        <f t="shared" si="147"/>
        <v>0</v>
      </c>
      <c r="I1011" s="83" t="e">
        <f t="shared" si="148"/>
        <v>#DIV/0!</v>
      </c>
      <c r="J1011" s="103" t="e">
        <f t="shared" si="149"/>
        <v>#DIV/0!</v>
      </c>
    </row>
    <row r="1012" spans="1:10" ht="12.75" customHeight="1" x14ac:dyDescent="0.25">
      <c r="A1012" s="101"/>
      <c r="D1012" s="81"/>
      <c r="E1012" s="81">
        <f>(E1011*Invoice!I5030)+((E1011-(E1011*Invoice!I5030))*Invoice!J5030)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6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Invoice!B5031</f>
        <v>0</v>
      </c>
      <c r="C1017" s="88">
        <f>Invoice!E5031</f>
        <v>0</v>
      </c>
      <c r="D1017" s="89">
        <f>Invoice!H5031</f>
        <v>0</v>
      </c>
      <c r="E1017" s="81">
        <f t="shared" si="145"/>
        <v>0</v>
      </c>
      <c r="F1017" s="81"/>
      <c r="G1017" s="82">
        <f t="shared" si="146"/>
        <v>0</v>
      </c>
      <c r="H1017" s="83">
        <f t="shared" si="147"/>
        <v>0</v>
      </c>
      <c r="I1017" s="83" t="e">
        <f t="shared" si="148"/>
        <v>#DIV/0!</v>
      </c>
      <c r="J1017" s="103" t="e">
        <f t="shared" si="149"/>
        <v>#DIV/0!</v>
      </c>
    </row>
    <row r="1018" spans="1:10" ht="12.75" customHeight="1" x14ac:dyDescent="0.25">
      <c r="A1018" s="101"/>
      <c r="D1018" s="81"/>
      <c r="E1018" s="81">
        <f>(E1017*Invoice!I5031)+((E1017-(E1017*Invoice!I5031))*Invoice!J5031)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7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Invoice!B5032</f>
        <v>0</v>
      </c>
      <c r="C1023" s="88">
        <f>Invoice!E5032</f>
        <v>0</v>
      </c>
      <c r="D1023" s="89">
        <f>Invoice!H5032</f>
        <v>0</v>
      </c>
      <c r="E1023" s="81">
        <f t="shared" si="145"/>
        <v>0</v>
      </c>
      <c r="F1023" s="81"/>
      <c r="G1023" s="82">
        <f t="shared" si="146"/>
        <v>0</v>
      </c>
      <c r="H1023" s="83">
        <f t="shared" si="147"/>
        <v>0</v>
      </c>
      <c r="I1023" s="83" t="e">
        <f t="shared" si="148"/>
        <v>#DIV/0!</v>
      </c>
      <c r="J1023" s="103" t="e">
        <f t="shared" si="149"/>
        <v>#DIV/0!</v>
      </c>
    </row>
    <row r="1024" spans="1:10" ht="12.75" customHeight="1" x14ac:dyDescent="0.25">
      <c r="A1024" s="101"/>
      <c r="D1024" s="81"/>
      <c r="E1024" s="81">
        <f>(E1023*Invoice!I5032)+((E1023-(E1023*Invoice!I5032))*Invoice!J5032)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8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Invoice!B5033</f>
        <v>0</v>
      </c>
      <c r="C1029" s="88">
        <f>Invoice!E5033</f>
        <v>0</v>
      </c>
      <c r="D1029" s="89">
        <f>Invoice!H5033</f>
        <v>0</v>
      </c>
      <c r="E1029" s="81">
        <f t="shared" si="145"/>
        <v>0</v>
      </c>
      <c r="F1029" s="81"/>
      <c r="G1029" s="82">
        <f t="shared" si="146"/>
        <v>0</v>
      </c>
      <c r="H1029" s="83">
        <f t="shared" si="147"/>
        <v>0</v>
      </c>
      <c r="I1029" s="83" t="e">
        <f t="shared" si="148"/>
        <v>#DIV/0!</v>
      </c>
      <c r="J1029" s="103" t="e">
        <f t="shared" si="149"/>
        <v>#DIV/0!</v>
      </c>
    </row>
    <row r="1030" spans="1:10" ht="12.75" customHeight="1" x14ac:dyDescent="0.25">
      <c r="A1030" s="101"/>
      <c r="D1030" s="81"/>
      <c r="E1030" s="81">
        <f>(E1029*Invoice!I5033)+((E1029-(E1029*Invoice!I5033))*Invoice!J5033)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9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Invoice!B5034</f>
        <v>0</v>
      </c>
      <c r="C1035" s="88">
        <f>Invoice!E5034</f>
        <v>0</v>
      </c>
      <c r="D1035" s="89">
        <f>Invoice!H5034</f>
        <v>0</v>
      </c>
      <c r="E1035" s="81">
        <f t="shared" si="145"/>
        <v>0</v>
      </c>
      <c r="F1035" s="81"/>
      <c r="G1035" s="82">
        <f t="shared" si="146"/>
        <v>0</v>
      </c>
      <c r="H1035" s="83">
        <f t="shared" si="147"/>
        <v>0</v>
      </c>
      <c r="I1035" s="83" t="e">
        <f t="shared" si="148"/>
        <v>#DIV/0!</v>
      </c>
      <c r="J1035" s="103" t="e">
        <f t="shared" si="149"/>
        <v>#DIV/0!</v>
      </c>
    </row>
    <row r="1036" spans="1:10" ht="12.75" customHeight="1" x14ac:dyDescent="0.25">
      <c r="A1036" s="101"/>
      <c r="D1036" s="81"/>
      <c r="E1036" s="81">
        <f>(E1035*Invoice!I5034)+((E1035-(E1035*Invoice!I5034))*Invoice!J5034)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10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Invoice!B5035</f>
        <v>0</v>
      </c>
      <c r="C1041" s="88">
        <f>Invoice!E5035</f>
        <v>0</v>
      </c>
      <c r="D1041" s="89">
        <f>Invoice!H5035</f>
        <v>0</v>
      </c>
      <c r="E1041" s="81">
        <f t="shared" si="145"/>
        <v>0</v>
      </c>
      <c r="F1041" s="81"/>
      <c r="G1041" s="82">
        <f t="shared" si="146"/>
        <v>0</v>
      </c>
      <c r="H1041" s="83">
        <f t="shared" si="147"/>
        <v>0</v>
      </c>
      <c r="I1041" s="83" t="e">
        <f t="shared" si="148"/>
        <v>#DIV/0!</v>
      </c>
      <c r="J1041" s="103" t="e">
        <f t="shared" si="149"/>
        <v>#DIV/0!</v>
      </c>
    </row>
    <row r="1042" spans="1:10" ht="12.75" customHeight="1" x14ac:dyDescent="0.25">
      <c r="A1042" s="101"/>
      <c r="D1042" s="81"/>
      <c r="E1042" s="81">
        <f>(E1041*Invoice!I5035)+((E1041-(E1041*Invoice!I5035))*Invoice!J5035)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B1045" s="79"/>
      <c r="D1045" s="81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1">
        <v>11</v>
      </c>
      <c r="B1046" s="84" t="s">
        <v>20</v>
      </c>
      <c r="C1046" s="84" t="s">
        <v>21</v>
      </c>
      <c r="D1046" s="85" t="s">
        <v>22</v>
      </c>
      <c r="E1046" s="85" t="s">
        <v>23</v>
      </c>
      <c r="F1046" s="85"/>
      <c r="G1046" s="86" t="s">
        <v>24</v>
      </c>
      <c r="H1046" s="87" t="s">
        <v>25</v>
      </c>
      <c r="I1046" s="87" t="s">
        <v>26</v>
      </c>
      <c r="J1046" s="102"/>
    </row>
    <row r="1047" spans="1:10" ht="12.75" customHeight="1" x14ac:dyDescent="0.25">
      <c r="A1047" s="101"/>
      <c r="B1047" s="80">
        <f>Invoice!B5036</f>
        <v>0</v>
      </c>
      <c r="C1047" s="88">
        <f>Invoice!E5036</f>
        <v>0</v>
      </c>
      <c r="D1047" s="89">
        <f>Invoice!H5036</f>
        <v>0</v>
      </c>
      <c r="E1047" s="81">
        <f t="shared" si="145"/>
        <v>0</v>
      </c>
      <c r="F1047" s="81"/>
      <c r="G1047" s="82">
        <f t="shared" si="146"/>
        <v>0</v>
      </c>
      <c r="H1047" s="83">
        <f t="shared" si="147"/>
        <v>0</v>
      </c>
      <c r="I1047" s="83" t="e">
        <f t="shared" si="148"/>
        <v>#DIV/0!</v>
      </c>
      <c r="J1047" s="103" t="e">
        <f t="shared" si="149"/>
        <v>#DIV/0!</v>
      </c>
    </row>
    <row r="1048" spans="1:10" ht="12.75" customHeight="1" x14ac:dyDescent="0.25">
      <c r="A1048" s="101"/>
      <c r="D1048" s="81"/>
      <c r="E1048" s="81">
        <f>(E1047*Invoice!I5036)+((E1047-(E1047*Invoice!I5036))*Invoice!J5036)</f>
        <v>0</v>
      </c>
      <c r="F1048" s="81"/>
      <c r="G1048" s="90">
        <f>E1048/1.11</f>
        <v>0</v>
      </c>
      <c r="H1048" s="91">
        <f>G1048*11%</f>
        <v>0</v>
      </c>
      <c r="I1048" s="91" t="e">
        <f>G1048/B1047</f>
        <v>#DIV/0!</v>
      </c>
      <c r="J1048" s="104" t="e">
        <f>H1048/B1047</f>
        <v>#DIV/0!</v>
      </c>
    </row>
    <row r="1049" spans="1:10" ht="12.75" customHeight="1" x14ac:dyDescent="0.25">
      <c r="A1049" s="101"/>
      <c r="D1049" s="81" t="s">
        <v>23</v>
      </c>
      <c r="E1049" s="81">
        <f>E1047-E1048</f>
        <v>0</v>
      </c>
      <c r="F1049" s="81"/>
      <c r="G1049" s="82">
        <f>G1047-G1048</f>
        <v>0</v>
      </c>
      <c r="H1049" s="82">
        <f>H1047-H1048</f>
        <v>0</v>
      </c>
      <c r="I1049" s="82" t="e">
        <f>I1047-I1048</f>
        <v>#DIV/0!</v>
      </c>
      <c r="J1049" s="105" t="e">
        <f>J1047-J1048</f>
        <v>#DIV/0!</v>
      </c>
    </row>
    <row r="1050" spans="1:10" ht="12.75" customHeight="1" x14ac:dyDescent="0.25">
      <c r="A1050" s="101"/>
      <c r="D1050" s="81"/>
      <c r="E1050" s="81"/>
      <c r="F1050" s="81"/>
      <c r="G1050" s="82"/>
      <c r="H1050" s="83">
        <f>G1049+H1049</f>
        <v>0</v>
      </c>
      <c r="I1050" s="83"/>
      <c r="J1050" s="103"/>
    </row>
    <row r="1051" spans="1:10" ht="12.75" customHeight="1" x14ac:dyDescent="0.25">
      <c r="A1051" s="101"/>
      <c r="B1051" s="79"/>
      <c r="D1051" s="81"/>
      <c r="E1051" s="81"/>
      <c r="F1051" s="81"/>
      <c r="G1051" s="82"/>
      <c r="H1051" s="83"/>
      <c r="I1051" s="83"/>
      <c r="J1051" s="103"/>
    </row>
    <row r="1052" spans="1:10" ht="12.75" customHeight="1" x14ac:dyDescent="0.25">
      <c r="A1052" s="101">
        <v>12</v>
      </c>
      <c r="B1052" s="84" t="s">
        <v>20</v>
      </c>
      <c r="C1052" s="84" t="s">
        <v>21</v>
      </c>
      <c r="D1052" s="85" t="s">
        <v>22</v>
      </c>
      <c r="E1052" s="85" t="s">
        <v>23</v>
      </c>
      <c r="F1052" s="85"/>
      <c r="G1052" s="86" t="s">
        <v>24</v>
      </c>
      <c r="H1052" s="87" t="s">
        <v>25</v>
      </c>
      <c r="I1052" s="87" t="s">
        <v>26</v>
      </c>
      <c r="J1052" s="102"/>
    </row>
    <row r="1053" spans="1:10" ht="12.75" customHeight="1" x14ac:dyDescent="0.25">
      <c r="A1053" s="101"/>
      <c r="B1053" s="80">
        <f>Invoice!B5037</f>
        <v>0</v>
      </c>
      <c r="C1053" s="88">
        <f>Invoice!E5037</f>
        <v>0</v>
      </c>
      <c r="D1053" s="89">
        <f>Invoice!H5037</f>
        <v>0</v>
      </c>
      <c r="E1053" s="81">
        <f t="shared" si="145"/>
        <v>0</v>
      </c>
      <c r="F1053" s="81"/>
      <c r="G1053" s="82">
        <f t="shared" si="146"/>
        <v>0</v>
      </c>
      <c r="H1053" s="83">
        <f t="shared" si="147"/>
        <v>0</v>
      </c>
      <c r="I1053" s="83" t="e">
        <f t="shared" si="148"/>
        <v>#DIV/0!</v>
      </c>
      <c r="J1053" s="103" t="e">
        <f t="shared" si="149"/>
        <v>#DIV/0!</v>
      </c>
    </row>
    <row r="1054" spans="1:10" ht="12.75" customHeight="1" x14ac:dyDescent="0.25">
      <c r="A1054" s="101"/>
      <c r="D1054" s="81"/>
      <c r="E1054" s="81">
        <f>(E1053*Invoice!I5037)+((E1053-(E1053*Invoice!I5037))*Invoice!J5037)</f>
        <v>0</v>
      </c>
      <c r="F1054" s="81"/>
      <c r="G1054" s="90">
        <f>E1054/1.11</f>
        <v>0</v>
      </c>
      <c r="H1054" s="91">
        <f>G1054*11%</f>
        <v>0</v>
      </c>
      <c r="I1054" s="91" t="e">
        <f>G1054/B1053</f>
        <v>#DIV/0!</v>
      </c>
      <c r="J1054" s="104" t="e">
        <f>H1054/B1053</f>
        <v>#DIV/0!</v>
      </c>
    </row>
    <row r="1055" spans="1:10" ht="12.75" customHeight="1" x14ac:dyDescent="0.25">
      <c r="A1055" s="101"/>
      <c r="D1055" s="81" t="s">
        <v>23</v>
      </c>
      <c r="E1055" s="81">
        <f>E1053-E1054</f>
        <v>0</v>
      </c>
      <c r="F1055" s="81"/>
      <c r="G1055" s="82">
        <f>G1053-G1054</f>
        <v>0</v>
      </c>
      <c r="H1055" s="82">
        <f>H1053-H1054</f>
        <v>0</v>
      </c>
      <c r="I1055" s="82" t="e">
        <f>I1053-I1054</f>
        <v>#DIV/0!</v>
      </c>
      <c r="J1055" s="105" t="e">
        <f>J1053-J1054</f>
        <v>#DIV/0!</v>
      </c>
    </row>
    <row r="1056" spans="1:10" ht="12.75" customHeight="1" x14ac:dyDescent="0.25">
      <c r="A1056" s="101"/>
      <c r="D1056" s="81"/>
      <c r="E1056" s="81"/>
      <c r="F1056" s="81"/>
      <c r="G1056" s="82"/>
      <c r="H1056" s="83">
        <f>G1055+H1055</f>
        <v>0</v>
      </c>
      <c r="I1056" s="83"/>
      <c r="J1056" s="103"/>
    </row>
    <row r="1057" spans="1:10" ht="12.75" customHeight="1" x14ac:dyDescent="0.25">
      <c r="A1057" s="101"/>
      <c r="B1057" s="79"/>
      <c r="D1057" s="81"/>
      <c r="E1057" s="81"/>
      <c r="F1057" s="81"/>
      <c r="G1057" s="82"/>
      <c r="H1057" s="83"/>
      <c r="I1057" s="83"/>
      <c r="J1057" s="103"/>
    </row>
    <row r="1058" spans="1:10" ht="12.75" customHeight="1" x14ac:dyDescent="0.25">
      <c r="A1058" s="101">
        <v>13</v>
      </c>
      <c r="B1058" s="84" t="s">
        <v>20</v>
      </c>
      <c r="C1058" s="84" t="s">
        <v>21</v>
      </c>
      <c r="D1058" s="85" t="s">
        <v>22</v>
      </c>
      <c r="E1058" s="85" t="s">
        <v>23</v>
      </c>
      <c r="F1058" s="85"/>
      <c r="G1058" s="86" t="s">
        <v>24</v>
      </c>
      <c r="H1058" s="87" t="s">
        <v>25</v>
      </c>
      <c r="I1058" s="87" t="s">
        <v>26</v>
      </c>
      <c r="J1058" s="102"/>
    </row>
    <row r="1059" spans="1:10" ht="12.75" customHeight="1" x14ac:dyDescent="0.25">
      <c r="A1059" s="101"/>
      <c r="B1059" s="80">
        <f>Invoice!B5038</f>
        <v>0</v>
      </c>
      <c r="C1059" s="88">
        <f>Invoice!E5038</f>
        <v>0</v>
      </c>
      <c r="D1059" s="89">
        <f>Invoice!H5038</f>
        <v>0</v>
      </c>
      <c r="E1059" s="81">
        <f t="shared" si="145"/>
        <v>0</v>
      </c>
      <c r="F1059" s="81"/>
      <c r="G1059" s="82">
        <f t="shared" si="146"/>
        <v>0</v>
      </c>
      <c r="H1059" s="83">
        <f t="shared" si="147"/>
        <v>0</v>
      </c>
      <c r="I1059" s="83" t="e">
        <f t="shared" si="148"/>
        <v>#DIV/0!</v>
      </c>
      <c r="J1059" s="103" t="e">
        <f t="shared" si="149"/>
        <v>#DIV/0!</v>
      </c>
    </row>
    <row r="1060" spans="1:10" ht="12.75" customHeight="1" x14ac:dyDescent="0.25">
      <c r="A1060" s="101"/>
      <c r="D1060" s="81"/>
      <c r="E1060" s="81">
        <f>(E1059*Invoice!I5038)+((E1059-(E1059*Invoice!I5038))*Invoice!J5038)</f>
        <v>0</v>
      </c>
      <c r="F1060" s="81"/>
      <c r="G1060" s="90">
        <f>E1060/1.11</f>
        <v>0</v>
      </c>
      <c r="H1060" s="91">
        <f>G1060*11%</f>
        <v>0</v>
      </c>
      <c r="I1060" s="91" t="e">
        <f>G1060/B1059</f>
        <v>#DIV/0!</v>
      </c>
      <c r="J1060" s="104" t="e">
        <f>H1060/B1059</f>
        <v>#DIV/0!</v>
      </c>
    </row>
    <row r="1061" spans="1:10" ht="12.75" customHeight="1" x14ac:dyDescent="0.25">
      <c r="A1061" s="101"/>
      <c r="D1061" s="81" t="s">
        <v>23</v>
      </c>
      <c r="E1061" s="81">
        <f>E1059-E1060</f>
        <v>0</v>
      </c>
      <c r="F1061" s="81"/>
      <c r="G1061" s="82">
        <f>G1059-G1060</f>
        <v>0</v>
      </c>
      <c r="H1061" s="82">
        <f>H1059-H1060</f>
        <v>0</v>
      </c>
      <c r="I1061" s="82" t="e">
        <f>I1059-I1060</f>
        <v>#DIV/0!</v>
      </c>
      <c r="J1061" s="105" t="e">
        <f>J1059-J1060</f>
        <v>#DIV/0!</v>
      </c>
    </row>
    <row r="1062" spans="1:10" ht="12.75" customHeight="1" x14ac:dyDescent="0.25">
      <c r="A1062" s="101"/>
      <c r="D1062" s="81"/>
      <c r="E1062" s="81"/>
      <c r="F1062" s="81"/>
      <c r="G1062" s="82"/>
      <c r="H1062" s="83">
        <f>G1061+H1061</f>
        <v>0</v>
      </c>
      <c r="I1062" s="83"/>
      <c r="J1062" s="103"/>
    </row>
    <row r="1063" spans="1:10" ht="12.75" customHeight="1" x14ac:dyDescent="0.25">
      <c r="A1063" s="101"/>
      <c r="B1063" s="79"/>
      <c r="D1063" s="81"/>
      <c r="E1063" s="81"/>
      <c r="F1063" s="81"/>
      <c r="G1063" s="82"/>
      <c r="H1063" s="83"/>
      <c r="I1063" s="83"/>
      <c r="J1063" s="103"/>
    </row>
    <row r="1064" spans="1:10" ht="12.75" customHeight="1" x14ac:dyDescent="0.25">
      <c r="A1064" s="101">
        <v>14</v>
      </c>
      <c r="B1064" s="84" t="s">
        <v>20</v>
      </c>
      <c r="C1064" s="84" t="s">
        <v>21</v>
      </c>
      <c r="D1064" s="85" t="s">
        <v>22</v>
      </c>
      <c r="E1064" s="85" t="s">
        <v>23</v>
      </c>
      <c r="F1064" s="85"/>
      <c r="G1064" s="86" t="s">
        <v>24</v>
      </c>
      <c r="H1064" s="87" t="s">
        <v>25</v>
      </c>
      <c r="I1064" s="87" t="s">
        <v>26</v>
      </c>
      <c r="J1064" s="102"/>
    </row>
    <row r="1065" spans="1:10" ht="12.75" customHeight="1" x14ac:dyDescent="0.25">
      <c r="A1065" s="101"/>
      <c r="B1065" s="80">
        <f>Invoice!B5039</f>
        <v>0</v>
      </c>
      <c r="C1065" s="88">
        <f>Invoice!E5039</f>
        <v>0</v>
      </c>
      <c r="D1065" s="89">
        <f>Invoice!H5039</f>
        <v>0</v>
      </c>
      <c r="E1065" s="81">
        <f t="shared" si="145"/>
        <v>0</v>
      </c>
      <c r="F1065" s="81"/>
      <c r="G1065" s="82">
        <f t="shared" si="146"/>
        <v>0</v>
      </c>
      <c r="H1065" s="83">
        <f t="shared" si="147"/>
        <v>0</v>
      </c>
      <c r="I1065" s="83" t="e">
        <f t="shared" si="148"/>
        <v>#DIV/0!</v>
      </c>
      <c r="J1065" s="103" t="e">
        <f t="shared" si="149"/>
        <v>#DIV/0!</v>
      </c>
    </row>
    <row r="1066" spans="1:10" ht="12.75" customHeight="1" x14ac:dyDescent="0.25">
      <c r="A1066" s="101"/>
      <c r="D1066" s="81"/>
      <c r="E1066" s="81">
        <f>(E1065*Invoice!I5039)+((E1065-(E1065*Invoice!I5039))*Invoice!J5039)</f>
        <v>0</v>
      </c>
      <c r="F1066" s="81"/>
      <c r="G1066" s="90">
        <f>E1066/1.11</f>
        <v>0</v>
      </c>
      <c r="H1066" s="91">
        <f>G1066*11%</f>
        <v>0</v>
      </c>
      <c r="I1066" s="91" t="e">
        <f>G1066/B1065</f>
        <v>#DIV/0!</v>
      </c>
      <c r="J1066" s="104" t="e">
        <f>H1066/B1065</f>
        <v>#DIV/0!</v>
      </c>
    </row>
    <row r="1067" spans="1:10" ht="12.75" customHeight="1" x14ac:dyDescent="0.25">
      <c r="A1067" s="101"/>
      <c r="D1067" s="81" t="s">
        <v>23</v>
      </c>
      <c r="E1067" s="81">
        <f>E1065-E1066</f>
        <v>0</v>
      </c>
      <c r="F1067" s="81"/>
      <c r="G1067" s="82">
        <f>G1065-G1066</f>
        <v>0</v>
      </c>
      <c r="H1067" s="82">
        <f>H1065-H1066</f>
        <v>0</v>
      </c>
      <c r="I1067" s="82" t="e">
        <f>I1065-I1066</f>
        <v>#DIV/0!</v>
      </c>
      <c r="J1067" s="105" t="e">
        <f>J1065-J1066</f>
        <v>#DIV/0!</v>
      </c>
    </row>
    <row r="1068" spans="1:10" ht="12.75" customHeight="1" x14ac:dyDescent="0.25">
      <c r="A1068" s="101"/>
      <c r="D1068" s="81"/>
      <c r="E1068" s="81"/>
      <c r="F1068" s="81"/>
      <c r="G1068" s="82"/>
      <c r="H1068" s="83">
        <f>G1067+H1067</f>
        <v>0</v>
      </c>
      <c r="I1068" s="83"/>
      <c r="J1068" s="103"/>
    </row>
    <row r="1069" spans="1:10" ht="12.75" customHeight="1" x14ac:dyDescent="0.25">
      <c r="A1069" s="101"/>
      <c r="B1069" s="79"/>
      <c r="D1069" s="81"/>
      <c r="E1069" s="81"/>
      <c r="F1069" s="81"/>
      <c r="G1069" s="82"/>
      <c r="H1069" s="83"/>
      <c r="I1069" s="83"/>
      <c r="J1069" s="103"/>
    </row>
    <row r="1070" spans="1:10" ht="12.75" customHeight="1" x14ac:dyDescent="0.25">
      <c r="A1070" s="101">
        <v>15</v>
      </c>
      <c r="B1070" s="84" t="s">
        <v>20</v>
      </c>
      <c r="C1070" s="84" t="s">
        <v>21</v>
      </c>
      <c r="D1070" s="85" t="s">
        <v>22</v>
      </c>
      <c r="E1070" s="85" t="s">
        <v>23</v>
      </c>
      <c r="F1070" s="85"/>
      <c r="G1070" s="86" t="s">
        <v>24</v>
      </c>
      <c r="H1070" s="87" t="s">
        <v>25</v>
      </c>
      <c r="I1070" s="87" t="s">
        <v>26</v>
      </c>
      <c r="J1070" s="102"/>
    </row>
    <row r="1071" spans="1:10" ht="12.75" customHeight="1" x14ac:dyDescent="0.25">
      <c r="A1071" s="101"/>
      <c r="B1071" s="80">
        <f>Invoice!B5040</f>
        <v>0</v>
      </c>
      <c r="C1071" s="88">
        <f>Invoice!E5040</f>
        <v>0</v>
      </c>
      <c r="D1071" s="89">
        <f>Invoice!H5040</f>
        <v>0</v>
      </c>
      <c r="E1071" s="81">
        <f t="shared" si="145"/>
        <v>0</v>
      </c>
      <c r="F1071" s="81"/>
      <c r="G1071" s="82">
        <f t="shared" si="146"/>
        <v>0</v>
      </c>
      <c r="H1071" s="83">
        <f t="shared" si="147"/>
        <v>0</v>
      </c>
      <c r="I1071" s="83" t="e">
        <f t="shared" si="148"/>
        <v>#DIV/0!</v>
      </c>
      <c r="J1071" s="103" t="e">
        <f t="shared" si="149"/>
        <v>#DIV/0!</v>
      </c>
    </row>
    <row r="1072" spans="1:10" ht="12.75" customHeight="1" x14ac:dyDescent="0.25">
      <c r="A1072" s="101"/>
      <c r="D1072" s="81"/>
      <c r="E1072" s="81">
        <f>(E1071*Invoice!I5040)+((E1071-(E1071*Invoice!I5040))*Invoice!J5040)</f>
        <v>0</v>
      </c>
      <c r="F1072" s="81"/>
      <c r="G1072" s="90">
        <f>E1072/1.11</f>
        <v>0</v>
      </c>
      <c r="H1072" s="91">
        <f>G1072*11%</f>
        <v>0</v>
      </c>
      <c r="I1072" s="91" t="e">
        <f>G1072/B1071</f>
        <v>#DIV/0!</v>
      </c>
      <c r="J1072" s="104" t="e">
        <f>H1072/B1071</f>
        <v>#DIV/0!</v>
      </c>
    </row>
    <row r="1073" spans="1:10" ht="12.75" customHeight="1" x14ac:dyDescent="0.25">
      <c r="A1073" s="101"/>
      <c r="D1073" s="81" t="s">
        <v>23</v>
      </c>
      <c r="E1073" s="81">
        <f>E1071-E1072</f>
        <v>0</v>
      </c>
      <c r="F1073" s="81"/>
      <c r="G1073" s="82">
        <f>G1071-G1072</f>
        <v>0</v>
      </c>
      <c r="H1073" s="82">
        <f>H1071-H1072</f>
        <v>0</v>
      </c>
      <c r="I1073" s="82" t="e">
        <f>I1071-I1072</f>
        <v>#DIV/0!</v>
      </c>
      <c r="J1073" s="105" t="e">
        <f>J1071-J1072</f>
        <v>#DIV/0!</v>
      </c>
    </row>
    <row r="1074" spans="1:10" ht="12.75" customHeight="1" x14ac:dyDescent="0.25">
      <c r="A1074" s="101"/>
      <c r="D1074" s="81"/>
      <c r="E1074" s="81"/>
      <c r="F1074" s="81"/>
      <c r="G1074" s="82"/>
      <c r="H1074" s="83">
        <f>G1073+H1073</f>
        <v>0</v>
      </c>
      <c r="I1074" s="83"/>
      <c r="J1074" s="103"/>
    </row>
    <row r="1075" spans="1:10" ht="12.75" customHeight="1" x14ac:dyDescent="0.25">
      <c r="A1075" s="101"/>
      <c r="B1075" s="79"/>
      <c r="D1075" s="81"/>
      <c r="E1075" s="81"/>
      <c r="F1075" s="81"/>
      <c r="G1075" s="82"/>
      <c r="H1075" s="83"/>
      <c r="I1075" s="83"/>
      <c r="J1075" s="103"/>
    </row>
    <row r="1076" spans="1:10" ht="12.75" customHeight="1" x14ac:dyDescent="0.25">
      <c r="A1076" s="101">
        <v>16</v>
      </c>
      <c r="B1076" s="84" t="s">
        <v>20</v>
      </c>
      <c r="C1076" s="84" t="s">
        <v>21</v>
      </c>
      <c r="D1076" s="85" t="s">
        <v>22</v>
      </c>
      <c r="E1076" s="85" t="s">
        <v>23</v>
      </c>
      <c r="F1076" s="85"/>
      <c r="G1076" s="86" t="s">
        <v>24</v>
      </c>
      <c r="H1076" s="87" t="s">
        <v>25</v>
      </c>
      <c r="I1076" s="87" t="s">
        <v>26</v>
      </c>
      <c r="J1076" s="102"/>
    </row>
    <row r="1077" spans="1:10" ht="12.75" customHeight="1" x14ac:dyDescent="0.25">
      <c r="A1077" s="101"/>
      <c r="B1077" s="80">
        <f>Invoice!B5041</f>
        <v>0</v>
      </c>
      <c r="C1077" s="88">
        <f>Invoice!E5041</f>
        <v>0</v>
      </c>
      <c r="D1077" s="89">
        <f>Invoice!H5041</f>
        <v>0</v>
      </c>
      <c r="E1077" s="81">
        <f t="shared" si="145"/>
        <v>0</v>
      </c>
      <c r="F1077" s="81"/>
      <c r="G1077" s="82">
        <f t="shared" si="146"/>
        <v>0</v>
      </c>
      <c r="H1077" s="83">
        <f t="shared" si="147"/>
        <v>0</v>
      </c>
      <c r="I1077" s="83" t="e">
        <f t="shared" si="148"/>
        <v>#DIV/0!</v>
      </c>
      <c r="J1077" s="103" t="e">
        <f t="shared" si="149"/>
        <v>#DIV/0!</v>
      </c>
    </row>
    <row r="1078" spans="1:10" ht="12.75" customHeight="1" x14ac:dyDescent="0.25">
      <c r="A1078" s="101"/>
      <c r="D1078" s="81"/>
      <c r="E1078" s="81">
        <f>(E1077*Invoice!I5041)+((E1077-(E1077*Invoice!I5041))*Invoice!J5041)</f>
        <v>0</v>
      </c>
      <c r="F1078" s="81"/>
      <c r="G1078" s="90">
        <f>E1078/1.11</f>
        <v>0</v>
      </c>
      <c r="H1078" s="91">
        <f>G1078*11%</f>
        <v>0</v>
      </c>
      <c r="I1078" s="91" t="e">
        <f>G1078/B1077</f>
        <v>#DIV/0!</v>
      </c>
      <c r="J1078" s="104" t="e">
        <f>H1078/B1077</f>
        <v>#DIV/0!</v>
      </c>
    </row>
    <row r="1079" spans="1:10" ht="12.75" customHeight="1" x14ac:dyDescent="0.25">
      <c r="A1079" s="101"/>
      <c r="D1079" s="81" t="s">
        <v>23</v>
      </c>
      <c r="E1079" s="81">
        <f>E1077-E1078</f>
        <v>0</v>
      </c>
      <c r="F1079" s="81"/>
      <c r="G1079" s="82">
        <f>G1077-G1078</f>
        <v>0</v>
      </c>
      <c r="H1079" s="82">
        <f>H1077-H1078</f>
        <v>0</v>
      </c>
      <c r="I1079" s="82" t="e">
        <f>I1077-I1078</f>
        <v>#DIV/0!</v>
      </c>
      <c r="J1079" s="105" t="e">
        <f>J1077-J1078</f>
        <v>#DIV/0!</v>
      </c>
    </row>
    <row r="1080" spans="1:10" ht="12.75" customHeight="1" x14ac:dyDescent="0.25">
      <c r="A1080" s="101"/>
      <c r="D1080" s="81"/>
      <c r="E1080" s="81"/>
      <c r="F1080" s="81"/>
      <c r="G1080" s="82"/>
      <c r="H1080" s="83">
        <f>G1079+H1079</f>
        <v>0</v>
      </c>
      <c r="I1080" s="83"/>
      <c r="J1080" s="103"/>
    </row>
    <row r="1081" spans="1:10" ht="12.75" customHeight="1" x14ac:dyDescent="0.25">
      <c r="A1081" s="101"/>
      <c r="C1081" s="88"/>
      <c r="D1081" s="89"/>
      <c r="E1081" s="81"/>
      <c r="F1081" s="81"/>
      <c r="G1081" s="82"/>
      <c r="H1081" s="83"/>
      <c r="I1081" s="83"/>
      <c r="J1081" s="103"/>
    </row>
    <row r="1082" spans="1:10" ht="12.75" customHeight="1" x14ac:dyDescent="0.25">
      <c r="A1082" s="106"/>
      <c r="B1082" s="107"/>
      <c r="C1082" s="107"/>
      <c r="D1082" s="107"/>
      <c r="E1082" s="107"/>
      <c r="F1082" s="107"/>
      <c r="G1082" s="108">
        <f>G989+G995+G1001+G1007+G1013+G1019+G1025+G1031+G1037+G1043+G1049+G1055+G1061+G1067+G1073+G1079</f>
        <v>0</v>
      </c>
      <c r="H1082" s="108">
        <f>H989+H995+H1001+H1007+H1013+H1019+H1025+H1031+H1037+H1043+H1049+H1055+H1061+H1067+H1073+H1079</f>
        <v>0</v>
      </c>
      <c r="I1082" s="107"/>
      <c r="J1082" s="109">
        <f>H990+H996+H1002+H1008+H1014+H1020+H1026+H1032+H1038+H1044+H1050+H1056+H1062+H1068+H1074+H1080</f>
        <v>0</v>
      </c>
    </row>
    <row r="1084" spans="1:10" ht="12.75" customHeight="1" x14ac:dyDescent="0.25">
      <c r="A1084" s="94" t="s">
        <v>1</v>
      </c>
      <c r="B1084" s="95">
        <f>Invoice!E5132</f>
        <v>23110046</v>
      </c>
      <c r="C1084" s="96"/>
      <c r="D1084" s="97"/>
      <c r="E1084" s="97"/>
      <c r="F1084" s="97"/>
      <c r="G1084" s="98"/>
      <c r="H1084" s="99"/>
      <c r="I1084" s="99"/>
      <c r="J1084" s="100"/>
    </row>
    <row r="1085" spans="1:10" ht="12.75" customHeight="1" x14ac:dyDescent="0.25">
      <c r="A1085" s="101">
        <v>1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Invoice!B5140</f>
        <v>0</v>
      </c>
      <c r="C1086" s="88">
        <f>Invoice!E5140</f>
        <v>0</v>
      </c>
      <c r="D1086" s="89">
        <f>Invoice!H5140</f>
        <v>0</v>
      </c>
      <c r="E1086" s="81">
        <f>D1086*B1086</f>
        <v>0</v>
      </c>
      <c r="F1086" s="81"/>
      <c r="G1086" s="82">
        <f>E1086/1.11</f>
        <v>0</v>
      </c>
      <c r="H1086" s="83">
        <f>G1086*11%</f>
        <v>0</v>
      </c>
      <c r="I1086" s="83" t="e">
        <f>G1086/B1086</f>
        <v>#DIV/0!</v>
      </c>
      <c r="J1086" s="103" t="e">
        <f>H1086/B1086</f>
        <v>#DIV/0!</v>
      </c>
    </row>
    <row r="1087" spans="1:10" ht="12.75" customHeight="1" x14ac:dyDescent="0.25">
      <c r="A1087" s="101"/>
      <c r="D1087" s="81"/>
      <c r="E1087" s="81">
        <f>(E1086*Invoice!I5140)+((E1086-(E1086*Invoice!I5140))*Invoice!J5140)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2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Invoice!B5141</f>
        <v>0</v>
      </c>
      <c r="C1092" s="88">
        <f>Invoice!E5141</f>
        <v>0</v>
      </c>
      <c r="D1092" s="89">
        <f>Invoice!H5141</f>
        <v>0</v>
      </c>
      <c r="E1092" s="81">
        <f t="shared" ref="E1092:E1176" si="150">D1092*B1092</f>
        <v>0</v>
      </c>
      <c r="F1092" s="81"/>
      <c r="G1092" s="82">
        <f t="shared" ref="G1092:G1176" si="151">E1092/1.11</f>
        <v>0</v>
      </c>
      <c r="H1092" s="83">
        <f t="shared" ref="H1092:H1176" si="152">G1092*11%</f>
        <v>0</v>
      </c>
      <c r="I1092" s="83" t="e">
        <f t="shared" ref="I1092:I1176" si="153">G1092/B1092</f>
        <v>#DIV/0!</v>
      </c>
      <c r="J1092" s="103" t="e">
        <f t="shared" ref="J1092:J1176" si="154">H1092/B1092</f>
        <v>#DIV/0!</v>
      </c>
    </row>
    <row r="1093" spans="1:10" ht="12.75" customHeight="1" x14ac:dyDescent="0.25">
      <c r="A1093" s="101"/>
      <c r="D1093" s="81"/>
      <c r="E1093" s="81">
        <f>(E1092*Invoice!I5141)+((E1092-(E1092*Invoice!I5141))*Invoice!J5141)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3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Invoice!B5142</f>
        <v>0</v>
      </c>
      <c r="C1098" s="88">
        <f>Invoice!E5142</f>
        <v>0</v>
      </c>
      <c r="D1098" s="89">
        <f>Invoice!H5142</f>
        <v>0</v>
      </c>
      <c r="E1098" s="81">
        <f t="shared" si="150"/>
        <v>0</v>
      </c>
      <c r="F1098" s="81"/>
      <c r="G1098" s="82">
        <f t="shared" si="151"/>
        <v>0</v>
      </c>
      <c r="H1098" s="83">
        <f t="shared" si="152"/>
        <v>0</v>
      </c>
      <c r="I1098" s="83" t="e">
        <f t="shared" si="153"/>
        <v>#DIV/0!</v>
      </c>
      <c r="J1098" s="103" t="e">
        <f t="shared" si="154"/>
        <v>#DIV/0!</v>
      </c>
    </row>
    <row r="1099" spans="1:10" ht="12.75" customHeight="1" x14ac:dyDescent="0.25">
      <c r="A1099" s="101"/>
      <c r="D1099" s="81"/>
      <c r="E1099" s="81">
        <f>(E1098*Invoice!I5142)+((E1098-(E1098*Invoice!I5142))*Invoice!J5142)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4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Invoice!B5143</f>
        <v>0</v>
      </c>
      <c r="C1104" s="88">
        <f>Invoice!E5143</f>
        <v>0</v>
      </c>
      <c r="D1104" s="89">
        <f>Invoice!H5143</f>
        <v>0</v>
      </c>
      <c r="E1104" s="81">
        <f t="shared" si="150"/>
        <v>0</v>
      </c>
      <c r="F1104" s="81"/>
      <c r="G1104" s="82">
        <f t="shared" si="151"/>
        <v>0</v>
      </c>
      <c r="H1104" s="83">
        <f t="shared" si="152"/>
        <v>0</v>
      </c>
      <c r="I1104" s="83" t="e">
        <f t="shared" si="153"/>
        <v>#DIV/0!</v>
      </c>
      <c r="J1104" s="103" t="e">
        <f t="shared" si="154"/>
        <v>#DIV/0!</v>
      </c>
    </row>
    <row r="1105" spans="1:10" ht="12.75" customHeight="1" x14ac:dyDescent="0.25">
      <c r="A1105" s="101"/>
      <c r="D1105" s="81"/>
      <c r="E1105" s="81">
        <f>(E1104*Invoice!I5143)+((E1104-(E1104*Invoice!I5143))*Invoice!J5143)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5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Invoice!B5144</f>
        <v>0</v>
      </c>
      <c r="C1110" s="88">
        <f>Invoice!E5144</f>
        <v>0</v>
      </c>
      <c r="D1110" s="89">
        <f>Invoice!H5144</f>
        <v>0</v>
      </c>
      <c r="E1110" s="81">
        <f t="shared" si="150"/>
        <v>0</v>
      </c>
      <c r="F1110" s="81"/>
      <c r="G1110" s="82">
        <f t="shared" si="151"/>
        <v>0</v>
      </c>
      <c r="H1110" s="83">
        <f t="shared" si="152"/>
        <v>0</v>
      </c>
      <c r="I1110" s="83" t="e">
        <f t="shared" si="153"/>
        <v>#DIV/0!</v>
      </c>
      <c r="J1110" s="103" t="e">
        <f t="shared" si="154"/>
        <v>#DIV/0!</v>
      </c>
    </row>
    <row r="1111" spans="1:10" ht="12.75" customHeight="1" x14ac:dyDescent="0.25">
      <c r="A1111" s="101"/>
      <c r="D1111" s="81"/>
      <c r="E1111" s="81">
        <f>(E1110*Invoice!I5144)+((E1110-(E1110*Invoice!I5144))*Invoice!J5144)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6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Invoice!B5145</f>
        <v>0</v>
      </c>
      <c r="C1116" s="88">
        <f>Invoice!E5145</f>
        <v>0</v>
      </c>
      <c r="D1116" s="89">
        <f>Invoice!H5145</f>
        <v>0</v>
      </c>
      <c r="E1116" s="81">
        <f t="shared" si="150"/>
        <v>0</v>
      </c>
      <c r="F1116" s="81"/>
      <c r="G1116" s="82">
        <f t="shared" si="151"/>
        <v>0</v>
      </c>
      <c r="H1116" s="83">
        <f t="shared" si="152"/>
        <v>0</v>
      </c>
      <c r="I1116" s="83" t="e">
        <f t="shared" si="153"/>
        <v>#DIV/0!</v>
      </c>
      <c r="J1116" s="103" t="e">
        <f t="shared" si="154"/>
        <v>#DIV/0!</v>
      </c>
    </row>
    <row r="1117" spans="1:10" ht="12.75" customHeight="1" x14ac:dyDescent="0.25">
      <c r="A1117" s="101"/>
      <c r="D1117" s="81"/>
      <c r="E1117" s="81">
        <f>(E1116*Invoice!I5145)+((E1116-(E1116*Invoice!I5145))*Invoice!J5145)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7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Invoice!B5146</f>
        <v>0</v>
      </c>
      <c r="C1122" s="88">
        <f>Invoice!E5146</f>
        <v>0</v>
      </c>
      <c r="D1122" s="89">
        <f>Invoice!H5146</f>
        <v>0</v>
      </c>
      <c r="E1122" s="81">
        <f t="shared" si="150"/>
        <v>0</v>
      </c>
      <c r="F1122" s="81"/>
      <c r="G1122" s="82">
        <f t="shared" si="151"/>
        <v>0</v>
      </c>
      <c r="H1122" s="83">
        <f t="shared" si="152"/>
        <v>0</v>
      </c>
      <c r="I1122" s="83" t="e">
        <f t="shared" si="153"/>
        <v>#DIV/0!</v>
      </c>
      <c r="J1122" s="103" t="e">
        <f t="shared" si="154"/>
        <v>#DIV/0!</v>
      </c>
    </row>
    <row r="1123" spans="1:10" ht="12.75" customHeight="1" x14ac:dyDescent="0.25">
      <c r="A1123" s="101"/>
      <c r="D1123" s="81"/>
      <c r="E1123" s="81">
        <f>(E1122*Invoice!I5146)+((E1122-(E1122*Invoice!I5146))*Invoice!J5146)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8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Invoice!B5147</f>
        <v>0</v>
      </c>
      <c r="C1128" s="88">
        <f>Invoice!E5147</f>
        <v>0</v>
      </c>
      <c r="D1128" s="89">
        <f>Invoice!H5147</f>
        <v>0</v>
      </c>
      <c r="E1128" s="81">
        <f t="shared" si="150"/>
        <v>0</v>
      </c>
      <c r="F1128" s="81"/>
      <c r="G1128" s="82">
        <f t="shared" si="151"/>
        <v>0</v>
      </c>
      <c r="H1128" s="83">
        <f t="shared" si="152"/>
        <v>0</v>
      </c>
      <c r="I1128" s="83" t="e">
        <f t="shared" si="153"/>
        <v>#DIV/0!</v>
      </c>
      <c r="J1128" s="103" t="e">
        <f t="shared" si="154"/>
        <v>#DIV/0!</v>
      </c>
    </row>
    <row r="1129" spans="1:10" ht="12.75" customHeight="1" x14ac:dyDescent="0.25">
      <c r="A1129" s="101"/>
      <c r="D1129" s="81"/>
      <c r="E1129" s="81">
        <f>(E1128*Invoice!I5147)+((E1128-(E1128*Invoice!I5147))*Invoice!J5147)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9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Invoice!B5148</f>
        <v>0</v>
      </c>
      <c r="C1134" s="88">
        <f>Invoice!E5148</f>
        <v>0</v>
      </c>
      <c r="D1134" s="89">
        <f>Invoice!H5148</f>
        <v>0</v>
      </c>
      <c r="E1134" s="81">
        <f t="shared" si="150"/>
        <v>0</v>
      </c>
      <c r="F1134" s="81"/>
      <c r="G1134" s="82">
        <f t="shared" si="151"/>
        <v>0</v>
      </c>
      <c r="H1134" s="83">
        <f t="shared" si="152"/>
        <v>0</v>
      </c>
      <c r="I1134" s="83" t="e">
        <f t="shared" si="153"/>
        <v>#DIV/0!</v>
      </c>
      <c r="J1134" s="103" t="e">
        <f t="shared" si="154"/>
        <v>#DIV/0!</v>
      </c>
    </row>
    <row r="1135" spans="1:10" ht="12.75" customHeight="1" x14ac:dyDescent="0.25">
      <c r="A1135" s="101"/>
      <c r="D1135" s="81"/>
      <c r="E1135" s="81">
        <f>(E1134*Invoice!I5148)+((E1134-(E1134*Invoice!I5148))*Invoice!J5148)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10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Invoice!B5149</f>
        <v>0</v>
      </c>
      <c r="C1140" s="88">
        <f>Invoice!E5149</f>
        <v>0</v>
      </c>
      <c r="D1140" s="89">
        <f>Invoice!H5149</f>
        <v>0</v>
      </c>
      <c r="E1140" s="81">
        <f t="shared" si="150"/>
        <v>0</v>
      </c>
      <c r="F1140" s="81"/>
      <c r="G1140" s="82">
        <f t="shared" si="151"/>
        <v>0</v>
      </c>
      <c r="H1140" s="83">
        <f t="shared" si="152"/>
        <v>0</v>
      </c>
      <c r="I1140" s="83" t="e">
        <f t="shared" si="153"/>
        <v>#DIV/0!</v>
      </c>
      <c r="J1140" s="103" t="e">
        <f t="shared" si="154"/>
        <v>#DIV/0!</v>
      </c>
    </row>
    <row r="1141" spans="1:10" ht="12.75" customHeight="1" x14ac:dyDescent="0.25">
      <c r="A1141" s="101"/>
      <c r="D1141" s="81"/>
      <c r="E1141" s="81">
        <f>(E1140*Invoice!I5149)+((E1140-(E1140*Invoice!I5149))*Invoice!J5149)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B1144" s="79"/>
      <c r="D1144" s="81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1">
        <v>11</v>
      </c>
      <c r="B1145" s="84" t="s">
        <v>20</v>
      </c>
      <c r="C1145" s="84" t="s">
        <v>21</v>
      </c>
      <c r="D1145" s="85" t="s">
        <v>22</v>
      </c>
      <c r="E1145" s="85" t="s">
        <v>23</v>
      </c>
      <c r="F1145" s="85"/>
      <c r="G1145" s="86" t="s">
        <v>24</v>
      </c>
      <c r="H1145" s="87" t="s">
        <v>25</v>
      </c>
      <c r="I1145" s="87" t="s">
        <v>26</v>
      </c>
      <c r="J1145" s="102"/>
    </row>
    <row r="1146" spans="1:10" ht="12.75" customHeight="1" x14ac:dyDescent="0.25">
      <c r="A1146" s="101"/>
      <c r="B1146" s="80">
        <f>Invoice!B5150</f>
        <v>0</v>
      </c>
      <c r="C1146" s="88">
        <f>Invoice!E5150</f>
        <v>0</v>
      </c>
      <c r="D1146" s="89">
        <f>Invoice!H5150</f>
        <v>0</v>
      </c>
      <c r="E1146" s="81">
        <f t="shared" si="150"/>
        <v>0</v>
      </c>
      <c r="F1146" s="81"/>
      <c r="G1146" s="82">
        <f t="shared" si="151"/>
        <v>0</v>
      </c>
      <c r="H1146" s="83">
        <f t="shared" si="152"/>
        <v>0</v>
      </c>
      <c r="I1146" s="83" t="e">
        <f t="shared" si="153"/>
        <v>#DIV/0!</v>
      </c>
      <c r="J1146" s="103" t="e">
        <f t="shared" si="154"/>
        <v>#DIV/0!</v>
      </c>
    </row>
    <row r="1147" spans="1:10" ht="12.75" customHeight="1" x14ac:dyDescent="0.25">
      <c r="A1147" s="101"/>
      <c r="D1147" s="81"/>
      <c r="E1147" s="81">
        <f>(E1146*Invoice!I5150)+((E1146-(E1146*Invoice!I5150))*Invoice!J5150)</f>
        <v>0</v>
      </c>
      <c r="F1147" s="81"/>
      <c r="G1147" s="90">
        <f>E1147/1.11</f>
        <v>0</v>
      </c>
      <c r="H1147" s="91">
        <f>G1147*11%</f>
        <v>0</v>
      </c>
      <c r="I1147" s="91" t="e">
        <f>G1147/B1146</f>
        <v>#DIV/0!</v>
      </c>
      <c r="J1147" s="104" t="e">
        <f>H1147/B1146</f>
        <v>#DIV/0!</v>
      </c>
    </row>
    <row r="1148" spans="1:10" ht="12.75" customHeight="1" x14ac:dyDescent="0.25">
      <c r="A1148" s="101"/>
      <c r="D1148" s="81" t="s">
        <v>23</v>
      </c>
      <c r="E1148" s="81">
        <f>E1146-E1147</f>
        <v>0</v>
      </c>
      <c r="F1148" s="81"/>
      <c r="G1148" s="82">
        <f>G1146-G1147</f>
        <v>0</v>
      </c>
      <c r="H1148" s="82">
        <f>H1146-H1147</f>
        <v>0</v>
      </c>
      <c r="I1148" s="82" t="e">
        <f>I1146-I1147</f>
        <v>#DIV/0!</v>
      </c>
      <c r="J1148" s="105" t="e">
        <f>J1146-J1147</f>
        <v>#DIV/0!</v>
      </c>
    </row>
    <row r="1149" spans="1:10" ht="12.75" customHeight="1" x14ac:dyDescent="0.25">
      <c r="A1149" s="101"/>
      <c r="D1149" s="81"/>
      <c r="E1149" s="81"/>
      <c r="F1149" s="81"/>
      <c r="G1149" s="82"/>
      <c r="H1149" s="83">
        <f>G1148+H1148</f>
        <v>0</v>
      </c>
      <c r="I1149" s="83"/>
      <c r="J1149" s="103"/>
    </row>
    <row r="1150" spans="1:10" ht="12.75" customHeight="1" x14ac:dyDescent="0.25">
      <c r="A1150" s="101"/>
      <c r="B1150" s="79"/>
      <c r="D1150" s="81"/>
      <c r="E1150" s="81"/>
      <c r="F1150" s="81"/>
      <c r="G1150" s="82"/>
      <c r="H1150" s="83"/>
      <c r="I1150" s="83"/>
      <c r="J1150" s="103"/>
    </row>
    <row r="1151" spans="1:10" ht="12.75" customHeight="1" x14ac:dyDescent="0.25">
      <c r="A1151" s="101">
        <v>12</v>
      </c>
      <c r="B1151" s="84" t="s">
        <v>20</v>
      </c>
      <c r="C1151" s="84" t="s">
        <v>21</v>
      </c>
      <c r="D1151" s="85" t="s">
        <v>22</v>
      </c>
      <c r="E1151" s="85" t="s">
        <v>23</v>
      </c>
      <c r="F1151" s="85"/>
      <c r="G1151" s="86" t="s">
        <v>24</v>
      </c>
      <c r="H1151" s="87" t="s">
        <v>25</v>
      </c>
      <c r="I1151" s="87" t="s">
        <v>26</v>
      </c>
      <c r="J1151" s="102"/>
    </row>
    <row r="1152" spans="1:10" ht="12.75" customHeight="1" x14ac:dyDescent="0.25">
      <c r="A1152" s="101"/>
      <c r="B1152" s="80">
        <f>Invoice!B5151</f>
        <v>0</v>
      </c>
      <c r="C1152" s="88">
        <f>Invoice!E5151</f>
        <v>0</v>
      </c>
      <c r="D1152" s="89">
        <f>Invoice!H5151</f>
        <v>0</v>
      </c>
      <c r="E1152" s="81">
        <f t="shared" si="150"/>
        <v>0</v>
      </c>
      <c r="F1152" s="81"/>
      <c r="G1152" s="82">
        <f t="shared" si="151"/>
        <v>0</v>
      </c>
      <c r="H1152" s="83">
        <f t="shared" si="152"/>
        <v>0</v>
      </c>
      <c r="I1152" s="83" t="e">
        <f t="shared" si="153"/>
        <v>#DIV/0!</v>
      </c>
      <c r="J1152" s="103" t="e">
        <f t="shared" si="154"/>
        <v>#DIV/0!</v>
      </c>
    </row>
    <row r="1153" spans="1:10" ht="12.75" customHeight="1" x14ac:dyDescent="0.25">
      <c r="A1153" s="101"/>
      <c r="D1153" s="81"/>
      <c r="E1153" s="81">
        <f>(E1152*Invoice!I5151)+((E1152-(E1152*Invoice!I5151))*Invoice!J5151)</f>
        <v>0</v>
      </c>
      <c r="F1153" s="81"/>
      <c r="G1153" s="90">
        <f>E1153/1.11</f>
        <v>0</v>
      </c>
      <c r="H1153" s="91">
        <f>G1153*11%</f>
        <v>0</v>
      </c>
      <c r="I1153" s="91" t="e">
        <f>G1153/B1152</f>
        <v>#DIV/0!</v>
      </c>
      <c r="J1153" s="104" t="e">
        <f>H1153/B1152</f>
        <v>#DIV/0!</v>
      </c>
    </row>
    <row r="1154" spans="1:10" ht="12.75" customHeight="1" x14ac:dyDescent="0.25">
      <c r="A1154" s="101"/>
      <c r="D1154" s="81" t="s">
        <v>23</v>
      </c>
      <c r="E1154" s="81">
        <f>E1152-E1153</f>
        <v>0</v>
      </c>
      <c r="F1154" s="81"/>
      <c r="G1154" s="82">
        <f>G1152-G1153</f>
        <v>0</v>
      </c>
      <c r="H1154" s="82">
        <f>H1152-H1153</f>
        <v>0</v>
      </c>
      <c r="I1154" s="82" t="e">
        <f>I1152-I1153</f>
        <v>#DIV/0!</v>
      </c>
      <c r="J1154" s="105" t="e">
        <f>J1152-J1153</f>
        <v>#DIV/0!</v>
      </c>
    </row>
    <row r="1155" spans="1:10" ht="12.75" customHeight="1" x14ac:dyDescent="0.25">
      <c r="A1155" s="101"/>
      <c r="D1155" s="81"/>
      <c r="E1155" s="81"/>
      <c r="F1155" s="81"/>
      <c r="G1155" s="82"/>
      <c r="H1155" s="83">
        <f>G1154+H1154</f>
        <v>0</v>
      </c>
      <c r="I1155" s="83"/>
      <c r="J1155" s="103"/>
    </row>
    <row r="1156" spans="1:10" ht="12.75" customHeight="1" x14ac:dyDescent="0.25">
      <c r="A1156" s="101"/>
      <c r="B1156" s="79"/>
      <c r="D1156" s="81"/>
      <c r="E1156" s="81"/>
      <c r="F1156" s="81"/>
      <c r="G1156" s="82"/>
      <c r="H1156" s="83"/>
      <c r="I1156" s="83"/>
      <c r="J1156" s="103"/>
    </row>
    <row r="1157" spans="1:10" ht="12.75" customHeight="1" x14ac:dyDescent="0.25">
      <c r="A1157" s="101">
        <v>13</v>
      </c>
      <c r="B1157" s="84" t="s">
        <v>20</v>
      </c>
      <c r="C1157" s="84" t="s">
        <v>21</v>
      </c>
      <c r="D1157" s="85" t="s">
        <v>22</v>
      </c>
      <c r="E1157" s="85" t="s">
        <v>23</v>
      </c>
      <c r="F1157" s="85"/>
      <c r="G1157" s="86" t="s">
        <v>24</v>
      </c>
      <c r="H1157" s="87" t="s">
        <v>25</v>
      </c>
      <c r="I1157" s="87" t="s">
        <v>26</v>
      </c>
      <c r="J1157" s="102"/>
    </row>
    <row r="1158" spans="1:10" ht="12.75" customHeight="1" x14ac:dyDescent="0.25">
      <c r="A1158" s="101"/>
      <c r="B1158" s="80">
        <f>Invoice!B5152</f>
        <v>0</v>
      </c>
      <c r="C1158" s="88">
        <f>Invoice!E5152</f>
        <v>0</v>
      </c>
      <c r="D1158" s="89">
        <f>Invoice!H5152</f>
        <v>0</v>
      </c>
      <c r="E1158" s="81">
        <f t="shared" si="150"/>
        <v>0</v>
      </c>
      <c r="F1158" s="81"/>
      <c r="G1158" s="82">
        <f t="shared" si="151"/>
        <v>0</v>
      </c>
      <c r="H1158" s="83">
        <f t="shared" si="152"/>
        <v>0</v>
      </c>
      <c r="I1158" s="83" t="e">
        <f t="shared" si="153"/>
        <v>#DIV/0!</v>
      </c>
      <c r="J1158" s="103" t="e">
        <f t="shared" si="154"/>
        <v>#DIV/0!</v>
      </c>
    </row>
    <row r="1159" spans="1:10" ht="12.75" customHeight="1" x14ac:dyDescent="0.25">
      <c r="A1159" s="101"/>
      <c r="D1159" s="81"/>
      <c r="E1159" s="81">
        <f>(E1158*Invoice!I5152)+((E1158-(E1158*Invoice!I5152))*Invoice!J5152)</f>
        <v>0</v>
      </c>
      <c r="F1159" s="81"/>
      <c r="G1159" s="90">
        <f>E1159/1.11</f>
        <v>0</v>
      </c>
      <c r="H1159" s="91">
        <f>G1159*11%</f>
        <v>0</v>
      </c>
      <c r="I1159" s="91" t="e">
        <f>G1159/B1158</f>
        <v>#DIV/0!</v>
      </c>
      <c r="J1159" s="104" t="e">
        <f>H1159/B1158</f>
        <v>#DIV/0!</v>
      </c>
    </row>
    <row r="1160" spans="1:10" ht="12.75" customHeight="1" x14ac:dyDescent="0.25">
      <c r="A1160" s="101"/>
      <c r="D1160" s="81" t="s">
        <v>23</v>
      </c>
      <c r="E1160" s="81">
        <f>E1158-E1159</f>
        <v>0</v>
      </c>
      <c r="F1160" s="81"/>
      <c r="G1160" s="82">
        <f>G1158-G1159</f>
        <v>0</v>
      </c>
      <c r="H1160" s="82">
        <f>H1158-H1159</f>
        <v>0</v>
      </c>
      <c r="I1160" s="82" t="e">
        <f>I1158-I1159</f>
        <v>#DIV/0!</v>
      </c>
      <c r="J1160" s="105" t="e">
        <f>J1158-J1159</f>
        <v>#DIV/0!</v>
      </c>
    </row>
    <row r="1161" spans="1:10" ht="12.75" customHeight="1" x14ac:dyDescent="0.25">
      <c r="A1161" s="101"/>
      <c r="D1161" s="81"/>
      <c r="E1161" s="81"/>
      <c r="F1161" s="81"/>
      <c r="G1161" s="82"/>
      <c r="H1161" s="83">
        <f>G1160+H1160</f>
        <v>0</v>
      </c>
      <c r="I1161" s="83"/>
      <c r="J1161" s="103"/>
    </row>
    <row r="1162" spans="1:10" ht="12.75" customHeight="1" x14ac:dyDescent="0.25">
      <c r="A1162" s="101"/>
      <c r="B1162" s="79"/>
      <c r="D1162" s="81"/>
      <c r="E1162" s="81"/>
      <c r="F1162" s="81"/>
      <c r="G1162" s="82"/>
      <c r="H1162" s="83"/>
      <c r="I1162" s="83"/>
      <c r="J1162" s="103"/>
    </row>
    <row r="1163" spans="1:10" ht="12.75" customHeight="1" x14ac:dyDescent="0.25">
      <c r="A1163" s="101">
        <v>14</v>
      </c>
      <c r="B1163" s="84" t="s">
        <v>20</v>
      </c>
      <c r="C1163" s="84" t="s">
        <v>21</v>
      </c>
      <c r="D1163" s="85" t="s">
        <v>22</v>
      </c>
      <c r="E1163" s="85" t="s">
        <v>23</v>
      </c>
      <c r="F1163" s="85"/>
      <c r="G1163" s="86" t="s">
        <v>24</v>
      </c>
      <c r="H1163" s="87" t="s">
        <v>25</v>
      </c>
      <c r="I1163" s="87" t="s">
        <v>26</v>
      </c>
      <c r="J1163" s="102"/>
    </row>
    <row r="1164" spans="1:10" ht="12.75" customHeight="1" x14ac:dyDescent="0.25">
      <c r="A1164" s="101"/>
      <c r="B1164" s="80">
        <f>Invoice!B5153</f>
        <v>0</v>
      </c>
      <c r="C1164" s="88">
        <f>Invoice!E5153</f>
        <v>0</v>
      </c>
      <c r="D1164" s="89">
        <f>Invoice!H5153</f>
        <v>0</v>
      </c>
      <c r="E1164" s="81">
        <f t="shared" si="150"/>
        <v>0</v>
      </c>
      <c r="F1164" s="81"/>
      <c r="G1164" s="82">
        <f t="shared" si="151"/>
        <v>0</v>
      </c>
      <c r="H1164" s="83">
        <f t="shared" si="152"/>
        <v>0</v>
      </c>
      <c r="I1164" s="83" t="e">
        <f t="shared" si="153"/>
        <v>#DIV/0!</v>
      </c>
      <c r="J1164" s="103" t="e">
        <f t="shared" si="154"/>
        <v>#DIV/0!</v>
      </c>
    </row>
    <row r="1165" spans="1:10" ht="12.75" customHeight="1" x14ac:dyDescent="0.25">
      <c r="A1165" s="101"/>
      <c r="D1165" s="81"/>
      <c r="E1165" s="81">
        <f>(E1164*Invoice!I5153)+((E1164-(E1164*Invoice!I5153))*Invoice!J5153)</f>
        <v>0</v>
      </c>
      <c r="F1165" s="81"/>
      <c r="G1165" s="90">
        <f>E1165/1.11</f>
        <v>0</v>
      </c>
      <c r="H1165" s="91">
        <f>G1165*11%</f>
        <v>0</v>
      </c>
      <c r="I1165" s="91" t="e">
        <f>G1165/B1164</f>
        <v>#DIV/0!</v>
      </c>
      <c r="J1165" s="104" t="e">
        <f>H1165/B1164</f>
        <v>#DIV/0!</v>
      </c>
    </row>
    <row r="1166" spans="1:10" ht="12.75" customHeight="1" x14ac:dyDescent="0.25">
      <c r="A1166" s="101"/>
      <c r="D1166" s="81" t="s">
        <v>23</v>
      </c>
      <c r="E1166" s="81">
        <f>E1164-E1165</f>
        <v>0</v>
      </c>
      <c r="F1166" s="81"/>
      <c r="G1166" s="82">
        <f>G1164-G1165</f>
        <v>0</v>
      </c>
      <c r="H1166" s="82">
        <f>H1164-H1165</f>
        <v>0</v>
      </c>
      <c r="I1166" s="82" t="e">
        <f>I1164-I1165</f>
        <v>#DIV/0!</v>
      </c>
      <c r="J1166" s="105" t="e">
        <f>J1164-J1165</f>
        <v>#DIV/0!</v>
      </c>
    </row>
    <row r="1167" spans="1:10" ht="12.75" customHeight="1" x14ac:dyDescent="0.25">
      <c r="A1167" s="101"/>
      <c r="D1167" s="81"/>
      <c r="E1167" s="81"/>
      <c r="F1167" s="81"/>
      <c r="G1167" s="82"/>
      <c r="H1167" s="83">
        <f>G1166+H1166</f>
        <v>0</v>
      </c>
      <c r="I1167" s="83"/>
      <c r="J1167" s="103"/>
    </row>
    <row r="1168" spans="1:10" ht="12.75" customHeight="1" x14ac:dyDescent="0.25">
      <c r="A1168" s="101"/>
      <c r="B1168" s="79"/>
      <c r="D1168" s="81"/>
      <c r="E1168" s="81"/>
      <c r="F1168" s="81"/>
      <c r="G1168" s="82"/>
      <c r="H1168" s="83"/>
      <c r="I1168" s="83"/>
      <c r="J1168" s="103"/>
    </row>
    <row r="1169" spans="1:10" ht="12.75" customHeight="1" x14ac:dyDescent="0.25">
      <c r="A1169" s="101">
        <v>15</v>
      </c>
      <c r="B1169" s="84" t="s">
        <v>20</v>
      </c>
      <c r="C1169" s="84" t="s">
        <v>21</v>
      </c>
      <c r="D1169" s="85" t="s">
        <v>22</v>
      </c>
      <c r="E1169" s="85" t="s">
        <v>23</v>
      </c>
      <c r="F1169" s="85"/>
      <c r="G1169" s="86" t="s">
        <v>24</v>
      </c>
      <c r="H1169" s="87" t="s">
        <v>25</v>
      </c>
      <c r="I1169" s="87" t="s">
        <v>26</v>
      </c>
      <c r="J1169" s="102"/>
    </row>
    <row r="1170" spans="1:10" ht="12.75" customHeight="1" x14ac:dyDescent="0.25">
      <c r="A1170" s="101"/>
      <c r="B1170" s="80">
        <f>Invoice!B5154</f>
        <v>0</v>
      </c>
      <c r="C1170" s="88">
        <f>Invoice!E5154</f>
        <v>0</v>
      </c>
      <c r="D1170" s="89">
        <f>Invoice!H5154</f>
        <v>0</v>
      </c>
      <c r="E1170" s="81">
        <f t="shared" si="150"/>
        <v>0</v>
      </c>
      <c r="F1170" s="81"/>
      <c r="G1170" s="82">
        <f t="shared" si="151"/>
        <v>0</v>
      </c>
      <c r="H1170" s="83">
        <f t="shared" si="152"/>
        <v>0</v>
      </c>
      <c r="I1170" s="83" t="e">
        <f t="shared" si="153"/>
        <v>#DIV/0!</v>
      </c>
      <c r="J1170" s="103" t="e">
        <f t="shared" si="154"/>
        <v>#DIV/0!</v>
      </c>
    </row>
    <row r="1171" spans="1:10" ht="12.75" customHeight="1" x14ac:dyDescent="0.25">
      <c r="A1171" s="101"/>
      <c r="D1171" s="81"/>
      <c r="E1171" s="81">
        <f>(E1170*Invoice!I5154)+((E1170-(E1170*Invoice!I5154))*Invoice!J5154)</f>
        <v>0</v>
      </c>
      <c r="F1171" s="81"/>
      <c r="G1171" s="90">
        <f>E1171/1.11</f>
        <v>0</v>
      </c>
      <c r="H1171" s="91">
        <f>G1171*11%</f>
        <v>0</v>
      </c>
      <c r="I1171" s="91" t="e">
        <f>G1171/B1170</f>
        <v>#DIV/0!</v>
      </c>
      <c r="J1171" s="104" t="e">
        <f>H1171/B1170</f>
        <v>#DIV/0!</v>
      </c>
    </row>
    <row r="1172" spans="1:10" ht="12.75" customHeight="1" x14ac:dyDescent="0.25">
      <c r="A1172" s="101"/>
      <c r="D1172" s="81" t="s">
        <v>23</v>
      </c>
      <c r="E1172" s="81">
        <f>E1170-E1171</f>
        <v>0</v>
      </c>
      <c r="F1172" s="81"/>
      <c r="G1172" s="82">
        <f>G1170-G1171</f>
        <v>0</v>
      </c>
      <c r="H1172" s="82">
        <f>H1170-H1171</f>
        <v>0</v>
      </c>
      <c r="I1172" s="82" t="e">
        <f>I1170-I1171</f>
        <v>#DIV/0!</v>
      </c>
      <c r="J1172" s="105" t="e">
        <f>J1170-J1171</f>
        <v>#DIV/0!</v>
      </c>
    </row>
    <row r="1173" spans="1:10" ht="12.75" customHeight="1" x14ac:dyDescent="0.25">
      <c r="A1173" s="101"/>
      <c r="D1173" s="81"/>
      <c r="E1173" s="81"/>
      <c r="F1173" s="81"/>
      <c r="G1173" s="82"/>
      <c r="H1173" s="83">
        <f>G1172+H1172</f>
        <v>0</v>
      </c>
      <c r="I1173" s="83"/>
      <c r="J1173" s="103"/>
    </row>
    <row r="1174" spans="1:10" ht="12.75" customHeight="1" x14ac:dyDescent="0.25">
      <c r="A1174" s="101"/>
      <c r="B1174" s="79"/>
      <c r="D1174" s="81"/>
      <c r="E1174" s="81"/>
      <c r="F1174" s="81"/>
      <c r="G1174" s="82"/>
      <c r="H1174" s="83"/>
      <c r="I1174" s="83"/>
      <c r="J1174" s="103"/>
    </row>
    <row r="1175" spans="1:10" ht="12.75" customHeight="1" x14ac:dyDescent="0.25">
      <c r="A1175" s="101">
        <v>16</v>
      </c>
      <c r="B1175" s="84" t="s">
        <v>20</v>
      </c>
      <c r="C1175" s="84" t="s">
        <v>21</v>
      </c>
      <c r="D1175" s="85" t="s">
        <v>22</v>
      </c>
      <c r="E1175" s="85" t="s">
        <v>23</v>
      </c>
      <c r="F1175" s="85"/>
      <c r="G1175" s="86" t="s">
        <v>24</v>
      </c>
      <c r="H1175" s="87" t="s">
        <v>25</v>
      </c>
      <c r="I1175" s="87" t="s">
        <v>26</v>
      </c>
      <c r="J1175" s="102"/>
    </row>
    <row r="1176" spans="1:10" ht="12.75" customHeight="1" x14ac:dyDescent="0.25">
      <c r="A1176" s="101"/>
      <c r="B1176" s="80">
        <f>Invoice!B5155</f>
        <v>0</v>
      </c>
      <c r="C1176" s="88">
        <f>Invoice!E5155</f>
        <v>0</v>
      </c>
      <c r="D1176" s="89">
        <f>Invoice!H5155</f>
        <v>0</v>
      </c>
      <c r="E1176" s="81">
        <f t="shared" si="150"/>
        <v>0</v>
      </c>
      <c r="F1176" s="81"/>
      <c r="G1176" s="82">
        <f t="shared" si="151"/>
        <v>0</v>
      </c>
      <c r="H1176" s="83">
        <f t="shared" si="152"/>
        <v>0</v>
      </c>
      <c r="I1176" s="83" t="e">
        <f t="shared" si="153"/>
        <v>#DIV/0!</v>
      </c>
      <c r="J1176" s="103" t="e">
        <f t="shared" si="154"/>
        <v>#DIV/0!</v>
      </c>
    </row>
    <row r="1177" spans="1:10" ht="12.75" customHeight="1" x14ac:dyDescent="0.25">
      <c r="A1177" s="101"/>
      <c r="D1177" s="81"/>
      <c r="E1177" s="81">
        <f>(E1176*Invoice!I5155)+((E1176-(E1176*Invoice!I5155))*Invoice!J5155)</f>
        <v>0</v>
      </c>
      <c r="F1177" s="81"/>
      <c r="G1177" s="90">
        <f>E1177/1.11</f>
        <v>0</v>
      </c>
      <c r="H1177" s="91">
        <f>G1177*11%</f>
        <v>0</v>
      </c>
      <c r="I1177" s="91" t="e">
        <f>G1177/B1176</f>
        <v>#DIV/0!</v>
      </c>
      <c r="J1177" s="104" t="e">
        <f>H1177/B1176</f>
        <v>#DIV/0!</v>
      </c>
    </row>
    <row r="1178" spans="1:10" ht="12.75" customHeight="1" x14ac:dyDescent="0.25">
      <c r="A1178" s="101"/>
      <c r="D1178" s="81" t="s">
        <v>23</v>
      </c>
      <c r="E1178" s="81">
        <f>E1176-E1177</f>
        <v>0</v>
      </c>
      <c r="F1178" s="81"/>
      <c r="G1178" s="82">
        <f>G1176-G1177</f>
        <v>0</v>
      </c>
      <c r="H1178" s="82">
        <f>H1176-H1177</f>
        <v>0</v>
      </c>
      <c r="I1178" s="82" t="e">
        <f>I1176-I1177</f>
        <v>#DIV/0!</v>
      </c>
      <c r="J1178" s="105" t="e">
        <f>J1176-J1177</f>
        <v>#DIV/0!</v>
      </c>
    </row>
    <row r="1179" spans="1:10" ht="12.75" customHeight="1" x14ac:dyDescent="0.25">
      <c r="A1179" s="101"/>
      <c r="D1179" s="81"/>
      <c r="E1179" s="81"/>
      <c r="F1179" s="81"/>
      <c r="G1179" s="82"/>
      <c r="H1179" s="83">
        <f>G1178+H1178</f>
        <v>0</v>
      </c>
      <c r="I1179" s="83"/>
      <c r="J1179" s="103"/>
    </row>
    <row r="1180" spans="1:10" ht="12.75" customHeight="1" x14ac:dyDescent="0.25">
      <c r="A1180" s="101"/>
      <c r="C1180" s="88"/>
      <c r="D1180" s="89"/>
      <c r="E1180" s="81"/>
      <c r="F1180" s="81"/>
      <c r="G1180" s="82"/>
      <c r="H1180" s="83"/>
      <c r="I1180" s="83"/>
      <c r="J1180" s="103"/>
    </row>
    <row r="1181" spans="1:10" ht="12.75" customHeight="1" x14ac:dyDescent="0.25">
      <c r="A1181" s="106"/>
      <c r="B1181" s="107"/>
      <c r="C1181" s="107"/>
      <c r="D1181" s="107"/>
      <c r="E1181" s="107"/>
      <c r="F1181" s="107"/>
      <c r="G1181" s="108">
        <f>G1088+G1094+G1100+G1106+G1112+G1118+G1124+G1130+G1136+G1142+G1148+G1154+G1160+G1166+G1172+G1178</f>
        <v>0</v>
      </c>
      <c r="H1181" s="108">
        <f>H1088+H1094+H1100+H1106+H1112+H1118+H1124+H1130+H1136+H1142+H1148+H1154+H1160+H1166+H1172+H1178</f>
        <v>0</v>
      </c>
      <c r="I1181" s="107"/>
      <c r="J1181" s="109">
        <f>H1089+H1095+H1101+H1107+H1113+H1119+H1125+H1131+H1137+H1143+H1149+H1155+H1161+H1167+H1173+H1179</f>
        <v>0</v>
      </c>
    </row>
    <row r="1183" spans="1:10" ht="12.75" customHeight="1" x14ac:dyDescent="0.25">
      <c r="A1183" s="94" t="s">
        <v>1</v>
      </c>
      <c r="B1183" s="95">
        <f>Invoice!E5246</f>
        <v>23110047</v>
      </c>
      <c r="C1183" s="96"/>
      <c r="D1183" s="97"/>
      <c r="E1183" s="97"/>
      <c r="F1183" s="97"/>
      <c r="G1183" s="98"/>
      <c r="H1183" s="99"/>
      <c r="I1183" s="99"/>
      <c r="J1183" s="100"/>
    </row>
    <row r="1184" spans="1:10" ht="12.75" customHeight="1" x14ac:dyDescent="0.25">
      <c r="A1184" s="101">
        <v>1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Invoice!B5254</f>
        <v>0</v>
      </c>
      <c r="C1185" s="88">
        <f>Invoice!E5254</f>
        <v>0</v>
      </c>
      <c r="D1185" s="89">
        <f>Invoice!H5254</f>
        <v>0</v>
      </c>
      <c r="E1185" s="81">
        <f>D1185*B1185</f>
        <v>0</v>
      </c>
      <c r="F1185" s="81"/>
      <c r="G1185" s="82">
        <f>E1185/1.11</f>
        <v>0</v>
      </c>
      <c r="H1185" s="83">
        <f>G1185*11%</f>
        <v>0</v>
      </c>
      <c r="I1185" s="83" t="e">
        <f>G1185/B1185</f>
        <v>#DIV/0!</v>
      </c>
      <c r="J1185" s="103" t="e">
        <f>H1185/B1185</f>
        <v>#DIV/0!</v>
      </c>
    </row>
    <row r="1186" spans="1:10" ht="12.75" customHeight="1" x14ac:dyDescent="0.25">
      <c r="A1186" s="101"/>
      <c r="D1186" s="81"/>
      <c r="E1186" s="81">
        <f>(E1185*Invoice!I5254)+((E1185-(E1185*Invoice!I5254))*Invoice!J5254)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2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Invoice!B5255</f>
        <v>0</v>
      </c>
      <c r="C1191" s="88">
        <f>Invoice!E5255</f>
        <v>0</v>
      </c>
      <c r="D1191" s="89">
        <f>Invoice!H5255</f>
        <v>0</v>
      </c>
      <c r="E1191" s="81">
        <f t="shared" ref="E1191:E1275" si="155">D1191*B1191</f>
        <v>0</v>
      </c>
      <c r="F1191" s="81"/>
      <c r="G1191" s="82">
        <f t="shared" ref="G1191:G1275" si="156">E1191/1.11</f>
        <v>0</v>
      </c>
      <c r="H1191" s="83">
        <f t="shared" ref="H1191:H1275" si="157">G1191*11%</f>
        <v>0</v>
      </c>
      <c r="I1191" s="83" t="e">
        <f t="shared" ref="I1191:I1275" si="158">G1191/B1191</f>
        <v>#DIV/0!</v>
      </c>
      <c r="J1191" s="103" t="e">
        <f t="shared" ref="J1191:J1275" si="159">H1191/B1191</f>
        <v>#DIV/0!</v>
      </c>
    </row>
    <row r="1192" spans="1:10" ht="12.75" customHeight="1" x14ac:dyDescent="0.25">
      <c r="A1192" s="101"/>
      <c r="D1192" s="81"/>
      <c r="E1192" s="81">
        <f>(E1191*Invoice!I5255)+((E1191-(E1191*Invoice!I5255))*Invoice!J5255)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3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Invoice!B5256</f>
        <v>0</v>
      </c>
      <c r="C1197" s="88">
        <f>Invoice!E5256</f>
        <v>0</v>
      </c>
      <c r="D1197" s="89">
        <f>Invoice!H5256</f>
        <v>0</v>
      </c>
      <c r="E1197" s="81">
        <f t="shared" si="155"/>
        <v>0</v>
      </c>
      <c r="F1197" s="81"/>
      <c r="G1197" s="82">
        <f t="shared" si="156"/>
        <v>0</v>
      </c>
      <c r="H1197" s="83">
        <f t="shared" si="157"/>
        <v>0</v>
      </c>
      <c r="I1197" s="83" t="e">
        <f t="shared" si="158"/>
        <v>#DIV/0!</v>
      </c>
      <c r="J1197" s="103" t="e">
        <f t="shared" si="159"/>
        <v>#DIV/0!</v>
      </c>
    </row>
    <row r="1198" spans="1:10" ht="12.75" customHeight="1" x14ac:dyDescent="0.25">
      <c r="A1198" s="101"/>
      <c r="D1198" s="81"/>
      <c r="E1198" s="81">
        <f>(E1197*Invoice!I5256)+((E1197-(E1197*Invoice!I5256))*Invoice!J5256)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4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Invoice!B5257</f>
        <v>0</v>
      </c>
      <c r="C1203" s="88">
        <f>Invoice!E5257</f>
        <v>0</v>
      </c>
      <c r="D1203" s="89">
        <f>Invoice!H5257</f>
        <v>0</v>
      </c>
      <c r="E1203" s="81">
        <f t="shared" si="155"/>
        <v>0</v>
      </c>
      <c r="F1203" s="81"/>
      <c r="G1203" s="82">
        <f t="shared" si="156"/>
        <v>0</v>
      </c>
      <c r="H1203" s="83">
        <f t="shared" si="157"/>
        <v>0</v>
      </c>
      <c r="I1203" s="83" t="e">
        <f t="shared" si="158"/>
        <v>#DIV/0!</v>
      </c>
      <c r="J1203" s="103" t="e">
        <f t="shared" si="159"/>
        <v>#DIV/0!</v>
      </c>
    </row>
    <row r="1204" spans="1:10" ht="12.75" customHeight="1" x14ac:dyDescent="0.25">
      <c r="A1204" s="101"/>
      <c r="D1204" s="81"/>
      <c r="E1204" s="81">
        <f>(E1203*Invoice!I5257)+((E1203-(E1203*Invoice!I5257))*Invoice!J5257)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5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Invoice!B5258</f>
        <v>0</v>
      </c>
      <c r="C1209" s="88">
        <f>Invoice!E5258</f>
        <v>0</v>
      </c>
      <c r="D1209" s="89">
        <f>Invoice!H5258</f>
        <v>0</v>
      </c>
      <c r="E1209" s="81">
        <f t="shared" si="155"/>
        <v>0</v>
      </c>
      <c r="F1209" s="81"/>
      <c r="G1209" s="82">
        <f t="shared" si="156"/>
        <v>0</v>
      </c>
      <c r="H1209" s="83">
        <f t="shared" si="157"/>
        <v>0</v>
      </c>
      <c r="I1209" s="83" t="e">
        <f t="shared" si="158"/>
        <v>#DIV/0!</v>
      </c>
      <c r="J1209" s="103" t="e">
        <f t="shared" si="159"/>
        <v>#DIV/0!</v>
      </c>
    </row>
    <row r="1210" spans="1:10" ht="12.75" customHeight="1" x14ac:dyDescent="0.25">
      <c r="A1210" s="101"/>
      <c r="D1210" s="81"/>
      <c r="E1210" s="81">
        <f>(E1209*Invoice!I5258)+((E1209-(E1209*Invoice!I5258))*Invoice!J5258)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6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Invoice!B5259</f>
        <v>0</v>
      </c>
      <c r="C1215" s="88">
        <f>Invoice!E5259</f>
        <v>0</v>
      </c>
      <c r="D1215" s="89">
        <f>Invoice!H5259</f>
        <v>0</v>
      </c>
      <c r="E1215" s="81">
        <f t="shared" si="155"/>
        <v>0</v>
      </c>
      <c r="F1215" s="81"/>
      <c r="G1215" s="82">
        <f t="shared" si="156"/>
        <v>0</v>
      </c>
      <c r="H1215" s="83">
        <f t="shared" si="157"/>
        <v>0</v>
      </c>
      <c r="I1215" s="83" t="e">
        <f t="shared" si="158"/>
        <v>#DIV/0!</v>
      </c>
      <c r="J1215" s="103" t="e">
        <f t="shared" si="159"/>
        <v>#DIV/0!</v>
      </c>
    </row>
    <row r="1216" spans="1:10" ht="12.75" customHeight="1" x14ac:dyDescent="0.25">
      <c r="A1216" s="101"/>
      <c r="D1216" s="81"/>
      <c r="E1216" s="81">
        <f>(E1215*Invoice!I5259)+((E1215-(E1215*Invoice!I5259))*Invoice!J5259)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7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Invoice!B5260</f>
        <v>0</v>
      </c>
      <c r="C1221" s="88">
        <f>Invoice!E5260</f>
        <v>0</v>
      </c>
      <c r="D1221" s="89">
        <f>Invoice!H5260</f>
        <v>0</v>
      </c>
      <c r="E1221" s="81">
        <f t="shared" si="155"/>
        <v>0</v>
      </c>
      <c r="F1221" s="81"/>
      <c r="G1221" s="82">
        <f t="shared" si="156"/>
        <v>0</v>
      </c>
      <c r="H1221" s="83">
        <f t="shared" si="157"/>
        <v>0</v>
      </c>
      <c r="I1221" s="83" t="e">
        <f t="shared" si="158"/>
        <v>#DIV/0!</v>
      </c>
      <c r="J1221" s="103" t="e">
        <f t="shared" si="159"/>
        <v>#DIV/0!</v>
      </c>
    </row>
    <row r="1222" spans="1:10" ht="12.75" customHeight="1" x14ac:dyDescent="0.25">
      <c r="A1222" s="101"/>
      <c r="D1222" s="81"/>
      <c r="E1222" s="81">
        <f>(E1221*Invoice!I5260)+((E1221-(E1221*Invoice!I5260))*Invoice!J5260)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8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Invoice!B5261</f>
        <v>0</v>
      </c>
      <c r="C1227" s="88">
        <f>Invoice!E5261</f>
        <v>0</v>
      </c>
      <c r="D1227" s="89">
        <f>Invoice!H5261</f>
        <v>0</v>
      </c>
      <c r="E1227" s="81">
        <f t="shared" si="155"/>
        <v>0</v>
      </c>
      <c r="F1227" s="81"/>
      <c r="G1227" s="82">
        <f t="shared" si="156"/>
        <v>0</v>
      </c>
      <c r="H1227" s="83">
        <f t="shared" si="157"/>
        <v>0</v>
      </c>
      <c r="I1227" s="83" t="e">
        <f t="shared" si="158"/>
        <v>#DIV/0!</v>
      </c>
      <c r="J1227" s="103" t="e">
        <f t="shared" si="159"/>
        <v>#DIV/0!</v>
      </c>
    </row>
    <row r="1228" spans="1:10" ht="12.75" customHeight="1" x14ac:dyDescent="0.25">
      <c r="A1228" s="101"/>
      <c r="D1228" s="81"/>
      <c r="E1228" s="81">
        <f>(E1227*Invoice!I5261)+((E1227-(E1227*Invoice!I5261))*Invoice!J5261)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9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Invoice!B5262</f>
        <v>0</v>
      </c>
      <c r="C1233" s="88">
        <f>Invoice!E5262</f>
        <v>0</v>
      </c>
      <c r="D1233" s="89">
        <f>Invoice!H5262</f>
        <v>0</v>
      </c>
      <c r="E1233" s="81">
        <f t="shared" si="155"/>
        <v>0</v>
      </c>
      <c r="F1233" s="81"/>
      <c r="G1233" s="82">
        <f t="shared" si="156"/>
        <v>0</v>
      </c>
      <c r="H1233" s="83">
        <f t="shared" si="157"/>
        <v>0</v>
      </c>
      <c r="I1233" s="83" t="e">
        <f t="shared" si="158"/>
        <v>#DIV/0!</v>
      </c>
      <c r="J1233" s="103" t="e">
        <f t="shared" si="159"/>
        <v>#DIV/0!</v>
      </c>
    </row>
    <row r="1234" spans="1:10" ht="12.75" customHeight="1" x14ac:dyDescent="0.25">
      <c r="A1234" s="101"/>
      <c r="D1234" s="81"/>
      <c r="E1234" s="81">
        <f>(E1233*Invoice!I5262)+((E1233-(E1233*Invoice!I5262))*Invoice!J5262)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10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Invoice!B5263</f>
        <v>0</v>
      </c>
      <c r="C1239" s="88">
        <f>Invoice!E5263</f>
        <v>0</v>
      </c>
      <c r="D1239" s="89">
        <f>Invoice!H5263</f>
        <v>0</v>
      </c>
      <c r="E1239" s="81">
        <f t="shared" si="155"/>
        <v>0</v>
      </c>
      <c r="F1239" s="81"/>
      <c r="G1239" s="82">
        <f t="shared" si="156"/>
        <v>0</v>
      </c>
      <c r="H1239" s="83">
        <f t="shared" si="157"/>
        <v>0</v>
      </c>
      <c r="I1239" s="83" t="e">
        <f t="shared" si="158"/>
        <v>#DIV/0!</v>
      </c>
      <c r="J1239" s="103" t="e">
        <f t="shared" si="159"/>
        <v>#DIV/0!</v>
      </c>
    </row>
    <row r="1240" spans="1:10" ht="12.75" customHeight="1" x14ac:dyDescent="0.25">
      <c r="A1240" s="101"/>
      <c r="D1240" s="81"/>
      <c r="E1240" s="81">
        <f>(E1239*Invoice!I5263)+((E1239-(E1239*Invoice!I5263))*Invoice!J5263)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B1243" s="79"/>
      <c r="D1243" s="81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1">
        <v>11</v>
      </c>
      <c r="B1244" s="84" t="s">
        <v>20</v>
      </c>
      <c r="C1244" s="84" t="s">
        <v>21</v>
      </c>
      <c r="D1244" s="85" t="s">
        <v>22</v>
      </c>
      <c r="E1244" s="85" t="s">
        <v>23</v>
      </c>
      <c r="F1244" s="85"/>
      <c r="G1244" s="86" t="s">
        <v>24</v>
      </c>
      <c r="H1244" s="87" t="s">
        <v>25</v>
      </c>
      <c r="I1244" s="87" t="s">
        <v>26</v>
      </c>
      <c r="J1244" s="102"/>
    </row>
    <row r="1245" spans="1:10" ht="12.75" customHeight="1" x14ac:dyDescent="0.25">
      <c r="A1245" s="101"/>
      <c r="B1245" s="80">
        <f>Invoice!B5264</f>
        <v>0</v>
      </c>
      <c r="C1245" s="88">
        <f>Invoice!E5264</f>
        <v>0</v>
      </c>
      <c r="D1245" s="89">
        <f>Invoice!H5264</f>
        <v>0</v>
      </c>
      <c r="E1245" s="81">
        <f t="shared" si="155"/>
        <v>0</v>
      </c>
      <c r="F1245" s="81"/>
      <c r="G1245" s="82">
        <f t="shared" si="156"/>
        <v>0</v>
      </c>
      <c r="H1245" s="83">
        <f t="shared" si="157"/>
        <v>0</v>
      </c>
      <c r="I1245" s="83" t="e">
        <f t="shared" si="158"/>
        <v>#DIV/0!</v>
      </c>
      <c r="J1245" s="103" t="e">
        <f t="shared" si="159"/>
        <v>#DIV/0!</v>
      </c>
    </row>
    <row r="1246" spans="1:10" ht="12.75" customHeight="1" x14ac:dyDescent="0.25">
      <c r="A1246" s="101"/>
      <c r="D1246" s="81"/>
      <c r="E1246" s="81">
        <f>(E1245*Invoice!I5264)+((E1245-(E1245*Invoice!I5264))*Invoice!J5264)</f>
        <v>0</v>
      </c>
      <c r="F1246" s="81"/>
      <c r="G1246" s="90">
        <f>E1246/1.11</f>
        <v>0</v>
      </c>
      <c r="H1246" s="91">
        <f>G1246*11%</f>
        <v>0</v>
      </c>
      <c r="I1246" s="91" t="e">
        <f>G1246/B1245</f>
        <v>#DIV/0!</v>
      </c>
      <c r="J1246" s="104" t="e">
        <f>H1246/B1245</f>
        <v>#DIV/0!</v>
      </c>
    </row>
    <row r="1247" spans="1:10" ht="12.75" customHeight="1" x14ac:dyDescent="0.25">
      <c r="A1247" s="101"/>
      <c r="D1247" s="81" t="s">
        <v>23</v>
      </c>
      <c r="E1247" s="81">
        <f>E1245-E1246</f>
        <v>0</v>
      </c>
      <c r="F1247" s="81"/>
      <c r="G1247" s="82">
        <f>G1245-G1246</f>
        <v>0</v>
      </c>
      <c r="H1247" s="82">
        <f>H1245-H1246</f>
        <v>0</v>
      </c>
      <c r="I1247" s="82" t="e">
        <f>I1245-I1246</f>
        <v>#DIV/0!</v>
      </c>
      <c r="J1247" s="105" t="e">
        <f>J1245-J1246</f>
        <v>#DIV/0!</v>
      </c>
    </row>
    <row r="1248" spans="1:10" ht="12.75" customHeight="1" x14ac:dyDescent="0.25">
      <c r="A1248" s="101"/>
      <c r="D1248" s="81"/>
      <c r="E1248" s="81"/>
      <c r="F1248" s="81"/>
      <c r="G1248" s="82"/>
      <c r="H1248" s="83">
        <f>G1247+H1247</f>
        <v>0</v>
      </c>
      <c r="I1248" s="83"/>
      <c r="J1248" s="103"/>
    </row>
    <row r="1249" spans="1:10" ht="12.75" customHeight="1" x14ac:dyDescent="0.25">
      <c r="A1249" s="101"/>
      <c r="B1249" s="79"/>
      <c r="D1249" s="81"/>
      <c r="E1249" s="81"/>
      <c r="F1249" s="81"/>
      <c r="G1249" s="82"/>
      <c r="H1249" s="83"/>
      <c r="I1249" s="83"/>
      <c r="J1249" s="103"/>
    </row>
    <row r="1250" spans="1:10" ht="12.75" customHeight="1" x14ac:dyDescent="0.25">
      <c r="A1250" s="101">
        <v>12</v>
      </c>
      <c r="B1250" s="84" t="s">
        <v>20</v>
      </c>
      <c r="C1250" s="84" t="s">
        <v>21</v>
      </c>
      <c r="D1250" s="85" t="s">
        <v>22</v>
      </c>
      <c r="E1250" s="85" t="s">
        <v>23</v>
      </c>
      <c r="F1250" s="85"/>
      <c r="G1250" s="86" t="s">
        <v>24</v>
      </c>
      <c r="H1250" s="87" t="s">
        <v>25</v>
      </c>
      <c r="I1250" s="87" t="s">
        <v>26</v>
      </c>
      <c r="J1250" s="102"/>
    </row>
    <row r="1251" spans="1:10" ht="12.75" customHeight="1" x14ac:dyDescent="0.25">
      <c r="A1251" s="101"/>
      <c r="B1251" s="80">
        <f>Invoice!B5265</f>
        <v>0</v>
      </c>
      <c r="C1251" s="88">
        <f>Invoice!E5265</f>
        <v>0</v>
      </c>
      <c r="D1251" s="89">
        <f>Invoice!H5265</f>
        <v>0</v>
      </c>
      <c r="E1251" s="81">
        <f t="shared" si="155"/>
        <v>0</v>
      </c>
      <c r="F1251" s="81"/>
      <c r="G1251" s="82">
        <f t="shared" si="156"/>
        <v>0</v>
      </c>
      <c r="H1251" s="83">
        <f t="shared" si="157"/>
        <v>0</v>
      </c>
      <c r="I1251" s="83" t="e">
        <f t="shared" si="158"/>
        <v>#DIV/0!</v>
      </c>
      <c r="J1251" s="103" t="e">
        <f t="shared" si="159"/>
        <v>#DIV/0!</v>
      </c>
    </row>
    <row r="1252" spans="1:10" ht="12.75" customHeight="1" x14ac:dyDescent="0.25">
      <c r="A1252" s="101"/>
      <c r="D1252" s="81"/>
      <c r="E1252" s="81">
        <f>(E1251*Invoice!I5265)+((E1251-(E1251*Invoice!I5265))*Invoice!J5265)</f>
        <v>0</v>
      </c>
      <c r="F1252" s="81"/>
      <c r="G1252" s="90">
        <f>E1252/1.11</f>
        <v>0</v>
      </c>
      <c r="H1252" s="91">
        <f>G1252*11%</f>
        <v>0</v>
      </c>
      <c r="I1252" s="91" t="e">
        <f>G1252/B1251</f>
        <v>#DIV/0!</v>
      </c>
      <c r="J1252" s="104" t="e">
        <f>H1252/B1251</f>
        <v>#DIV/0!</v>
      </c>
    </row>
    <row r="1253" spans="1:10" ht="12.75" customHeight="1" x14ac:dyDescent="0.25">
      <c r="A1253" s="101"/>
      <c r="D1253" s="81" t="s">
        <v>23</v>
      </c>
      <c r="E1253" s="81">
        <f>E1251-E1252</f>
        <v>0</v>
      </c>
      <c r="F1253" s="81"/>
      <c r="G1253" s="82">
        <f>G1251-G1252</f>
        <v>0</v>
      </c>
      <c r="H1253" s="82">
        <f>H1251-H1252</f>
        <v>0</v>
      </c>
      <c r="I1253" s="82" t="e">
        <f>I1251-I1252</f>
        <v>#DIV/0!</v>
      </c>
      <c r="J1253" s="105" t="e">
        <f>J1251-J1252</f>
        <v>#DIV/0!</v>
      </c>
    </row>
    <row r="1254" spans="1:10" ht="12.75" customHeight="1" x14ac:dyDescent="0.25">
      <c r="A1254" s="101"/>
      <c r="D1254" s="81"/>
      <c r="E1254" s="81"/>
      <c r="F1254" s="81"/>
      <c r="G1254" s="82"/>
      <c r="H1254" s="83">
        <f>G1253+H1253</f>
        <v>0</v>
      </c>
      <c r="I1254" s="83"/>
      <c r="J1254" s="103"/>
    </row>
    <row r="1255" spans="1:10" ht="12.75" customHeight="1" x14ac:dyDescent="0.25">
      <c r="A1255" s="101"/>
      <c r="B1255" s="79"/>
      <c r="D1255" s="81"/>
      <c r="E1255" s="81"/>
      <c r="F1255" s="81"/>
      <c r="G1255" s="82"/>
      <c r="H1255" s="83"/>
      <c r="I1255" s="83"/>
      <c r="J1255" s="103"/>
    </row>
    <row r="1256" spans="1:10" ht="12.75" customHeight="1" x14ac:dyDescent="0.25">
      <c r="A1256" s="101">
        <v>13</v>
      </c>
      <c r="B1256" s="84" t="s">
        <v>20</v>
      </c>
      <c r="C1256" s="84" t="s">
        <v>21</v>
      </c>
      <c r="D1256" s="85" t="s">
        <v>22</v>
      </c>
      <c r="E1256" s="85" t="s">
        <v>23</v>
      </c>
      <c r="F1256" s="85"/>
      <c r="G1256" s="86" t="s">
        <v>24</v>
      </c>
      <c r="H1256" s="87" t="s">
        <v>25</v>
      </c>
      <c r="I1256" s="87" t="s">
        <v>26</v>
      </c>
      <c r="J1256" s="102"/>
    </row>
    <row r="1257" spans="1:10" ht="12.75" customHeight="1" x14ac:dyDescent="0.25">
      <c r="A1257" s="101"/>
      <c r="B1257" s="80">
        <f>Invoice!B5266</f>
        <v>0</v>
      </c>
      <c r="C1257" s="88">
        <f>Invoice!E5266</f>
        <v>0</v>
      </c>
      <c r="D1257" s="89">
        <f>Invoice!H5266</f>
        <v>0</v>
      </c>
      <c r="E1257" s="81">
        <f t="shared" si="155"/>
        <v>0</v>
      </c>
      <c r="F1257" s="81"/>
      <c r="G1257" s="82">
        <f t="shared" si="156"/>
        <v>0</v>
      </c>
      <c r="H1257" s="83">
        <f t="shared" si="157"/>
        <v>0</v>
      </c>
      <c r="I1257" s="83" t="e">
        <f t="shared" si="158"/>
        <v>#DIV/0!</v>
      </c>
      <c r="J1257" s="103" t="e">
        <f t="shared" si="159"/>
        <v>#DIV/0!</v>
      </c>
    </row>
    <row r="1258" spans="1:10" ht="12.75" customHeight="1" x14ac:dyDescent="0.25">
      <c r="A1258" s="101"/>
      <c r="D1258" s="81"/>
      <c r="E1258" s="81">
        <f>(E1257*Invoice!I5266)+((E1257-(E1257*Invoice!I5266))*Invoice!J5266)</f>
        <v>0</v>
      </c>
      <c r="F1258" s="81"/>
      <c r="G1258" s="90">
        <f>E1258/1.11</f>
        <v>0</v>
      </c>
      <c r="H1258" s="91">
        <f>G1258*11%</f>
        <v>0</v>
      </c>
      <c r="I1258" s="91" t="e">
        <f>G1258/B1257</f>
        <v>#DIV/0!</v>
      </c>
      <c r="J1258" s="104" t="e">
        <f>H1258/B1257</f>
        <v>#DIV/0!</v>
      </c>
    </row>
    <row r="1259" spans="1:10" ht="12.75" customHeight="1" x14ac:dyDescent="0.25">
      <c r="A1259" s="101"/>
      <c r="D1259" s="81" t="s">
        <v>23</v>
      </c>
      <c r="E1259" s="81">
        <f>E1257-E1258</f>
        <v>0</v>
      </c>
      <c r="F1259" s="81"/>
      <c r="G1259" s="82">
        <f>G1257-G1258</f>
        <v>0</v>
      </c>
      <c r="H1259" s="82">
        <f>H1257-H1258</f>
        <v>0</v>
      </c>
      <c r="I1259" s="82" t="e">
        <f>I1257-I1258</f>
        <v>#DIV/0!</v>
      </c>
      <c r="J1259" s="105" t="e">
        <f>J1257-J1258</f>
        <v>#DIV/0!</v>
      </c>
    </row>
    <row r="1260" spans="1:10" ht="12.75" customHeight="1" x14ac:dyDescent="0.25">
      <c r="A1260" s="101"/>
      <c r="D1260" s="81"/>
      <c r="E1260" s="81"/>
      <c r="F1260" s="81"/>
      <c r="G1260" s="82"/>
      <c r="H1260" s="83">
        <f>G1259+H1259</f>
        <v>0</v>
      </c>
      <c r="I1260" s="83"/>
      <c r="J1260" s="103"/>
    </row>
    <row r="1261" spans="1:10" ht="12.75" customHeight="1" x14ac:dyDescent="0.25">
      <c r="A1261" s="101"/>
      <c r="B1261" s="79"/>
      <c r="D1261" s="81"/>
      <c r="E1261" s="81"/>
      <c r="F1261" s="81"/>
      <c r="G1261" s="82"/>
      <c r="H1261" s="83"/>
      <c r="I1261" s="83"/>
      <c r="J1261" s="103"/>
    </row>
    <row r="1262" spans="1:10" ht="12.75" customHeight="1" x14ac:dyDescent="0.25">
      <c r="A1262" s="101">
        <v>14</v>
      </c>
      <c r="B1262" s="84" t="s">
        <v>20</v>
      </c>
      <c r="C1262" s="84" t="s">
        <v>21</v>
      </c>
      <c r="D1262" s="85" t="s">
        <v>22</v>
      </c>
      <c r="E1262" s="85" t="s">
        <v>23</v>
      </c>
      <c r="F1262" s="85"/>
      <c r="G1262" s="86" t="s">
        <v>24</v>
      </c>
      <c r="H1262" s="87" t="s">
        <v>25</v>
      </c>
      <c r="I1262" s="87" t="s">
        <v>26</v>
      </c>
      <c r="J1262" s="102"/>
    </row>
    <row r="1263" spans="1:10" ht="12.75" customHeight="1" x14ac:dyDescent="0.25">
      <c r="A1263" s="101"/>
      <c r="B1263" s="80">
        <f>Invoice!B5267</f>
        <v>0</v>
      </c>
      <c r="C1263" s="88">
        <f>Invoice!E5267</f>
        <v>0</v>
      </c>
      <c r="D1263" s="89">
        <f>Invoice!H5267</f>
        <v>0</v>
      </c>
      <c r="E1263" s="81">
        <f t="shared" si="155"/>
        <v>0</v>
      </c>
      <c r="F1263" s="81"/>
      <c r="G1263" s="82">
        <f t="shared" si="156"/>
        <v>0</v>
      </c>
      <c r="H1263" s="83">
        <f t="shared" si="157"/>
        <v>0</v>
      </c>
      <c r="I1263" s="83" t="e">
        <f t="shared" si="158"/>
        <v>#DIV/0!</v>
      </c>
      <c r="J1263" s="103" t="e">
        <f t="shared" si="159"/>
        <v>#DIV/0!</v>
      </c>
    </row>
    <row r="1264" spans="1:10" ht="12.75" customHeight="1" x14ac:dyDescent="0.25">
      <c r="A1264" s="101"/>
      <c r="D1264" s="81"/>
      <c r="E1264" s="81">
        <f>(E1263*Invoice!I5267)+((E1263-(E1263*Invoice!I5267))*Invoice!J5267)</f>
        <v>0</v>
      </c>
      <c r="F1264" s="81"/>
      <c r="G1264" s="90">
        <f>E1264/1.11</f>
        <v>0</v>
      </c>
      <c r="H1264" s="91">
        <f>G1264*11%</f>
        <v>0</v>
      </c>
      <c r="I1264" s="91" t="e">
        <f>G1264/B1263</f>
        <v>#DIV/0!</v>
      </c>
      <c r="J1264" s="104" t="e">
        <f>H1264/B1263</f>
        <v>#DIV/0!</v>
      </c>
    </row>
    <row r="1265" spans="1:10" ht="12.75" customHeight="1" x14ac:dyDescent="0.25">
      <c r="A1265" s="101"/>
      <c r="D1265" s="81" t="s">
        <v>23</v>
      </c>
      <c r="E1265" s="81">
        <f>E1263-E1264</f>
        <v>0</v>
      </c>
      <c r="F1265" s="81"/>
      <c r="G1265" s="82">
        <f>G1263-G1264</f>
        <v>0</v>
      </c>
      <c r="H1265" s="82">
        <f>H1263-H1264</f>
        <v>0</v>
      </c>
      <c r="I1265" s="82" t="e">
        <f>I1263-I1264</f>
        <v>#DIV/0!</v>
      </c>
      <c r="J1265" s="105" t="e">
        <f>J1263-J1264</f>
        <v>#DIV/0!</v>
      </c>
    </row>
    <row r="1266" spans="1:10" ht="12.75" customHeight="1" x14ac:dyDescent="0.25">
      <c r="A1266" s="101"/>
      <c r="D1266" s="81"/>
      <c r="E1266" s="81"/>
      <c r="F1266" s="81"/>
      <c r="G1266" s="82"/>
      <c r="H1266" s="83">
        <f>G1265+H1265</f>
        <v>0</v>
      </c>
      <c r="I1266" s="83"/>
      <c r="J1266" s="103"/>
    </row>
    <row r="1267" spans="1:10" ht="12.75" customHeight="1" x14ac:dyDescent="0.25">
      <c r="A1267" s="101"/>
      <c r="B1267" s="79"/>
      <c r="D1267" s="81"/>
      <c r="E1267" s="81"/>
      <c r="F1267" s="81"/>
      <c r="G1267" s="82"/>
      <c r="H1267" s="83"/>
      <c r="I1267" s="83"/>
      <c r="J1267" s="103"/>
    </row>
    <row r="1268" spans="1:10" ht="12.75" customHeight="1" x14ac:dyDescent="0.25">
      <c r="A1268" s="101">
        <v>15</v>
      </c>
      <c r="B1268" s="84" t="s">
        <v>20</v>
      </c>
      <c r="C1268" s="84" t="s">
        <v>21</v>
      </c>
      <c r="D1268" s="85" t="s">
        <v>22</v>
      </c>
      <c r="E1268" s="85" t="s">
        <v>23</v>
      </c>
      <c r="F1268" s="85"/>
      <c r="G1268" s="86" t="s">
        <v>24</v>
      </c>
      <c r="H1268" s="87" t="s">
        <v>25</v>
      </c>
      <c r="I1268" s="87" t="s">
        <v>26</v>
      </c>
      <c r="J1268" s="102"/>
    </row>
    <row r="1269" spans="1:10" ht="12.75" customHeight="1" x14ac:dyDescent="0.25">
      <c r="A1269" s="101"/>
      <c r="B1269" s="80">
        <f>Invoice!B5268</f>
        <v>0</v>
      </c>
      <c r="C1269" s="88">
        <f>Invoice!E5268</f>
        <v>0</v>
      </c>
      <c r="D1269" s="89">
        <f>Invoice!H5268</f>
        <v>0</v>
      </c>
      <c r="E1269" s="81">
        <f t="shared" si="155"/>
        <v>0</v>
      </c>
      <c r="F1269" s="81"/>
      <c r="G1269" s="82">
        <f t="shared" si="156"/>
        <v>0</v>
      </c>
      <c r="H1269" s="83">
        <f t="shared" si="157"/>
        <v>0</v>
      </c>
      <c r="I1269" s="83" t="e">
        <f t="shared" si="158"/>
        <v>#DIV/0!</v>
      </c>
      <c r="J1269" s="103" t="e">
        <f t="shared" si="159"/>
        <v>#DIV/0!</v>
      </c>
    </row>
    <row r="1270" spans="1:10" ht="12.75" customHeight="1" x14ac:dyDescent="0.25">
      <c r="A1270" s="101"/>
      <c r="D1270" s="81"/>
      <c r="E1270" s="81">
        <f>(E1269*Invoice!I5268)+((E1269-(E1269*Invoice!I5268))*Invoice!J5268)</f>
        <v>0</v>
      </c>
      <c r="F1270" s="81"/>
      <c r="G1270" s="90">
        <f>E1270/1.11</f>
        <v>0</v>
      </c>
      <c r="H1270" s="91">
        <f>G1270*11%</f>
        <v>0</v>
      </c>
      <c r="I1270" s="91" t="e">
        <f>G1270/B1269</f>
        <v>#DIV/0!</v>
      </c>
      <c r="J1270" s="104" t="e">
        <f>H1270/B1269</f>
        <v>#DIV/0!</v>
      </c>
    </row>
    <row r="1271" spans="1:10" ht="12.75" customHeight="1" x14ac:dyDescent="0.25">
      <c r="A1271" s="101"/>
      <c r="D1271" s="81" t="s">
        <v>23</v>
      </c>
      <c r="E1271" s="81">
        <f>E1269-E1270</f>
        <v>0</v>
      </c>
      <c r="F1271" s="81"/>
      <c r="G1271" s="82">
        <f>G1269-G1270</f>
        <v>0</v>
      </c>
      <c r="H1271" s="82">
        <f>H1269-H1270</f>
        <v>0</v>
      </c>
      <c r="I1271" s="82" t="e">
        <f>I1269-I1270</f>
        <v>#DIV/0!</v>
      </c>
      <c r="J1271" s="105" t="e">
        <f>J1269-J1270</f>
        <v>#DIV/0!</v>
      </c>
    </row>
    <row r="1272" spans="1:10" ht="12.75" customHeight="1" x14ac:dyDescent="0.25">
      <c r="A1272" s="101"/>
      <c r="D1272" s="81"/>
      <c r="E1272" s="81"/>
      <c r="F1272" s="81"/>
      <c r="G1272" s="82"/>
      <c r="H1272" s="83">
        <f>G1271+H1271</f>
        <v>0</v>
      </c>
      <c r="I1272" s="83"/>
      <c r="J1272" s="103"/>
    </row>
    <row r="1273" spans="1:10" ht="12.75" customHeight="1" x14ac:dyDescent="0.25">
      <c r="A1273" s="101"/>
      <c r="B1273" s="79"/>
      <c r="D1273" s="81"/>
      <c r="E1273" s="81"/>
      <c r="F1273" s="81"/>
      <c r="G1273" s="82"/>
      <c r="H1273" s="83"/>
      <c r="I1273" s="83"/>
      <c r="J1273" s="103"/>
    </row>
    <row r="1274" spans="1:10" ht="12.75" customHeight="1" x14ac:dyDescent="0.25">
      <c r="A1274" s="101">
        <v>16</v>
      </c>
      <c r="B1274" s="84" t="s">
        <v>20</v>
      </c>
      <c r="C1274" s="84" t="s">
        <v>21</v>
      </c>
      <c r="D1274" s="85" t="s">
        <v>22</v>
      </c>
      <c r="E1274" s="85" t="s">
        <v>23</v>
      </c>
      <c r="F1274" s="85"/>
      <c r="G1274" s="86" t="s">
        <v>24</v>
      </c>
      <c r="H1274" s="87" t="s">
        <v>25</v>
      </c>
      <c r="I1274" s="87" t="s">
        <v>26</v>
      </c>
      <c r="J1274" s="102"/>
    </row>
    <row r="1275" spans="1:10" ht="12.75" customHeight="1" x14ac:dyDescent="0.25">
      <c r="A1275" s="101"/>
      <c r="B1275" s="80">
        <f>Invoice!B5269</f>
        <v>0</v>
      </c>
      <c r="C1275" s="88">
        <f>Invoice!E5269</f>
        <v>0</v>
      </c>
      <c r="D1275" s="89">
        <f>Invoice!H5269</f>
        <v>0</v>
      </c>
      <c r="E1275" s="81">
        <f t="shared" si="155"/>
        <v>0</v>
      </c>
      <c r="F1275" s="81"/>
      <c r="G1275" s="82">
        <f t="shared" si="156"/>
        <v>0</v>
      </c>
      <c r="H1275" s="83">
        <f t="shared" si="157"/>
        <v>0</v>
      </c>
      <c r="I1275" s="83" t="e">
        <f t="shared" si="158"/>
        <v>#DIV/0!</v>
      </c>
      <c r="J1275" s="103" t="e">
        <f t="shared" si="159"/>
        <v>#DIV/0!</v>
      </c>
    </row>
    <row r="1276" spans="1:10" ht="12.75" customHeight="1" x14ac:dyDescent="0.25">
      <c r="A1276" s="101"/>
      <c r="D1276" s="81"/>
      <c r="E1276" s="81">
        <f>(E1275*Invoice!I5269)+((E1275-(E1275*Invoice!I5269))*Invoice!J5269)</f>
        <v>0</v>
      </c>
      <c r="F1276" s="81"/>
      <c r="G1276" s="90">
        <f>E1276/1.11</f>
        <v>0</v>
      </c>
      <c r="H1276" s="91">
        <f>G1276*11%</f>
        <v>0</v>
      </c>
      <c r="I1276" s="91" t="e">
        <f>G1276/B1275</f>
        <v>#DIV/0!</v>
      </c>
      <c r="J1276" s="104" t="e">
        <f>H1276/B1275</f>
        <v>#DIV/0!</v>
      </c>
    </row>
    <row r="1277" spans="1:10" ht="12.75" customHeight="1" x14ac:dyDescent="0.25">
      <c r="A1277" s="101"/>
      <c r="D1277" s="81" t="s">
        <v>23</v>
      </c>
      <c r="E1277" s="81">
        <f>E1275-E1276</f>
        <v>0</v>
      </c>
      <c r="F1277" s="81"/>
      <c r="G1277" s="82">
        <f>G1275-G1276</f>
        <v>0</v>
      </c>
      <c r="H1277" s="82">
        <f>H1275-H1276</f>
        <v>0</v>
      </c>
      <c r="I1277" s="82" t="e">
        <f>I1275-I1276</f>
        <v>#DIV/0!</v>
      </c>
      <c r="J1277" s="105" t="e">
        <f>J1275-J1276</f>
        <v>#DIV/0!</v>
      </c>
    </row>
    <row r="1278" spans="1:10" ht="12.75" customHeight="1" x14ac:dyDescent="0.25">
      <c r="A1278" s="101"/>
      <c r="D1278" s="81"/>
      <c r="E1278" s="81"/>
      <c r="F1278" s="81"/>
      <c r="G1278" s="82"/>
      <c r="H1278" s="83">
        <f>G1277+H1277</f>
        <v>0</v>
      </c>
      <c r="I1278" s="83"/>
      <c r="J1278" s="103"/>
    </row>
    <row r="1279" spans="1:10" ht="12.75" customHeight="1" x14ac:dyDescent="0.25">
      <c r="A1279" s="101"/>
      <c r="C1279" s="88"/>
      <c r="D1279" s="89"/>
      <c r="E1279" s="81"/>
      <c r="F1279" s="81"/>
      <c r="G1279" s="82"/>
      <c r="H1279" s="83"/>
      <c r="I1279" s="83"/>
      <c r="J1279" s="103"/>
    </row>
    <row r="1280" spans="1:10" ht="12.75" customHeight="1" x14ac:dyDescent="0.25">
      <c r="A1280" s="106"/>
      <c r="B1280" s="107"/>
      <c r="C1280" s="107"/>
      <c r="D1280" s="107"/>
      <c r="E1280" s="107"/>
      <c r="F1280" s="107"/>
      <c r="G1280" s="108">
        <f>G1187+G1193+G1199+G1205+G1211+G1217+G1223+G1229+G1235+G1241+G1247+G1253+G1259+G1265+G1271+G1277</f>
        <v>0</v>
      </c>
      <c r="H1280" s="108">
        <f>H1187+H1193+H1199+H1205+H1211+H1217+H1223+H1229+H1235+H1241+H1247+H1253+H1259+H1265+H1271+H1277</f>
        <v>0</v>
      </c>
      <c r="I1280" s="107"/>
      <c r="J1280" s="109">
        <f>H1188+H1194+H1200+H1206+H1212+H1218+H1224+H1230+H1236+H1242+H1248+H1254+H1260+H1266+H1272+H1278</f>
        <v>0</v>
      </c>
    </row>
    <row r="1282" spans="1:10" ht="12.75" customHeight="1" x14ac:dyDescent="0.25">
      <c r="A1282" s="94" t="s">
        <v>1</v>
      </c>
      <c r="B1282" s="95">
        <f>Invoice!E5360</f>
        <v>23110048</v>
      </c>
      <c r="C1282" s="96"/>
      <c r="D1282" s="97"/>
      <c r="E1282" s="97"/>
      <c r="F1282" s="97"/>
      <c r="G1282" s="98"/>
      <c r="H1282" s="99"/>
      <c r="I1282" s="99"/>
      <c r="J1282" s="100"/>
    </row>
    <row r="1283" spans="1:10" ht="12.75" customHeight="1" x14ac:dyDescent="0.25">
      <c r="A1283" s="101">
        <v>1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Invoice!B5368</f>
        <v>0</v>
      </c>
      <c r="C1284" s="88">
        <f>Invoice!E5368</f>
        <v>0</v>
      </c>
      <c r="D1284" s="89">
        <f>Invoice!H5368</f>
        <v>0</v>
      </c>
      <c r="E1284" s="81">
        <f>D1284*B1284</f>
        <v>0</v>
      </c>
      <c r="F1284" s="81"/>
      <c r="G1284" s="82">
        <f>E1284/1.11</f>
        <v>0</v>
      </c>
      <c r="H1284" s="83">
        <f>G1284*11%</f>
        <v>0</v>
      </c>
      <c r="I1284" s="83" t="e">
        <f>G1284/B1284</f>
        <v>#DIV/0!</v>
      </c>
      <c r="J1284" s="103" t="e">
        <f>H1284/B1284</f>
        <v>#DIV/0!</v>
      </c>
    </row>
    <row r="1285" spans="1:10" ht="12.75" customHeight="1" x14ac:dyDescent="0.25">
      <c r="A1285" s="101"/>
      <c r="D1285" s="81"/>
      <c r="E1285" s="81">
        <f>(E1284*Invoice!I5368)+((E1284-(E1284*Invoice!I5368))*Invoice!J5368)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2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Invoice!B5369</f>
        <v>0</v>
      </c>
      <c r="C1290" s="88">
        <f>Invoice!E5369</f>
        <v>0</v>
      </c>
      <c r="D1290" s="89">
        <f>Invoice!H5369</f>
        <v>0</v>
      </c>
      <c r="E1290" s="81">
        <f t="shared" ref="E1290:E1374" si="160">D1290*B1290</f>
        <v>0</v>
      </c>
      <c r="F1290" s="81"/>
      <c r="G1290" s="82">
        <f t="shared" ref="G1290:G1374" si="161">E1290/1.11</f>
        <v>0</v>
      </c>
      <c r="H1290" s="83">
        <f t="shared" ref="H1290:H1374" si="162">G1290*11%</f>
        <v>0</v>
      </c>
      <c r="I1290" s="83" t="e">
        <f t="shared" ref="I1290:I1374" si="163">G1290/B1290</f>
        <v>#DIV/0!</v>
      </c>
      <c r="J1290" s="103" t="e">
        <f t="shared" ref="J1290:J1374" si="164">H1290/B1290</f>
        <v>#DIV/0!</v>
      </c>
    </row>
    <row r="1291" spans="1:10" ht="12.75" customHeight="1" x14ac:dyDescent="0.25">
      <c r="A1291" s="101"/>
      <c r="D1291" s="81"/>
      <c r="E1291" s="81">
        <f>(E1290*Invoice!I5369)+((E1290-(E1290*Invoice!I5369))*Invoice!J5369)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3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Invoice!B5370</f>
        <v>0</v>
      </c>
      <c r="C1296" s="88">
        <f>Invoice!E5370</f>
        <v>0</v>
      </c>
      <c r="D1296" s="89">
        <f>Invoice!H5370</f>
        <v>0</v>
      </c>
      <c r="E1296" s="81">
        <f t="shared" si="160"/>
        <v>0</v>
      </c>
      <c r="F1296" s="81"/>
      <c r="G1296" s="82">
        <f t="shared" si="161"/>
        <v>0</v>
      </c>
      <c r="H1296" s="83">
        <f t="shared" si="162"/>
        <v>0</v>
      </c>
      <c r="I1296" s="83" t="e">
        <f t="shared" si="163"/>
        <v>#DIV/0!</v>
      </c>
      <c r="J1296" s="103" t="e">
        <f t="shared" si="164"/>
        <v>#DIV/0!</v>
      </c>
    </row>
    <row r="1297" spans="1:10" ht="12.75" customHeight="1" x14ac:dyDescent="0.25">
      <c r="A1297" s="101"/>
      <c r="D1297" s="81"/>
      <c r="E1297" s="81">
        <f>(E1296*Invoice!I5370)+((E1296-(E1296*Invoice!I5370))*Invoice!J5370)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4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Invoice!B5371</f>
        <v>0</v>
      </c>
      <c r="C1302" s="88">
        <f>Invoice!E5371</f>
        <v>0</v>
      </c>
      <c r="D1302" s="89">
        <f>Invoice!H5371</f>
        <v>0</v>
      </c>
      <c r="E1302" s="81">
        <f t="shared" si="160"/>
        <v>0</v>
      </c>
      <c r="F1302" s="81"/>
      <c r="G1302" s="82">
        <f t="shared" si="161"/>
        <v>0</v>
      </c>
      <c r="H1302" s="83">
        <f t="shared" si="162"/>
        <v>0</v>
      </c>
      <c r="I1302" s="83" t="e">
        <f t="shared" si="163"/>
        <v>#DIV/0!</v>
      </c>
      <c r="J1302" s="103" t="e">
        <f t="shared" si="164"/>
        <v>#DIV/0!</v>
      </c>
    </row>
    <row r="1303" spans="1:10" ht="12.75" customHeight="1" x14ac:dyDescent="0.25">
      <c r="A1303" s="101"/>
      <c r="D1303" s="81"/>
      <c r="E1303" s="81">
        <f>(E1302*Invoice!I5371)+((E1302-(E1302*Invoice!I5371))*Invoice!J5371)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5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Invoice!B5372</f>
        <v>0</v>
      </c>
      <c r="C1308" s="88">
        <f>Invoice!E5372</f>
        <v>0</v>
      </c>
      <c r="D1308" s="89">
        <f>Invoice!H5372</f>
        <v>0</v>
      </c>
      <c r="E1308" s="81">
        <f t="shared" si="160"/>
        <v>0</v>
      </c>
      <c r="F1308" s="81"/>
      <c r="G1308" s="82">
        <f t="shared" si="161"/>
        <v>0</v>
      </c>
      <c r="H1308" s="83">
        <f t="shared" si="162"/>
        <v>0</v>
      </c>
      <c r="I1308" s="83" t="e">
        <f t="shared" si="163"/>
        <v>#DIV/0!</v>
      </c>
      <c r="J1308" s="103" t="e">
        <f t="shared" si="164"/>
        <v>#DIV/0!</v>
      </c>
    </row>
    <row r="1309" spans="1:10" ht="12.75" customHeight="1" x14ac:dyDescent="0.25">
      <c r="A1309" s="101"/>
      <c r="D1309" s="81"/>
      <c r="E1309" s="81">
        <f>(E1308*Invoice!I5372)+((E1308-(E1308*Invoice!I5372))*Invoice!J5372)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6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Invoice!B5373</f>
        <v>0</v>
      </c>
      <c r="C1314" s="88">
        <f>Invoice!E5373</f>
        <v>0</v>
      </c>
      <c r="D1314" s="89">
        <f>Invoice!H5373</f>
        <v>0</v>
      </c>
      <c r="E1314" s="81">
        <f t="shared" si="160"/>
        <v>0</v>
      </c>
      <c r="F1314" s="81"/>
      <c r="G1314" s="82">
        <f t="shared" si="161"/>
        <v>0</v>
      </c>
      <c r="H1314" s="83">
        <f t="shared" si="162"/>
        <v>0</v>
      </c>
      <c r="I1314" s="83" t="e">
        <f t="shared" si="163"/>
        <v>#DIV/0!</v>
      </c>
      <c r="J1314" s="103" t="e">
        <f t="shared" si="164"/>
        <v>#DIV/0!</v>
      </c>
    </row>
    <row r="1315" spans="1:10" ht="12.75" customHeight="1" x14ac:dyDescent="0.25">
      <c r="A1315" s="101"/>
      <c r="D1315" s="81"/>
      <c r="E1315" s="81">
        <f>(E1314*Invoice!I5373)+((E1314-(E1314*Invoice!I5373))*Invoice!J5373)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7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Invoice!B5374</f>
        <v>0</v>
      </c>
      <c r="C1320" s="88">
        <f>Invoice!E5374</f>
        <v>0</v>
      </c>
      <c r="D1320" s="89">
        <f>Invoice!H5374</f>
        <v>0</v>
      </c>
      <c r="E1320" s="81">
        <f t="shared" si="160"/>
        <v>0</v>
      </c>
      <c r="F1320" s="81"/>
      <c r="G1320" s="82">
        <f t="shared" si="161"/>
        <v>0</v>
      </c>
      <c r="H1320" s="83">
        <f t="shared" si="162"/>
        <v>0</v>
      </c>
      <c r="I1320" s="83" t="e">
        <f t="shared" si="163"/>
        <v>#DIV/0!</v>
      </c>
      <c r="J1320" s="103" t="e">
        <f t="shared" si="164"/>
        <v>#DIV/0!</v>
      </c>
    </row>
    <row r="1321" spans="1:10" ht="12.75" customHeight="1" x14ac:dyDescent="0.25">
      <c r="A1321" s="101"/>
      <c r="D1321" s="81"/>
      <c r="E1321" s="81">
        <f>(E1320*Invoice!I5374)+((E1320-(E1320*Invoice!I5374))*Invoice!J5374)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8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Invoice!B5375</f>
        <v>0</v>
      </c>
      <c r="C1326" s="88">
        <f>Invoice!E5375</f>
        <v>0</v>
      </c>
      <c r="D1326" s="89">
        <f>Invoice!H5375</f>
        <v>0</v>
      </c>
      <c r="E1326" s="81">
        <f t="shared" si="160"/>
        <v>0</v>
      </c>
      <c r="F1326" s="81"/>
      <c r="G1326" s="82">
        <f t="shared" si="161"/>
        <v>0</v>
      </c>
      <c r="H1326" s="83">
        <f t="shared" si="162"/>
        <v>0</v>
      </c>
      <c r="I1326" s="83" t="e">
        <f t="shared" si="163"/>
        <v>#DIV/0!</v>
      </c>
      <c r="J1326" s="103" t="e">
        <f t="shared" si="164"/>
        <v>#DIV/0!</v>
      </c>
    </row>
    <row r="1327" spans="1:10" ht="12.75" customHeight="1" x14ac:dyDescent="0.25">
      <c r="A1327" s="101"/>
      <c r="D1327" s="81"/>
      <c r="E1327" s="81">
        <f>(E1326*Invoice!I5375)+((E1326-(E1326*Invoice!I5375))*Invoice!J5375)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9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Invoice!B5376</f>
        <v>0</v>
      </c>
      <c r="C1332" s="88">
        <f>Invoice!E5376</f>
        <v>0</v>
      </c>
      <c r="D1332" s="89">
        <f>Invoice!H5376</f>
        <v>0</v>
      </c>
      <c r="E1332" s="81">
        <f t="shared" si="160"/>
        <v>0</v>
      </c>
      <c r="F1332" s="81"/>
      <c r="G1332" s="82">
        <f t="shared" si="161"/>
        <v>0</v>
      </c>
      <c r="H1332" s="83">
        <f t="shared" si="162"/>
        <v>0</v>
      </c>
      <c r="I1332" s="83" t="e">
        <f t="shared" si="163"/>
        <v>#DIV/0!</v>
      </c>
      <c r="J1332" s="103" t="e">
        <f t="shared" si="164"/>
        <v>#DIV/0!</v>
      </c>
    </row>
    <row r="1333" spans="1:10" ht="12.75" customHeight="1" x14ac:dyDescent="0.25">
      <c r="A1333" s="101"/>
      <c r="D1333" s="81"/>
      <c r="E1333" s="81">
        <f>(E1332*Invoice!I5376)+((E1332-(E1332*Invoice!I5376))*Invoice!J5376)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10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Invoice!B5377</f>
        <v>0</v>
      </c>
      <c r="C1338" s="88">
        <f>Invoice!E5377</f>
        <v>0</v>
      </c>
      <c r="D1338" s="89">
        <f>Invoice!H5377</f>
        <v>0</v>
      </c>
      <c r="E1338" s="81">
        <f t="shared" si="160"/>
        <v>0</v>
      </c>
      <c r="F1338" s="81"/>
      <c r="G1338" s="82">
        <f t="shared" si="161"/>
        <v>0</v>
      </c>
      <c r="H1338" s="83">
        <f t="shared" si="162"/>
        <v>0</v>
      </c>
      <c r="I1338" s="83" t="e">
        <f t="shared" si="163"/>
        <v>#DIV/0!</v>
      </c>
      <c r="J1338" s="103" t="e">
        <f t="shared" si="164"/>
        <v>#DIV/0!</v>
      </c>
    </row>
    <row r="1339" spans="1:10" ht="12.75" customHeight="1" x14ac:dyDescent="0.25">
      <c r="A1339" s="101"/>
      <c r="D1339" s="81"/>
      <c r="E1339" s="81">
        <f>(E1338*Invoice!I5377)+((E1338-(E1338*Invoice!I5377))*Invoice!J5377)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B1342" s="79"/>
      <c r="D1342" s="81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1">
        <v>11</v>
      </c>
      <c r="B1343" s="84" t="s">
        <v>20</v>
      </c>
      <c r="C1343" s="84" t="s">
        <v>21</v>
      </c>
      <c r="D1343" s="85" t="s">
        <v>22</v>
      </c>
      <c r="E1343" s="85" t="s">
        <v>23</v>
      </c>
      <c r="F1343" s="85"/>
      <c r="G1343" s="86" t="s">
        <v>24</v>
      </c>
      <c r="H1343" s="87" t="s">
        <v>25</v>
      </c>
      <c r="I1343" s="87" t="s">
        <v>26</v>
      </c>
      <c r="J1343" s="102"/>
    </row>
    <row r="1344" spans="1:10" ht="12.75" customHeight="1" x14ac:dyDescent="0.25">
      <c r="A1344" s="101"/>
      <c r="B1344" s="80">
        <f>Invoice!B5378</f>
        <v>0</v>
      </c>
      <c r="C1344" s="88">
        <f>Invoice!E5378</f>
        <v>0</v>
      </c>
      <c r="D1344" s="89">
        <f>Invoice!H5378</f>
        <v>0</v>
      </c>
      <c r="E1344" s="81">
        <f t="shared" si="160"/>
        <v>0</v>
      </c>
      <c r="F1344" s="81"/>
      <c r="G1344" s="82">
        <f t="shared" si="161"/>
        <v>0</v>
      </c>
      <c r="H1344" s="83">
        <f t="shared" si="162"/>
        <v>0</v>
      </c>
      <c r="I1344" s="83" t="e">
        <f t="shared" si="163"/>
        <v>#DIV/0!</v>
      </c>
      <c r="J1344" s="103" t="e">
        <f t="shared" si="164"/>
        <v>#DIV/0!</v>
      </c>
    </row>
    <row r="1345" spans="1:10" ht="12.75" customHeight="1" x14ac:dyDescent="0.25">
      <c r="A1345" s="101"/>
      <c r="D1345" s="81"/>
      <c r="E1345" s="81">
        <f>(E1344*Invoice!I5378)+((E1344-(E1344*Invoice!I5378))*Invoice!J5378)</f>
        <v>0</v>
      </c>
      <c r="F1345" s="81"/>
      <c r="G1345" s="90">
        <f>E1345/1.11</f>
        <v>0</v>
      </c>
      <c r="H1345" s="91">
        <f>G1345*11%</f>
        <v>0</v>
      </c>
      <c r="I1345" s="91" t="e">
        <f>G1345/B1344</f>
        <v>#DIV/0!</v>
      </c>
      <c r="J1345" s="104" t="e">
        <f>H1345/B1344</f>
        <v>#DIV/0!</v>
      </c>
    </row>
    <row r="1346" spans="1:10" ht="12.75" customHeight="1" x14ac:dyDescent="0.25">
      <c r="A1346" s="101"/>
      <c r="D1346" s="81" t="s">
        <v>23</v>
      </c>
      <c r="E1346" s="81">
        <f>E1344-E1345</f>
        <v>0</v>
      </c>
      <c r="F1346" s="81"/>
      <c r="G1346" s="82">
        <f>G1344-G1345</f>
        <v>0</v>
      </c>
      <c r="H1346" s="82">
        <f>H1344-H1345</f>
        <v>0</v>
      </c>
      <c r="I1346" s="82" t="e">
        <f>I1344-I1345</f>
        <v>#DIV/0!</v>
      </c>
      <c r="J1346" s="105" t="e">
        <f>J1344-J1345</f>
        <v>#DIV/0!</v>
      </c>
    </row>
    <row r="1347" spans="1:10" ht="12.75" customHeight="1" x14ac:dyDescent="0.25">
      <c r="A1347" s="101"/>
      <c r="D1347" s="81"/>
      <c r="E1347" s="81"/>
      <c r="F1347" s="81"/>
      <c r="G1347" s="82"/>
      <c r="H1347" s="83">
        <f>G1346+H1346</f>
        <v>0</v>
      </c>
      <c r="I1347" s="83"/>
      <c r="J1347" s="103"/>
    </row>
    <row r="1348" spans="1:10" ht="12.75" customHeight="1" x14ac:dyDescent="0.25">
      <c r="A1348" s="101"/>
      <c r="B1348" s="79"/>
      <c r="D1348" s="81"/>
      <c r="E1348" s="81"/>
      <c r="F1348" s="81"/>
      <c r="G1348" s="82"/>
      <c r="H1348" s="83"/>
      <c r="I1348" s="83"/>
      <c r="J1348" s="103"/>
    </row>
    <row r="1349" spans="1:10" ht="12.75" customHeight="1" x14ac:dyDescent="0.25">
      <c r="A1349" s="101">
        <v>12</v>
      </c>
      <c r="B1349" s="84" t="s">
        <v>20</v>
      </c>
      <c r="C1349" s="84" t="s">
        <v>21</v>
      </c>
      <c r="D1349" s="85" t="s">
        <v>22</v>
      </c>
      <c r="E1349" s="85" t="s">
        <v>23</v>
      </c>
      <c r="F1349" s="85"/>
      <c r="G1349" s="86" t="s">
        <v>24</v>
      </c>
      <c r="H1349" s="87" t="s">
        <v>25</v>
      </c>
      <c r="I1349" s="87" t="s">
        <v>26</v>
      </c>
      <c r="J1349" s="102"/>
    </row>
    <row r="1350" spans="1:10" ht="12.75" customHeight="1" x14ac:dyDescent="0.25">
      <c r="A1350" s="101"/>
      <c r="B1350" s="80">
        <f>Invoice!B5379</f>
        <v>0</v>
      </c>
      <c r="C1350" s="88">
        <f>Invoice!E5379</f>
        <v>0</v>
      </c>
      <c r="D1350" s="89">
        <f>Invoice!H5379</f>
        <v>0</v>
      </c>
      <c r="E1350" s="81">
        <f t="shared" si="160"/>
        <v>0</v>
      </c>
      <c r="F1350" s="81"/>
      <c r="G1350" s="82">
        <f t="shared" si="161"/>
        <v>0</v>
      </c>
      <c r="H1350" s="83">
        <f t="shared" si="162"/>
        <v>0</v>
      </c>
      <c r="I1350" s="83" t="e">
        <f t="shared" si="163"/>
        <v>#DIV/0!</v>
      </c>
      <c r="J1350" s="103" t="e">
        <f t="shared" si="164"/>
        <v>#DIV/0!</v>
      </c>
    </row>
    <row r="1351" spans="1:10" ht="12.75" customHeight="1" x14ac:dyDescent="0.25">
      <c r="A1351" s="101"/>
      <c r="D1351" s="81"/>
      <c r="E1351" s="81">
        <f>(E1350*Invoice!I5379)+((E1350-(E1350*Invoice!I5379))*Invoice!J5379)</f>
        <v>0</v>
      </c>
      <c r="F1351" s="81"/>
      <c r="G1351" s="90">
        <f>E1351/1.11</f>
        <v>0</v>
      </c>
      <c r="H1351" s="91">
        <f>G1351*11%</f>
        <v>0</v>
      </c>
      <c r="I1351" s="91" t="e">
        <f>G1351/B1350</f>
        <v>#DIV/0!</v>
      </c>
      <c r="J1351" s="104" t="e">
        <f>H1351/B1350</f>
        <v>#DIV/0!</v>
      </c>
    </row>
    <row r="1352" spans="1:10" ht="12.75" customHeight="1" x14ac:dyDescent="0.25">
      <c r="A1352" s="101"/>
      <c r="D1352" s="81" t="s">
        <v>23</v>
      </c>
      <c r="E1352" s="81">
        <f>E1350-E1351</f>
        <v>0</v>
      </c>
      <c r="F1352" s="81"/>
      <c r="G1352" s="82">
        <f>G1350-G1351</f>
        <v>0</v>
      </c>
      <c r="H1352" s="82">
        <f>H1350-H1351</f>
        <v>0</v>
      </c>
      <c r="I1352" s="82" t="e">
        <f>I1350-I1351</f>
        <v>#DIV/0!</v>
      </c>
      <c r="J1352" s="105" t="e">
        <f>J1350-J1351</f>
        <v>#DIV/0!</v>
      </c>
    </row>
    <row r="1353" spans="1:10" ht="12.75" customHeight="1" x14ac:dyDescent="0.25">
      <c r="A1353" s="101"/>
      <c r="D1353" s="81"/>
      <c r="E1353" s="81"/>
      <c r="F1353" s="81"/>
      <c r="G1353" s="82"/>
      <c r="H1353" s="83">
        <f>G1352+H1352</f>
        <v>0</v>
      </c>
      <c r="I1353" s="83"/>
      <c r="J1353" s="103"/>
    </row>
    <row r="1354" spans="1:10" ht="12.75" customHeight="1" x14ac:dyDescent="0.25">
      <c r="A1354" s="101"/>
      <c r="B1354" s="79"/>
      <c r="D1354" s="81"/>
      <c r="E1354" s="81"/>
      <c r="F1354" s="81"/>
      <c r="G1354" s="82"/>
      <c r="H1354" s="83"/>
      <c r="I1354" s="83"/>
      <c r="J1354" s="103"/>
    </row>
    <row r="1355" spans="1:10" ht="12.75" customHeight="1" x14ac:dyDescent="0.25">
      <c r="A1355" s="101">
        <v>13</v>
      </c>
      <c r="B1355" s="84" t="s">
        <v>20</v>
      </c>
      <c r="C1355" s="84" t="s">
        <v>21</v>
      </c>
      <c r="D1355" s="85" t="s">
        <v>22</v>
      </c>
      <c r="E1355" s="85" t="s">
        <v>23</v>
      </c>
      <c r="F1355" s="85"/>
      <c r="G1355" s="86" t="s">
        <v>24</v>
      </c>
      <c r="H1355" s="87" t="s">
        <v>25</v>
      </c>
      <c r="I1355" s="87" t="s">
        <v>26</v>
      </c>
      <c r="J1355" s="102"/>
    </row>
    <row r="1356" spans="1:10" ht="12.75" customHeight="1" x14ac:dyDescent="0.25">
      <c r="A1356" s="101"/>
      <c r="B1356" s="80">
        <f>Invoice!B5380</f>
        <v>0</v>
      </c>
      <c r="C1356" s="88">
        <f>Invoice!E5380</f>
        <v>0</v>
      </c>
      <c r="D1356" s="89">
        <f>Invoice!H5380</f>
        <v>0</v>
      </c>
      <c r="E1356" s="81">
        <f t="shared" si="160"/>
        <v>0</v>
      </c>
      <c r="F1356" s="81"/>
      <c r="G1356" s="82">
        <f t="shared" si="161"/>
        <v>0</v>
      </c>
      <c r="H1356" s="83">
        <f t="shared" si="162"/>
        <v>0</v>
      </c>
      <c r="I1356" s="83" t="e">
        <f t="shared" si="163"/>
        <v>#DIV/0!</v>
      </c>
      <c r="J1356" s="103" t="e">
        <f t="shared" si="164"/>
        <v>#DIV/0!</v>
      </c>
    </row>
    <row r="1357" spans="1:10" ht="12.75" customHeight="1" x14ac:dyDescent="0.25">
      <c r="A1357" s="101"/>
      <c r="D1357" s="81"/>
      <c r="E1357" s="81">
        <f>(E1356*Invoice!I5380)+((E1356-(E1356*Invoice!I5380))*Invoice!J5380)</f>
        <v>0</v>
      </c>
      <c r="F1357" s="81"/>
      <c r="G1357" s="90">
        <f>E1357/1.11</f>
        <v>0</v>
      </c>
      <c r="H1357" s="91">
        <f>G1357*11%</f>
        <v>0</v>
      </c>
      <c r="I1357" s="91" t="e">
        <f>G1357/B1356</f>
        <v>#DIV/0!</v>
      </c>
      <c r="J1357" s="104" t="e">
        <f>H1357/B1356</f>
        <v>#DIV/0!</v>
      </c>
    </row>
    <row r="1358" spans="1:10" ht="12.75" customHeight="1" x14ac:dyDescent="0.25">
      <c r="A1358" s="101"/>
      <c r="D1358" s="81" t="s">
        <v>23</v>
      </c>
      <c r="E1358" s="81">
        <f>E1356-E1357</f>
        <v>0</v>
      </c>
      <c r="F1358" s="81"/>
      <c r="G1358" s="82">
        <f>G1356-G1357</f>
        <v>0</v>
      </c>
      <c r="H1358" s="82">
        <f>H1356-H1357</f>
        <v>0</v>
      </c>
      <c r="I1358" s="82" t="e">
        <f>I1356-I1357</f>
        <v>#DIV/0!</v>
      </c>
      <c r="J1358" s="105" t="e">
        <f>J1356-J1357</f>
        <v>#DIV/0!</v>
      </c>
    </row>
    <row r="1359" spans="1:10" ht="12.75" customHeight="1" x14ac:dyDescent="0.25">
      <c r="A1359" s="101"/>
      <c r="D1359" s="81"/>
      <c r="E1359" s="81"/>
      <c r="F1359" s="81"/>
      <c r="G1359" s="82"/>
      <c r="H1359" s="83">
        <f>G1358+H1358</f>
        <v>0</v>
      </c>
      <c r="I1359" s="83"/>
      <c r="J1359" s="103"/>
    </row>
    <row r="1360" spans="1:10" ht="12.75" customHeight="1" x14ac:dyDescent="0.25">
      <c r="A1360" s="101"/>
      <c r="B1360" s="79"/>
      <c r="D1360" s="81"/>
      <c r="E1360" s="81"/>
      <c r="F1360" s="81"/>
      <c r="G1360" s="82"/>
      <c r="H1360" s="83"/>
      <c r="I1360" s="83"/>
      <c r="J1360" s="103"/>
    </row>
    <row r="1361" spans="1:10" ht="12.75" customHeight="1" x14ac:dyDescent="0.25">
      <c r="A1361" s="101">
        <v>14</v>
      </c>
      <c r="B1361" s="84" t="s">
        <v>20</v>
      </c>
      <c r="C1361" s="84" t="s">
        <v>21</v>
      </c>
      <c r="D1361" s="85" t="s">
        <v>22</v>
      </c>
      <c r="E1361" s="85" t="s">
        <v>23</v>
      </c>
      <c r="F1361" s="85"/>
      <c r="G1361" s="86" t="s">
        <v>24</v>
      </c>
      <c r="H1361" s="87" t="s">
        <v>25</v>
      </c>
      <c r="I1361" s="87" t="s">
        <v>26</v>
      </c>
      <c r="J1361" s="102"/>
    </row>
    <row r="1362" spans="1:10" ht="12.75" customHeight="1" x14ac:dyDescent="0.25">
      <c r="A1362" s="101"/>
      <c r="B1362" s="80">
        <f>Invoice!B5381</f>
        <v>0</v>
      </c>
      <c r="C1362" s="88">
        <f>Invoice!E5381</f>
        <v>0</v>
      </c>
      <c r="D1362" s="89">
        <f>Invoice!H5381</f>
        <v>0</v>
      </c>
      <c r="E1362" s="81">
        <f t="shared" si="160"/>
        <v>0</v>
      </c>
      <c r="F1362" s="81"/>
      <c r="G1362" s="82">
        <f t="shared" si="161"/>
        <v>0</v>
      </c>
      <c r="H1362" s="83">
        <f t="shared" si="162"/>
        <v>0</v>
      </c>
      <c r="I1362" s="83" t="e">
        <f t="shared" si="163"/>
        <v>#DIV/0!</v>
      </c>
      <c r="J1362" s="103" t="e">
        <f t="shared" si="164"/>
        <v>#DIV/0!</v>
      </c>
    </row>
    <row r="1363" spans="1:10" ht="12.75" customHeight="1" x14ac:dyDescent="0.25">
      <c r="A1363" s="101"/>
      <c r="D1363" s="81"/>
      <c r="E1363" s="81">
        <f>(E1362*Invoice!I5381)+((E1362-(E1362*Invoice!I5381))*Invoice!J5381)</f>
        <v>0</v>
      </c>
      <c r="F1363" s="81"/>
      <c r="G1363" s="90">
        <f>E1363/1.11</f>
        <v>0</v>
      </c>
      <c r="H1363" s="91">
        <f>G1363*11%</f>
        <v>0</v>
      </c>
      <c r="I1363" s="91" t="e">
        <f>G1363/B1362</f>
        <v>#DIV/0!</v>
      </c>
      <c r="J1363" s="104" t="e">
        <f>H1363/B1362</f>
        <v>#DIV/0!</v>
      </c>
    </row>
    <row r="1364" spans="1:10" ht="12.75" customHeight="1" x14ac:dyDescent="0.25">
      <c r="A1364" s="101"/>
      <c r="D1364" s="81" t="s">
        <v>23</v>
      </c>
      <c r="E1364" s="81">
        <f>E1362-E1363</f>
        <v>0</v>
      </c>
      <c r="F1364" s="81"/>
      <c r="G1364" s="82">
        <f>G1362-G1363</f>
        <v>0</v>
      </c>
      <c r="H1364" s="82">
        <f>H1362-H1363</f>
        <v>0</v>
      </c>
      <c r="I1364" s="82" t="e">
        <f>I1362-I1363</f>
        <v>#DIV/0!</v>
      </c>
      <c r="J1364" s="105" t="e">
        <f>J1362-J1363</f>
        <v>#DIV/0!</v>
      </c>
    </row>
    <row r="1365" spans="1:10" ht="12.75" customHeight="1" x14ac:dyDescent="0.25">
      <c r="A1365" s="101"/>
      <c r="D1365" s="81"/>
      <c r="E1365" s="81"/>
      <c r="F1365" s="81"/>
      <c r="G1365" s="82"/>
      <c r="H1365" s="83">
        <f>G1364+H1364</f>
        <v>0</v>
      </c>
      <c r="I1365" s="83"/>
      <c r="J1365" s="103"/>
    </row>
    <row r="1366" spans="1:10" ht="12.75" customHeight="1" x14ac:dyDescent="0.25">
      <c r="A1366" s="101"/>
      <c r="B1366" s="79"/>
      <c r="D1366" s="81"/>
      <c r="E1366" s="81"/>
      <c r="F1366" s="81"/>
      <c r="G1366" s="82"/>
      <c r="H1366" s="83"/>
      <c r="I1366" s="83"/>
      <c r="J1366" s="103"/>
    </row>
    <row r="1367" spans="1:10" ht="12.75" customHeight="1" x14ac:dyDescent="0.25">
      <c r="A1367" s="101">
        <v>15</v>
      </c>
      <c r="B1367" s="84" t="s">
        <v>20</v>
      </c>
      <c r="C1367" s="84" t="s">
        <v>21</v>
      </c>
      <c r="D1367" s="85" t="s">
        <v>22</v>
      </c>
      <c r="E1367" s="85" t="s">
        <v>23</v>
      </c>
      <c r="F1367" s="85"/>
      <c r="G1367" s="86" t="s">
        <v>24</v>
      </c>
      <c r="H1367" s="87" t="s">
        <v>25</v>
      </c>
      <c r="I1367" s="87" t="s">
        <v>26</v>
      </c>
      <c r="J1367" s="102"/>
    </row>
    <row r="1368" spans="1:10" ht="12.75" customHeight="1" x14ac:dyDescent="0.25">
      <c r="A1368" s="101"/>
      <c r="B1368" s="80">
        <f>Invoice!B5382</f>
        <v>0</v>
      </c>
      <c r="C1368" s="88">
        <f>Invoice!E5382</f>
        <v>0</v>
      </c>
      <c r="D1368" s="89">
        <f>Invoice!H5382</f>
        <v>0</v>
      </c>
      <c r="E1368" s="81">
        <f t="shared" si="160"/>
        <v>0</v>
      </c>
      <c r="F1368" s="81"/>
      <c r="G1368" s="82">
        <f t="shared" si="161"/>
        <v>0</v>
      </c>
      <c r="H1368" s="83">
        <f t="shared" si="162"/>
        <v>0</v>
      </c>
      <c r="I1368" s="83" t="e">
        <f t="shared" si="163"/>
        <v>#DIV/0!</v>
      </c>
      <c r="J1368" s="103" t="e">
        <f t="shared" si="164"/>
        <v>#DIV/0!</v>
      </c>
    </row>
    <row r="1369" spans="1:10" ht="12.75" customHeight="1" x14ac:dyDescent="0.25">
      <c r="A1369" s="101"/>
      <c r="D1369" s="81"/>
      <c r="E1369" s="81">
        <f>(E1368*Invoice!I5382)+((E1368-(E1368*Invoice!I5382))*Invoice!J5382)</f>
        <v>0</v>
      </c>
      <c r="F1369" s="81"/>
      <c r="G1369" s="90">
        <f>E1369/1.11</f>
        <v>0</v>
      </c>
      <c r="H1369" s="91">
        <f>G1369*11%</f>
        <v>0</v>
      </c>
      <c r="I1369" s="91" t="e">
        <f>G1369/B1368</f>
        <v>#DIV/0!</v>
      </c>
      <c r="J1369" s="104" t="e">
        <f>H1369/B1368</f>
        <v>#DIV/0!</v>
      </c>
    </row>
    <row r="1370" spans="1:10" ht="12.75" customHeight="1" x14ac:dyDescent="0.25">
      <c r="A1370" s="101"/>
      <c r="D1370" s="81" t="s">
        <v>23</v>
      </c>
      <c r="E1370" s="81">
        <f>E1368-E1369</f>
        <v>0</v>
      </c>
      <c r="F1370" s="81"/>
      <c r="G1370" s="82">
        <f>G1368-G1369</f>
        <v>0</v>
      </c>
      <c r="H1370" s="82">
        <f>H1368-H1369</f>
        <v>0</v>
      </c>
      <c r="I1370" s="82" t="e">
        <f>I1368-I1369</f>
        <v>#DIV/0!</v>
      </c>
      <c r="J1370" s="105" t="e">
        <f>J1368-J1369</f>
        <v>#DIV/0!</v>
      </c>
    </row>
    <row r="1371" spans="1:10" ht="12.75" customHeight="1" x14ac:dyDescent="0.25">
      <c r="A1371" s="101"/>
      <c r="D1371" s="81"/>
      <c r="E1371" s="81"/>
      <c r="F1371" s="81"/>
      <c r="G1371" s="82"/>
      <c r="H1371" s="83">
        <f>G1370+H1370</f>
        <v>0</v>
      </c>
      <c r="I1371" s="83"/>
      <c r="J1371" s="103"/>
    </row>
    <row r="1372" spans="1:10" ht="12.75" customHeight="1" x14ac:dyDescent="0.25">
      <c r="A1372" s="101"/>
      <c r="B1372" s="79"/>
      <c r="D1372" s="81"/>
      <c r="E1372" s="81"/>
      <c r="F1372" s="81"/>
      <c r="G1372" s="82"/>
      <c r="H1372" s="83"/>
      <c r="I1372" s="83"/>
      <c r="J1372" s="103"/>
    </row>
    <row r="1373" spans="1:10" ht="12.75" customHeight="1" x14ac:dyDescent="0.25">
      <c r="A1373" s="101">
        <v>16</v>
      </c>
      <c r="B1373" s="84" t="s">
        <v>20</v>
      </c>
      <c r="C1373" s="84" t="s">
        <v>21</v>
      </c>
      <c r="D1373" s="85" t="s">
        <v>22</v>
      </c>
      <c r="E1373" s="85" t="s">
        <v>23</v>
      </c>
      <c r="F1373" s="85"/>
      <c r="G1373" s="86" t="s">
        <v>24</v>
      </c>
      <c r="H1373" s="87" t="s">
        <v>25</v>
      </c>
      <c r="I1373" s="87" t="s">
        <v>26</v>
      </c>
      <c r="J1373" s="102"/>
    </row>
    <row r="1374" spans="1:10" ht="12.75" customHeight="1" x14ac:dyDescent="0.25">
      <c r="A1374" s="101"/>
      <c r="B1374" s="80">
        <f>Invoice!B5383</f>
        <v>0</v>
      </c>
      <c r="C1374" s="88">
        <f>Invoice!E5383</f>
        <v>0</v>
      </c>
      <c r="D1374" s="89">
        <f>Invoice!H5383</f>
        <v>0</v>
      </c>
      <c r="E1374" s="81">
        <f t="shared" si="160"/>
        <v>0</v>
      </c>
      <c r="F1374" s="81"/>
      <c r="G1374" s="82">
        <f t="shared" si="161"/>
        <v>0</v>
      </c>
      <c r="H1374" s="83">
        <f t="shared" si="162"/>
        <v>0</v>
      </c>
      <c r="I1374" s="83" t="e">
        <f t="shared" si="163"/>
        <v>#DIV/0!</v>
      </c>
      <c r="J1374" s="103" t="e">
        <f t="shared" si="164"/>
        <v>#DIV/0!</v>
      </c>
    </row>
    <row r="1375" spans="1:10" ht="12.75" customHeight="1" x14ac:dyDescent="0.25">
      <c r="A1375" s="101"/>
      <c r="D1375" s="81"/>
      <c r="E1375" s="81">
        <f>(E1374*Invoice!I5383)+((E1374-(E1374*Invoice!I5383))*Invoice!J5383)</f>
        <v>0</v>
      </c>
      <c r="F1375" s="81"/>
      <c r="G1375" s="90">
        <f>E1375/1.11</f>
        <v>0</v>
      </c>
      <c r="H1375" s="91">
        <f>G1375*11%</f>
        <v>0</v>
      </c>
      <c r="I1375" s="91" t="e">
        <f>G1375/B1374</f>
        <v>#DIV/0!</v>
      </c>
      <c r="J1375" s="104" t="e">
        <f>H1375/B1374</f>
        <v>#DIV/0!</v>
      </c>
    </row>
    <row r="1376" spans="1:10" ht="12.75" customHeight="1" x14ac:dyDescent="0.25">
      <c r="A1376" s="101"/>
      <c r="D1376" s="81" t="s">
        <v>23</v>
      </c>
      <c r="E1376" s="81">
        <f>E1374-E1375</f>
        <v>0</v>
      </c>
      <c r="F1376" s="81"/>
      <c r="G1376" s="82">
        <f>G1374-G1375</f>
        <v>0</v>
      </c>
      <c r="H1376" s="82">
        <f>H1374-H1375</f>
        <v>0</v>
      </c>
      <c r="I1376" s="82" t="e">
        <f>I1374-I1375</f>
        <v>#DIV/0!</v>
      </c>
      <c r="J1376" s="105" t="e">
        <f>J1374-J1375</f>
        <v>#DIV/0!</v>
      </c>
    </row>
    <row r="1377" spans="1:10" ht="12.75" customHeight="1" x14ac:dyDescent="0.25">
      <c r="A1377" s="101"/>
      <c r="D1377" s="81"/>
      <c r="E1377" s="81"/>
      <c r="F1377" s="81"/>
      <c r="G1377" s="82"/>
      <c r="H1377" s="83">
        <f>G1376+H1376</f>
        <v>0</v>
      </c>
      <c r="I1377" s="83"/>
      <c r="J1377" s="103"/>
    </row>
    <row r="1378" spans="1:10" ht="12.75" customHeight="1" x14ac:dyDescent="0.25">
      <c r="A1378" s="101"/>
      <c r="C1378" s="88"/>
      <c r="D1378" s="89"/>
      <c r="E1378" s="81"/>
      <c r="F1378" s="81"/>
      <c r="G1378" s="82"/>
      <c r="H1378" s="83"/>
      <c r="I1378" s="83"/>
      <c r="J1378" s="103"/>
    </row>
    <row r="1379" spans="1:10" ht="12.75" customHeight="1" x14ac:dyDescent="0.25">
      <c r="A1379" s="106"/>
      <c r="B1379" s="107"/>
      <c r="C1379" s="107"/>
      <c r="D1379" s="107"/>
      <c r="E1379" s="107"/>
      <c r="F1379" s="107"/>
      <c r="G1379" s="108">
        <f>G1286+G1292+G1298+G1304+G1310+G1316+G1322+G1328+G1334+G1340+G1346+G1352+G1358+G1364+G1370+G1376</f>
        <v>0</v>
      </c>
      <c r="H1379" s="108">
        <f>H1286+H1292+H1298+H1304+H1310+H1316+H1322+H1328+H1334+H1340+H1346+H1352+H1358+H1364+H1370+H1376</f>
        <v>0</v>
      </c>
      <c r="I1379" s="107"/>
      <c r="J1379" s="109">
        <f>H1287+H1293+H1299+H1305+H1311+H1317+H1323+H1329+H1335+H1341+H1347+H1353+H1359+H1365+H1371+H1377</f>
        <v>0</v>
      </c>
    </row>
    <row r="1381" spans="1:10" ht="12.75" customHeight="1" x14ac:dyDescent="0.25">
      <c r="A1381" s="94" t="s">
        <v>1</v>
      </c>
      <c r="B1381" s="95">
        <f>Invoice!E5474</f>
        <v>23110049</v>
      </c>
      <c r="C1381" s="96"/>
      <c r="D1381" s="97"/>
      <c r="E1381" s="97"/>
      <c r="F1381" s="97"/>
      <c r="G1381" s="98"/>
      <c r="H1381" s="99"/>
      <c r="I1381" s="99"/>
      <c r="J1381" s="100"/>
    </row>
    <row r="1382" spans="1:10" ht="12.75" customHeight="1" x14ac:dyDescent="0.25">
      <c r="A1382" s="101">
        <v>1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Invoice!B5482</f>
        <v>0</v>
      </c>
      <c r="C1383" s="88">
        <f>Invoice!E5482</f>
        <v>0</v>
      </c>
      <c r="D1383" s="89">
        <f>Invoice!H5482</f>
        <v>0</v>
      </c>
      <c r="E1383" s="81">
        <f>D1383*B1383</f>
        <v>0</v>
      </c>
      <c r="F1383" s="81"/>
      <c r="G1383" s="82">
        <f>E1383/1.11</f>
        <v>0</v>
      </c>
      <c r="H1383" s="83">
        <f>G1383*11%</f>
        <v>0</v>
      </c>
      <c r="I1383" s="83" t="e">
        <f>G1383/B1383</f>
        <v>#DIV/0!</v>
      </c>
      <c r="J1383" s="103" t="e">
        <f>H1383/B1383</f>
        <v>#DIV/0!</v>
      </c>
    </row>
    <row r="1384" spans="1:10" ht="12.75" customHeight="1" x14ac:dyDescent="0.25">
      <c r="A1384" s="101"/>
      <c r="D1384" s="81"/>
      <c r="E1384" s="81">
        <f>(E1383*Invoice!I5482)+((E1383-(E1383*Invoice!I5482))*Invoice!J5482)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2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Invoice!B5483</f>
        <v>0</v>
      </c>
      <c r="C1389" s="88">
        <f>Invoice!E5483</f>
        <v>0</v>
      </c>
      <c r="D1389" s="89">
        <f>Invoice!H5483</f>
        <v>0</v>
      </c>
      <c r="E1389" s="81">
        <f t="shared" ref="E1389:E1473" si="165">D1389*B1389</f>
        <v>0</v>
      </c>
      <c r="F1389" s="81"/>
      <c r="G1389" s="82">
        <f t="shared" ref="G1389:G1473" si="166">E1389/1.11</f>
        <v>0</v>
      </c>
      <c r="H1389" s="83">
        <f t="shared" ref="H1389:H1473" si="167">G1389*11%</f>
        <v>0</v>
      </c>
      <c r="I1389" s="83" t="e">
        <f t="shared" ref="I1389:I1473" si="168">G1389/B1389</f>
        <v>#DIV/0!</v>
      </c>
      <c r="J1389" s="103" t="e">
        <f t="shared" ref="J1389:J1473" si="169">H1389/B1389</f>
        <v>#DIV/0!</v>
      </c>
    </row>
    <row r="1390" spans="1:10" ht="12.75" customHeight="1" x14ac:dyDescent="0.25">
      <c r="A1390" s="101"/>
      <c r="D1390" s="81"/>
      <c r="E1390" s="81">
        <f>(E1389*Invoice!I5483)+((E1389-(E1389*Invoice!I5483))*Invoice!J5483)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3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Invoice!B5484</f>
        <v>0</v>
      </c>
      <c r="C1395" s="88">
        <f>Invoice!E5484</f>
        <v>0</v>
      </c>
      <c r="D1395" s="89">
        <f>Invoice!H5484</f>
        <v>0</v>
      </c>
      <c r="E1395" s="81">
        <f t="shared" si="165"/>
        <v>0</v>
      </c>
      <c r="F1395" s="81"/>
      <c r="G1395" s="82">
        <f t="shared" si="166"/>
        <v>0</v>
      </c>
      <c r="H1395" s="83">
        <f t="shared" si="167"/>
        <v>0</v>
      </c>
      <c r="I1395" s="83" t="e">
        <f t="shared" si="168"/>
        <v>#DIV/0!</v>
      </c>
      <c r="J1395" s="103" t="e">
        <f t="shared" si="169"/>
        <v>#DIV/0!</v>
      </c>
    </row>
    <row r="1396" spans="1:10" ht="12.75" customHeight="1" x14ac:dyDescent="0.25">
      <c r="A1396" s="101"/>
      <c r="D1396" s="81"/>
      <c r="E1396" s="81">
        <f>(E1395*Invoice!I5484)+((E1395-(E1395*Invoice!I5484))*Invoice!J5484)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4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Invoice!B5485</f>
        <v>0</v>
      </c>
      <c r="C1401" s="88">
        <f>Invoice!E5485</f>
        <v>0</v>
      </c>
      <c r="D1401" s="89">
        <f>Invoice!H5485</f>
        <v>0</v>
      </c>
      <c r="E1401" s="81">
        <f t="shared" si="165"/>
        <v>0</v>
      </c>
      <c r="F1401" s="81"/>
      <c r="G1401" s="82">
        <f t="shared" si="166"/>
        <v>0</v>
      </c>
      <c r="H1401" s="83">
        <f t="shared" si="167"/>
        <v>0</v>
      </c>
      <c r="I1401" s="83" t="e">
        <f t="shared" si="168"/>
        <v>#DIV/0!</v>
      </c>
      <c r="J1401" s="103" t="e">
        <f t="shared" si="169"/>
        <v>#DIV/0!</v>
      </c>
    </row>
    <row r="1402" spans="1:10" ht="12.75" customHeight="1" x14ac:dyDescent="0.25">
      <c r="A1402" s="101"/>
      <c r="D1402" s="81"/>
      <c r="E1402" s="81">
        <f>(E1401*Invoice!I5485)+((E1401-(E1401*Invoice!I5485))*Invoice!J5485)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5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Invoice!B5486</f>
        <v>0</v>
      </c>
      <c r="C1407" s="88">
        <f>Invoice!E5486</f>
        <v>0</v>
      </c>
      <c r="D1407" s="89">
        <f>Invoice!H5486</f>
        <v>0</v>
      </c>
      <c r="E1407" s="81">
        <f t="shared" si="165"/>
        <v>0</v>
      </c>
      <c r="F1407" s="81"/>
      <c r="G1407" s="82">
        <f t="shared" si="166"/>
        <v>0</v>
      </c>
      <c r="H1407" s="83">
        <f t="shared" si="167"/>
        <v>0</v>
      </c>
      <c r="I1407" s="83" t="e">
        <f t="shared" si="168"/>
        <v>#DIV/0!</v>
      </c>
      <c r="J1407" s="103" t="e">
        <f t="shared" si="169"/>
        <v>#DIV/0!</v>
      </c>
    </row>
    <row r="1408" spans="1:10" ht="12.75" customHeight="1" x14ac:dyDescent="0.25">
      <c r="A1408" s="101"/>
      <c r="D1408" s="81"/>
      <c r="E1408" s="81">
        <f>(E1407*Invoice!I5486)+((E1407-(E1407*Invoice!I5486))*Invoice!J5486)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6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Invoice!B5487</f>
        <v>0</v>
      </c>
      <c r="C1413" s="88">
        <f>Invoice!E5487</f>
        <v>0</v>
      </c>
      <c r="D1413" s="89">
        <f>Invoice!H5487</f>
        <v>0</v>
      </c>
      <c r="E1413" s="81">
        <f t="shared" si="165"/>
        <v>0</v>
      </c>
      <c r="F1413" s="81"/>
      <c r="G1413" s="82">
        <f t="shared" si="166"/>
        <v>0</v>
      </c>
      <c r="H1413" s="83">
        <f t="shared" si="167"/>
        <v>0</v>
      </c>
      <c r="I1413" s="83" t="e">
        <f t="shared" si="168"/>
        <v>#DIV/0!</v>
      </c>
      <c r="J1413" s="103" t="e">
        <f t="shared" si="169"/>
        <v>#DIV/0!</v>
      </c>
    </row>
    <row r="1414" spans="1:10" ht="12.75" customHeight="1" x14ac:dyDescent="0.25">
      <c r="A1414" s="101"/>
      <c r="D1414" s="81"/>
      <c r="E1414" s="81">
        <f>(E1413*Invoice!I5487)+((E1413-(E1413*Invoice!I5487))*Invoice!J5487)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7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Invoice!B5488</f>
        <v>0</v>
      </c>
      <c r="C1419" s="88">
        <f>Invoice!E5488</f>
        <v>0</v>
      </c>
      <c r="D1419" s="89">
        <f>Invoice!H5488</f>
        <v>0</v>
      </c>
      <c r="E1419" s="81">
        <f t="shared" si="165"/>
        <v>0</v>
      </c>
      <c r="F1419" s="81"/>
      <c r="G1419" s="82">
        <f t="shared" si="166"/>
        <v>0</v>
      </c>
      <c r="H1419" s="83">
        <f t="shared" si="167"/>
        <v>0</v>
      </c>
      <c r="I1419" s="83" t="e">
        <f t="shared" si="168"/>
        <v>#DIV/0!</v>
      </c>
      <c r="J1419" s="103" t="e">
        <f t="shared" si="169"/>
        <v>#DIV/0!</v>
      </c>
    </row>
    <row r="1420" spans="1:10" ht="12.75" customHeight="1" x14ac:dyDescent="0.25">
      <c r="A1420" s="101"/>
      <c r="D1420" s="81"/>
      <c r="E1420" s="81">
        <f>(E1419*Invoice!I5488)+((E1419-(E1419*Invoice!I5488))*Invoice!J5488)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8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Invoice!B5489</f>
        <v>0</v>
      </c>
      <c r="C1425" s="88">
        <f>Invoice!E5489</f>
        <v>0</v>
      </c>
      <c r="D1425" s="89">
        <f>Invoice!H5489</f>
        <v>0</v>
      </c>
      <c r="E1425" s="81">
        <f t="shared" si="165"/>
        <v>0</v>
      </c>
      <c r="F1425" s="81"/>
      <c r="G1425" s="82">
        <f t="shared" si="166"/>
        <v>0</v>
      </c>
      <c r="H1425" s="83">
        <f t="shared" si="167"/>
        <v>0</v>
      </c>
      <c r="I1425" s="83" t="e">
        <f t="shared" si="168"/>
        <v>#DIV/0!</v>
      </c>
      <c r="J1425" s="103" t="e">
        <f t="shared" si="169"/>
        <v>#DIV/0!</v>
      </c>
    </row>
    <row r="1426" spans="1:10" ht="12.75" customHeight="1" x14ac:dyDescent="0.25">
      <c r="A1426" s="101"/>
      <c r="D1426" s="81"/>
      <c r="E1426" s="81">
        <f>(E1425*Invoice!I5489)+((E1425-(E1425*Invoice!I5489))*Invoice!J5489)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9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Invoice!B5490</f>
        <v>0</v>
      </c>
      <c r="C1431" s="88">
        <f>Invoice!E5490</f>
        <v>0</v>
      </c>
      <c r="D1431" s="89">
        <f>Invoice!H5490</f>
        <v>0</v>
      </c>
      <c r="E1431" s="81">
        <f t="shared" si="165"/>
        <v>0</v>
      </c>
      <c r="F1431" s="81"/>
      <c r="G1431" s="82">
        <f t="shared" si="166"/>
        <v>0</v>
      </c>
      <c r="H1431" s="83">
        <f t="shared" si="167"/>
        <v>0</v>
      </c>
      <c r="I1431" s="83" t="e">
        <f t="shared" si="168"/>
        <v>#DIV/0!</v>
      </c>
      <c r="J1431" s="103" t="e">
        <f t="shared" si="169"/>
        <v>#DIV/0!</v>
      </c>
    </row>
    <row r="1432" spans="1:10" ht="12.75" customHeight="1" x14ac:dyDescent="0.25">
      <c r="A1432" s="101"/>
      <c r="D1432" s="81"/>
      <c r="E1432" s="81">
        <f>(E1431*Invoice!I5490)+((E1431-(E1431*Invoice!I5490))*Invoice!J5490)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10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Invoice!B5491</f>
        <v>0</v>
      </c>
      <c r="C1437" s="88">
        <f>Invoice!E5491</f>
        <v>0</v>
      </c>
      <c r="D1437" s="89">
        <f>Invoice!H5491</f>
        <v>0</v>
      </c>
      <c r="E1437" s="81">
        <f t="shared" si="165"/>
        <v>0</v>
      </c>
      <c r="F1437" s="81"/>
      <c r="G1437" s="82">
        <f t="shared" si="166"/>
        <v>0</v>
      </c>
      <c r="H1437" s="83">
        <f t="shared" si="167"/>
        <v>0</v>
      </c>
      <c r="I1437" s="83" t="e">
        <f t="shared" si="168"/>
        <v>#DIV/0!</v>
      </c>
      <c r="J1437" s="103" t="e">
        <f t="shared" si="169"/>
        <v>#DIV/0!</v>
      </c>
    </row>
    <row r="1438" spans="1:10" ht="12.75" customHeight="1" x14ac:dyDescent="0.25">
      <c r="A1438" s="101"/>
      <c r="D1438" s="81"/>
      <c r="E1438" s="81">
        <f>(E1437*Invoice!I5491)+((E1437-(E1437*Invoice!I5491))*Invoice!J5491)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B1441" s="79"/>
      <c r="D1441" s="81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1">
        <v>11</v>
      </c>
      <c r="B1442" s="84" t="s">
        <v>20</v>
      </c>
      <c r="C1442" s="84" t="s">
        <v>21</v>
      </c>
      <c r="D1442" s="85" t="s">
        <v>22</v>
      </c>
      <c r="E1442" s="85" t="s">
        <v>23</v>
      </c>
      <c r="F1442" s="85"/>
      <c r="G1442" s="86" t="s">
        <v>24</v>
      </c>
      <c r="H1442" s="87" t="s">
        <v>25</v>
      </c>
      <c r="I1442" s="87" t="s">
        <v>26</v>
      </c>
      <c r="J1442" s="102"/>
    </row>
    <row r="1443" spans="1:10" ht="12.75" customHeight="1" x14ac:dyDescent="0.25">
      <c r="A1443" s="101"/>
      <c r="B1443" s="80">
        <f>Invoice!B5492</f>
        <v>0</v>
      </c>
      <c r="C1443" s="88">
        <f>Invoice!E5492</f>
        <v>0</v>
      </c>
      <c r="D1443" s="89">
        <f>Invoice!H5492</f>
        <v>0</v>
      </c>
      <c r="E1443" s="81">
        <f t="shared" si="165"/>
        <v>0</v>
      </c>
      <c r="F1443" s="81"/>
      <c r="G1443" s="82">
        <f t="shared" si="166"/>
        <v>0</v>
      </c>
      <c r="H1443" s="83">
        <f t="shared" si="167"/>
        <v>0</v>
      </c>
      <c r="I1443" s="83" t="e">
        <f t="shared" si="168"/>
        <v>#DIV/0!</v>
      </c>
      <c r="J1443" s="103" t="e">
        <f t="shared" si="169"/>
        <v>#DIV/0!</v>
      </c>
    </row>
    <row r="1444" spans="1:10" ht="12.75" customHeight="1" x14ac:dyDescent="0.25">
      <c r="A1444" s="101"/>
      <c r="D1444" s="81"/>
      <c r="E1444" s="81">
        <f>(E1443*Invoice!I5492)+((E1443-(E1443*Invoice!I5492))*Invoice!J5492)</f>
        <v>0</v>
      </c>
      <c r="F1444" s="81"/>
      <c r="G1444" s="90">
        <f>E1444/1.11</f>
        <v>0</v>
      </c>
      <c r="H1444" s="91">
        <f>G1444*11%</f>
        <v>0</v>
      </c>
      <c r="I1444" s="91" t="e">
        <f>G1444/B1443</f>
        <v>#DIV/0!</v>
      </c>
      <c r="J1444" s="104" t="e">
        <f>H1444/B1443</f>
        <v>#DIV/0!</v>
      </c>
    </row>
    <row r="1445" spans="1:10" ht="12.75" customHeight="1" x14ac:dyDescent="0.25">
      <c r="A1445" s="101"/>
      <c r="D1445" s="81" t="s">
        <v>23</v>
      </c>
      <c r="E1445" s="81">
        <f>E1443-E1444</f>
        <v>0</v>
      </c>
      <c r="F1445" s="81"/>
      <c r="G1445" s="82">
        <f>G1443-G1444</f>
        <v>0</v>
      </c>
      <c r="H1445" s="82">
        <f>H1443-H1444</f>
        <v>0</v>
      </c>
      <c r="I1445" s="82" t="e">
        <f>I1443-I1444</f>
        <v>#DIV/0!</v>
      </c>
      <c r="J1445" s="105" t="e">
        <f>J1443-J1444</f>
        <v>#DIV/0!</v>
      </c>
    </row>
    <row r="1446" spans="1:10" ht="12.75" customHeight="1" x14ac:dyDescent="0.25">
      <c r="A1446" s="101"/>
      <c r="D1446" s="81"/>
      <c r="E1446" s="81"/>
      <c r="F1446" s="81"/>
      <c r="G1446" s="82"/>
      <c r="H1446" s="83">
        <f>G1445+H1445</f>
        <v>0</v>
      </c>
      <c r="I1446" s="83"/>
      <c r="J1446" s="103"/>
    </row>
    <row r="1447" spans="1:10" ht="12.75" customHeight="1" x14ac:dyDescent="0.25">
      <c r="A1447" s="101"/>
      <c r="B1447" s="79"/>
      <c r="D1447" s="81"/>
      <c r="E1447" s="81"/>
      <c r="F1447" s="81"/>
      <c r="G1447" s="82"/>
      <c r="H1447" s="83"/>
      <c r="I1447" s="83"/>
      <c r="J1447" s="103"/>
    </row>
    <row r="1448" spans="1:10" ht="12.75" customHeight="1" x14ac:dyDescent="0.25">
      <c r="A1448" s="101">
        <v>12</v>
      </c>
      <c r="B1448" s="84" t="s">
        <v>20</v>
      </c>
      <c r="C1448" s="84" t="s">
        <v>21</v>
      </c>
      <c r="D1448" s="85" t="s">
        <v>22</v>
      </c>
      <c r="E1448" s="85" t="s">
        <v>23</v>
      </c>
      <c r="F1448" s="85"/>
      <c r="G1448" s="86" t="s">
        <v>24</v>
      </c>
      <c r="H1448" s="87" t="s">
        <v>25</v>
      </c>
      <c r="I1448" s="87" t="s">
        <v>26</v>
      </c>
      <c r="J1448" s="102"/>
    </row>
    <row r="1449" spans="1:10" ht="12.75" customHeight="1" x14ac:dyDescent="0.25">
      <c r="A1449" s="101"/>
      <c r="B1449" s="80">
        <f>Invoice!B5493</f>
        <v>0</v>
      </c>
      <c r="C1449" s="88">
        <f>Invoice!E5493</f>
        <v>0</v>
      </c>
      <c r="D1449" s="89">
        <f>Invoice!H5493</f>
        <v>0</v>
      </c>
      <c r="E1449" s="81">
        <f t="shared" si="165"/>
        <v>0</v>
      </c>
      <c r="F1449" s="81"/>
      <c r="G1449" s="82">
        <f t="shared" si="166"/>
        <v>0</v>
      </c>
      <c r="H1449" s="83">
        <f t="shared" si="167"/>
        <v>0</v>
      </c>
      <c r="I1449" s="83" t="e">
        <f t="shared" si="168"/>
        <v>#DIV/0!</v>
      </c>
      <c r="J1449" s="103" t="e">
        <f t="shared" si="169"/>
        <v>#DIV/0!</v>
      </c>
    </row>
    <row r="1450" spans="1:10" ht="12.75" customHeight="1" x14ac:dyDescent="0.25">
      <c r="A1450" s="101"/>
      <c r="D1450" s="81"/>
      <c r="E1450" s="81">
        <f>(E1449*Invoice!I5493)+((E1449-(E1449*Invoice!I5493))*Invoice!J5493)</f>
        <v>0</v>
      </c>
      <c r="F1450" s="81"/>
      <c r="G1450" s="90">
        <f>E1450/1.11</f>
        <v>0</v>
      </c>
      <c r="H1450" s="91">
        <f>G1450*11%</f>
        <v>0</v>
      </c>
      <c r="I1450" s="91" t="e">
        <f>G1450/B1449</f>
        <v>#DIV/0!</v>
      </c>
      <c r="J1450" s="104" t="e">
        <f>H1450/B1449</f>
        <v>#DIV/0!</v>
      </c>
    </row>
    <row r="1451" spans="1:10" ht="12.75" customHeight="1" x14ac:dyDescent="0.25">
      <c r="A1451" s="101"/>
      <c r="D1451" s="81" t="s">
        <v>23</v>
      </c>
      <c r="E1451" s="81">
        <f>E1449-E1450</f>
        <v>0</v>
      </c>
      <c r="F1451" s="81"/>
      <c r="G1451" s="82">
        <f>G1449-G1450</f>
        <v>0</v>
      </c>
      <c r="H1451" s="82">
        <f>H1449-H1450</f>
        <v>0</v>
      </c>
      <c r="I1451" s="82" t="e">
        <f>I1449-I1450</f>
        <v>#DIV/0!</v>
      </c>
      <c r="J1451" s="105" t="e">
        <f>J1449-J1450</f>
        <v>#DIV/0!</v>
      </c>
    </row>
    <row r="1452" spans="1:10" ht="12.75" customHeight="1" x14ac:dyDescent="0.25">
      <c r="A1452" s="101"/>
      <c r="D1452" s="81"/>
      <c r="E1452" s="81"/>
      <c r="F1452" s="81"/>
      <c r="G1452" s="82"/>
      <c r="H1452" s="83">
        <f>G1451+H1451</f>
        <v>0</v>
      </c>
      <c r="I1452" s="83"/>
      <c r="J1452" s="103"/>
    </row>
    <row r="1453" spans="1:10" ht="12.75" customHeight="1" x14ac:dyDescent="0.25">
      <c r="A1453" s="101"/>
      <c r="B1453" s="79"/>
      <c r="D1453" s="81"/>
      <c r="E1453" s="81"/>
      <c r="F1453" s="81"/>
      <c r="G1453" s="82"/>
      <c r="H1453" s="83"/>
      <c r="I1453" s="83"/>
      <c r="J1453" s="103"/>
    </row>
    <row r="1454" spans="1:10" ht="12.75" customHeight="1" x14ac:dyDescent="0.25">
      <c r="A1454" s="101">
        <v>13</v>
      </c>
      <c r="B1454" s="84" t="s">
        <v>20</v>
      </c>
      <c r="C1454" s="84" t="s">
        <v>21</v>
      </c>
      <c r="D1454" s="85" t="s">
        <v>22</v>
      </c>
      <c r="E1454" s="85" t="s">
        <v>23</v>
      </c>
      <c r="F1454" s="85"/>
      <c r="G1454" s="86" t="s">
        <v>24</v>
      </c>
      <c r="H1454" s="87" t="s">
        <v>25</v>
      </c>
      <c r="I1454" s="87" t="s">
        <v>26</v>
      </c>
      <c r="J1454" s="102"/>
    </row>
    <row r="1455" spans="1:10" ht="12.75" customHeight="1" x14ac:dyDescent="0.25">
      <c r="A1455" s="101"/>
      <c r="B1455" s="80">
        <f>Invoice!B5494</f>
        <v>0</v>
      </c>
      <c r="C1455" s="88">
        <f>Invoice!E5494</f>
        <v>0</v>
      </c>
      <c r="D1455" s="89">
        <f>Invoice!H5494</f>
        <v>0</v>
      </c>
      <c r="E1455" s="81">
        <f t="shared" si="165"/>
        <v>0</v>
      </c>
      <c r="F1455" s="81"/>
      <c r="G1455" s="82">
        <f t="shared" si="166"/>
        <v>0</v>
      </c>
      <c r="H1455" s="83">
        <f t="shared" si="167"/>
        <v>0</v>
      </c>
      <c r="I1455" s="83" t="e">
        <f t="shared" si="168"/>
        <v>#DIV/0!</v>
      </c>
      <c r="J1455" s="103" t="e">
        <f t="shared" si="169"/>
        <v>#DIV/0!</v>
      </c>
    </row>
    <row r="1456" spans="1:10" ht="12.75" customHeight="1" x14ac:dyDescent="0.25">
      <c r="A1456" s="101"/>
      <c r="D1456" s="81"/>
      <c r="E1456" s="81">
        <f>(E1455*Invoice!I5494)+((E1455-(E1455*Invoice!I5494))*Invoice!J5494)</f>
        <v>0</v>
      </c>
      <c r="F1456" s="81"/>
      <c r="G1456" s="90">
        <f>E1456/1.11</f>
        <v>0</v>
      </c>
      <c r="H1456" s="91">
        <f>G1456*11%</f>
        <v>0</v>
      </c>
      <c r="I1456" s="91" t="e">
        <f>G1456/B1455</f>
        <v>#DIV/0!</v>
      </c>
      <c r="J1456" s="104" t="e">
        <f>H1456/B1455</f>
        <v>#DIV/0!</v>
      </c>
    </row>
    <row r="1457" spans="1:10" ht="12.75" customHeight="1" x14ac:dyDescent="0.25">
      <c r="A1457" s="101"/>
      <c r="D1457" s="81" t="s">
        <v>23</v>
      </c>
      <c r="E1457" s="81">
        <f>E1455-E1456</f>
        <v>0</v>
      </c>
      <c r="F1457" s="81"/>
      <c r="G1457" s="82">
        <f>G1455-G1456</f>
        <v>0</v>
      </c>
      <c r="H1457" s="82">
        <f>H1455-H1456</f>
        <v>0</v>
      </c>
      <c r="I1457" s="82" t="e">
        <f>I1455-I1456</f>
        <v>#DIV/0!</v>
      </c>
      <c r="J1457" s="105" t="e">
        <f>J1455-J1456</f>
        <v>#DIV/0!</v>
      </c>
    </row>
    <row r="1458" spans="1:10" ht="12.75" customHeight="1" x14ac:dyDescent="0.25">
      <c r="A1458" s="101"/>
      <c r="D1458" s="81"/>
      <c r="E1458" s="81"/>
      <c r="F1458" s="81"/>
      <c r="G1458" s="82"/>
      <c r="H1458" s="83">
        <f>G1457+H1457</f>
        <v>0</v>
      </c>
      <c r="I1458" s="83"/>
      <c r="J1458" s="103"/>
    </row>
    <row r="1459" spans="1:10" ht="12.75" customHeight="1" x14ac:dyDescent="0.25">
      <c r="A1459" s="101"/>
      <c r="B1459" s="79"/>
      <c r="D1459" s="81"/>
      <c r="E1459" s="81"/>
      <c r="F1459" s="81"/>
      <c r="G1459" s="82"/>
      <c r="H1459" s="83"/>
      <c r="I1459" s="83"/>
      <c r="J1459" s="103"/>
    </row>
    <row r="1460" spans="1:10" ht="12.75" customHeight="1" x14ac:dyDescent="0.25">
      <c r="A1460" s="101">
        <v>14</v>
      </c>
      <c r="B1460" s="84" t="s">
        <v>20</v>
      </c>
      <c r="C1460" s="84" t="s">
        <v>21</v>
      </c>
      <c r="D1460" s="85" t="s">
        <v>22</v>
      </c>
      <c r="E1460" s="85" t="s">
        <v>23</v>
      </c>
      <c r="F1460" s="85"/>
      <c r="G1460" s="86" t="s">
        <v>24</v>
      </c>
      <c r="H1460" s="87" t="s">
        <v>25</v>
      </c>
      <c r="I1460" s="87" t="s">
        <v>26</v>
      </c>
      <c r="J1460" s="102"/>
    </row>
    <row r="1461" spans="1:10" ht="12.75" customHeight="1" x14ac:dyDescent="0.25">
      <c r="A1461" s="101"/>
      <c r="B1461" s="80">
        <f>Invoice!B5495</f>
        <v>0</v>
      </c>
      <c r="C1461" s="88">
        <f>Invoice!E5495</f>
        <v>0</v>
      </c>
      <c r="D1461" s="89">
        <f>Invoice!H5495</f>
        <v>0</v>
      </c>
      <c r="E1461" s="81">
        <f t="shared" si="165"/>
        <v>0</v>
      </c>
      <c r="F1461" s="81"/>
      <c r="G1461" s="82">
        <f t="shared" si="166"/>
        <v>0</v>
      </c>
      <c r="H1461" s="83">
        <f t="shared" si="167"/>
        <v>0</v>
      </c>
      <c r="I1461" s="83" t="e">
        <f t="shared" si="168"/>
        <v>#DIV/0!</v>
      </c>
      <c r="J1461" s="103" t="e">
        <f t="shared" si="169"/>
        <v>#DIV/0!</v>
      </c>
    </row>
    <row r="1462" spans="1:10" ht="12.75" customHeight="1" x14ac:dyDescent="0.25">
      <c r="A1462" s="101"/>
      <c r="D1462" s="81"/>
      <c r="E1462" s="81">
        <f>(E1461*Invoice!I5495)+((E1461-(E1461*Invoice!I5495))*Invoice!J5495)</f>
        <v>0</v>
      </c>
      <c r="F1462" s="81"/>
      <c r="G1462" s="90">
        <f>E1462/1.11</f>
        <v>0</v>
      </c>
      <c r="H1462" s="91">
        <f>G1462*11%</f>
        <v>0</v>
      </c>
      <c r="I1462" s="91" t="e">
        <f>G1462/B1461</f>
        <v>#DIV/0!</v>
      </c>
      <c r="J1462" s="104" t="e">
        <f>H1462/B1461</f>
        <v>#DIV/0!</v>
      </c>
    </row>
    <row r="1463" spans="1:10" ht="12.75" customHeight="1" x14ac:dyDescent="0.25">
      <c r="A1463" s="101"/>
      <c r="D1463" s="81" t="s">
        <v>23</v>
      </c>
      <c r="E1463" s="81">
        <f>E1461-E1462</f>
        <v>0</v>
      </c>
      <c r="F1463" s="81"/>
      <c r="G1463" s="82">
        <f>G1461-G1462</f>
        <v>0</v>
      </c>
      <c r="H1463" s="82">
        <f>H1461-H1462</f>
        <v>0</v>
      </c>
      <c r="I1463" s="82" t="e">
        <f>I1461-I1462</f>
        <v>#DIV/0!</v>
      </c>
      <c r="J1463" s="105" t="e">
        <f>J1461-J1462</f>
        <v>#DIV/0!</v>
      </c>
    </row>
    <row r="1464" spans="1:10" ht="12.75" customHeight="1" x14ac:dyDescent="0.25">
      <c r="A1464" s="101"/>
      <c r="D1464" s="81"/>
      <c r="E1464" s="81"/>
      <c r="F1464" s="81"/>
      <c r="G1464" s="82"/>
      <c r="H1464" s="83">
        <f>G1463+H1463</f>
        <v>0</v>
      </c>
      <c r="I1464" s="83"/>
      <c r="J1464" s="103"/>
    </row>
    <row r="1465" spans="1:10" ht="12.75" customHeight="1" x14ac:dyDescent="0.25">
      <c r="A1465" s="101"/>
      <c r="B1465" s="79"/>
      <c r="D1465" s="81"/>
      <c r="E1465" s="81"/>
      <c r="F1465" s="81"/>
      <c r="G1465" s="82"/>
      <c r="H1465" s="83"/>
      <c r="I1465" s="83"/>
      <c r="J1465" s="103"/>
    </row>
    <row r="1466" spans="1:10" ht="12.75" customHeight="1" x14ac:dyDescent="0.25">
      <c r="A1466" s="101">
        <v>15</v>
      </c>
      <c r="B1466" s="84" t="s">
        <v>20</v>
      </c>
      <c r="C1466" s="84" t="s">
        <v>21</v>
      </c>
      <c r="D1466" s="85" t="s">
        <v>22</v>
      </c>
      <c r="E1466" s="85" t="s">
        <v>23</v>
      </c>
      <c r="F1466" s="85"/>
      <c r="G1466" s="86" t="s">
        <v>24</v>
      </c>
      <c r="H1466" s="87" t="s">
        <v>25</v>
      </c>
      <c r="I1466" s="87" t="s">
        <v>26</v>
      </c>
      <c r="J1466" s="102"/>
    </row>
    <row r="1467" spans="1:10" ht="12.75" customHeight="1" x14ac:dyDescent="0.25">
      <c r="A1467" s="101"/>
      <c r="B1467" s="80">
        <f>Invoice!B5496</f>
        <v>0</v>
      </c>
      <c r="C1467" s="88">
        <f>Invoice!E5496</f>
        <v>0</v>
      </c>
      <c r="D1467" s="89">
        <f>Invoice!H5496</f>
        <v>0</v>
      </c>
      <c r="E1467" s="81">
        <f t="shared" si="165"/>
        <v>0</v>
      </c>
      <c r="F1467" s="81"/>
      <c r="G1467" s="82">
        <f t="shared" si="166"/>
        <v>0</v>
      </c>
      <c r="H1467" s="83">
        <f t="shared" si="167"/>
        <v>0</v>
      </c>
      <c r="I1467" s="83" t="e">
        <f t="shared" si="168"/>
        <v>#DIV/0!</v>
      </c>
      <c r="J1467" s="103" t="e">
        <f t="shared" si="169"/>
        <v>#DIV/0!</v>
      </c>
    </row>
    <row r="1468" spans="1:10" ht="12.75" customHeight="1" x14ac:dyDescent="0.25">
      <c r="A1468" s="101"/>
      <c r="D1468" s="81"/>
      <c r="E1468" s="81">
        <f>(E1467*Invoice!I5496)+((E1467-(E1467*Invoice!I5496))*Invoice!J5496)</f>
        <v>0</v>
      </c>
      <c r="F1468" s="81"/>
      <c r="G1468" s="90">
        <f>E1468/1.11</f>
        <v>0</v>
      </c>
      <c r="H1468" s="91">
        <f>G1468*11%</f>
        <v>0</v>
      </c>
      <c r="I1468" s="91" t="e">
        <f>G1468/B1467</f>
        <v>#DIV/0!</v>
      </c>
      <c r="J1468" s="104" t="e">
        <f>H1468/B1467</f>
        <v>#DIV/0!</v>
      </c>
    </row>
    <row r="1469" spans="1:10" ht="12.75" customHeight="1" x14ac:dyDescent="0.25">
      <c r="A1469" s="101"/>
      <c r="D1469" s="81" t="s">
        <v>23</v>
      </c>
      <c r="E1469" s="81">
        <f>E1467-E1468</f>
        <v>0</v>
      </c>
      <c r="F1469" s="81"/>
      <c r="G1469" s="82">
        <f>G1467-G1468</f>
        <v>0</v>
      </c>
      <c r="H1469" s="82">
        <f>H1467-H1468</f>
        <v>0</v>
      </c>
      <c r="I1469" s="82" t="e">
        <f>I1467-I1468</f>
        <v>#DIV/0!</v>
      </c>
      <c r="J1469" s="105" t="e">
        <f>J1467-J1468</f>
        <v>#DIV/0!</v>
      </c>
    </row>
    <row r="1470" spans="1:10" ht="12.75" customHeight="1" x14ac:dyDescent="0.25">
      <c r="A1470" s="101"/>
      <c r="D1470" s="81"/>
      <c r="E1470" s="81"/>
      <c r="F1470" s="81"/>
      <c r="G1470" s="82"/>
      <c r="H1470" s="83">
        <f>G1469+H1469</f>
        <v>0</v>
      </c>
      <c r="I1470" s="83"/>
      <c r="J1470" s="103"/>
    </row>
    <row r="1471" spans="1:10" ht="12.75" customHeight="1" x14ac:dyDescent="0.25">
      <c r="A1471" s="101"/>
      <c r="B1471" s="79"/>
      <c r="D1471" s="81"/>
      <c r="E1471" s="81"/>
      <c r="F1471" s="81"/>
      <c r="G1471" s="82"/>
      <c r="H1471" s="83"/>
      <c r="I1471" s="83"/>
      <c r="J1471" s="103"/>
    </row>
    <row r="1472" spans="1:10" ht="12.75" customHeight="1" x14ac:dyDescent="0.25">
      <c r="A1472" s="101">
        <v>16</v>
      </c>
      <c r="B1472" s="84" t="s">
        <v>20</v>
      </c>
      <c r="C1472" s="84" t="s">
        <v>21</v>
      </c>
      <c r="D1472" s="85" t="s">
        <v>22</v>
      </c>
      <c r="E1472" s="85" t="s">
        <v>23</v>
      </c>
      <c r="F1472" s="85"/>
      <c r="G1472" s="86" t="s">
        <v>24</v>
      </c>
      <c r="H1472" s="87" t="s">
        <v>25</v>
      </c>
      <c r="I1472" s="87" t="s">
        <v>26</v>
      </c>
      <c r="J1472" s="102"/>
    </row>
    <row r="1473" spans="1:10" ht="12.75" customHeight="1" x14ac:dyDescent="0.25">
      <c r="A1473" s="101"/>
      <c r="B1473" s="80">
        <f>Invoice!B5497</f>
        <v>0</v>
      </c>
      <c r="C1473" s="88">
        <f>Invoice!E5497</f>
        <v>0</v>
      </c>
      <c r="D1473" s="89">
        <f>Invoice!H5497</f>
        <v>0</v>
      </c>
      <c r="E1473" s="81">
        <f t="shared" si="165"/>
        <v>0</v>
      </c>
      <c r="F1473" s="81"/>
      <c r="G1473" s="82">
        <f t="shared" si="166"/>
        <v>0</v>
      </c>
      <c r="H1473" s="83">
        <f t="shared" si="167"/>
        <v>0</v>
      </c>
      <c r="I1473" s="83" t="e">
        <f t="shared" si="168"/>
        <v>#DIV/0!</v>
      </c>
      <c r="J1473" s="103" t="e">
        <f t="shared" si="169"/>
        <v>#DIV/0!</v>
      </c>
    </row>
    <row r="1474" spans="1:10" ht="12.75" customHeight="1" x14ac:dyDescent="0.25">
      <c r="A1474" s="101"/>
      <c r="D1474" s="81"/>
      <c r="E1474" s="81">
        <f>(E1473*Invoice!I5497)+((E1473-(E1473*Invoice!I5497))*Invoice!J5497)</f>
        <v>0</v>
      </c>
      <c r="F1474" s="81"/>
      <c r="G1474" s="90">
        <f>E1474/1.11</f>
        <v>0</v>
      </c>
      <c r="H1474" s="91">
        <f>G1474*11%</f>
        <v>0</v>
      </c>
      <c r="I1474" s="91" t="e">
        <f>G1474/B1473</f>
        <v>#DIV/0!</v>
      </c>
      <c r="J1474" s="104" t="e">
        <f>H1474/B1473</f>
        <v>#DIV/0!</v>
      </c>
    </row>
    <row r="1475" spans="1:10" ht="12.75" customHeight="1" x14ac:dyDescent="0.25">
      <c r="A1475" s="101"/>
      <c r="D1475" s="81" t="s">
        <v>23</v>
      </c>
      <c r="E1475" s="81">
        <f>E1473-E1474</f>
        <v>0</v>
      </c>
      <c r="F1475" s="81"/>
      <c r="G1475" s="82">
        <f>G1473-G1474</f>
        <v>0</v>
      </c>
      <c r="H1475" s="82">
        <f>H1473-H1474</f>
        <v>0</v>
      </c>
      <c r="I1475" s="82" t="e">
        <f>I1473-I1474</f>
        <v>#DIV/0!</v>
      </c>
      <c r="J1475" s="105" t="e">
        <f>J1473-J1474</f>
        <v>#DIV/0!</v>
      </c>
    </row>
    <row r="1476" spans="1:10" ht="12.75" customHeight="1" x14ac:dyDescent="0.25">
      <c r="A1476" s="101"/>
      <c r="D1476" s="81"/>
      <c r="E1476" s="81"/>
      <c r="F1476" s="81"/>
      <c r="G1476" s="82"/>
      <c r="H1476" s="83">
        <f>G1475+H1475</f>
        <v>0</v>
      </c>
      <c r="I1476" s="83"/>
      <c r="J1476" s="103"/>
    </row>
    <row r="1477" spans="1:10" ht="12.75" customHeight="1" x14ac:dyDescent="0.25">
      <c r="A1477" s="101"/>
      <c r="C1477" s="88"/>
      <c r="D1477" s="89"/>
      <c r="E1477" s="81"/>
      <c r="F1477" s="81"/>
      <c r="G1477" s="82"/>
      <c r="H1477" s="83"/>
      <c r="I1477" s="83"/>
      <c r="J1477" s="103"/>
    </row>
    <row r="1478" spans="1:10" ht="12.75" customHeight="1" x14ac:dyDescent="0.25">
      <c r="A1478" s="106"/>
      <c r="B1478" s="107"/>
      <c r="C1478" s="107"/>
      <c r="D1478" s="107"/>
      <c r="E1478" s="107"/>
      <c r="F1478" s="107"/>
      <c r="G1478" s="108">
        <f>G1385+G1391+G1397+G1403+G1409+G1415+G1421+G1427+G1433+G1439+G1445+G1451+G1457+G1463+G1469+G1475</f>
        <v>0</v>
      </c>
      <c r="H1478" s="108">
        <f>H1385+H1391+H1397+H1403+H1409+H1415+H1421+H1427+H1433+H1439+H1445+H1451+H1457+H1463+H1469+H1475</f>
        <v>0</v>
      </c>
      <c r="I1478" s="107"/>
      <c r="J1478" s="109">
        <f>H1386+H1392+H1398+H1404+H1410+H1416+H1422+H1428+H1434+H1440+H1446+H1452+H1458+H1464+H1470+H1476</f>
        <v>0</v>
      </c>
    </row>
    <row r="1480" spans="1:10" ht="12.75" customHeight="1" x14ac:dyDescent="0.25">
      <c r="A1480" s="94" t="s">
        <v>1</v>
      </c>
      <c r="B1480" s="95">
        <f>Invoice!E5588</f>
        <v>23110050</v>
      </c>
      <c r="C1480" s="96"/>
      <c r="D1480" s="97"/>
      <c r="E1480" s="97"/>
      <c r="F1480" s="97"/>
      <c r="G1480" s="98"/>
      <c r="H1480" s="99"/>
      <c r="I1480" s="99"/>
      <c r="J1480" s="100"/>
    </row>
    <row r="1481" spans="1:10" ht="12.75" customHeight="1" x14ac:dyDescent="0.25">
      <c r="A1481" s="101">
        <v>1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Invoice!B5596</f>
        <v>0</v>
      </c>
      <c r="C1482" s="88">
        <f>Invoice!E5596</f>
        <v>0</v>
      </c>
      <c r="D1482" s="89">
        <f>Invoice!H5596</f>
        <v>0</v>
      </c>
      <c r="E1482" s="81">
        <f>D1482*B1482</f>
        <v>0</v>
      </c>
      <c r="F1482" s="81"/>
      <c r="G1482" s="82">
        <f>E1482/1.11</f>
        <v>0</v>
      </c>
      <c r="H1482" s="83">
        <f>G1482*11%</f>
        <v>0</v>
      </c>
      <c r="I1482" s="83" t="e">
        <f>G1482/B1482</f>
        <v>#DIV/0!</v>
      </c>
      <c r="J1482" s="103" t="e">
        <f>H1482/B1482</f>
        <v>#DIV/0!</v>
      </c>
    </row>
    <row r="1483" spans="1:10" ht="12.75" customHeight="1" x14ac:dyDescent="0.25">
      <c r="A1483" s="101"/>
      <c r="D1483" s="81"/>
      <c r="E1483" s="81">
        <f>(E1482*Invoice!I5596)+((E1482-(E1482*Invoice!I5596))*Invoice!J5596)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2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Invoice!B5597</f>
        <v>0</v>
      </c>
      <c r="C1488" s="88">
        <f>Invoice!E5597</f>
        <v>0</v>
      </c>
      <c r="D1488" s="89">
        <f>Invoice!H5597</f>
        <v>0</v>
      </c>
      <c r="E1488" s="81">
        <f t="shared" ref="E1488:E1572" si="170">D1488*B1488</f>
        <v>0</v>
      </c>
      <c r="F1488" s="81"/>
      <c r="G1488" s="82">
        <f t="shared" ref="G1488:G1572" si="171">E1488/1.11</f>
        <v>0</v>
      </c>
      <c r="H1488" s="83">
        <f t="shared" ref="H1488:H1572" si="172">G1488*11%</f>
        <v>0</v>
      </c>
      <c r="I1488" s="83" t="e">
        <f t="shared" ref="I1488:I1572" si="173">G1488/B1488</f>
        <v>#DIV/0!</v>
      </c>
      <c r="J1488" s="103" t="e">
        <f t="shared" ref="J1488:J1572" si="174">H1488/B1488</f>
        <v>#DIV/0!</v>
      </c>
    </row>
    <row r="1489" spans="1:10" ht="12.75" customHeight="1" x14ac:dyDescent="0.25">
      <c r="A1489" s="101"/>
      <c r="D1489" s="81"/>
      <c r="E1489" s="81">
        <f>(E1488*Invoice!I5597)+((E1488-(E1488*Invoice!I5597))*Invoice!J5597)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3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Invoice!B5598</f>
        <v>0</v>
      </c>
      <c r="C1494" s="88">
        <f>Invoice!E5598</f>
        <v>0</v>
      </c>
      <c r="D1494" s="89">
        <f>Invoice!H5598</f>
        <v>0</v>
      </c>
      <c r="E1494" s="81">
        <f t="shared" si="170"/>
        <v>0</v>
      </c>
      <c r="F1494" s="81"/>
      <c r="G1494" s="82">
        <f t="shared" si="171"/>
        <v>0</v>
      </c>
      <c r="H1494" s="83">
        <f t="shared" si="172"/>
        <v>0</v>
      </c>
      <c r="I1494" s="83" t="e">
        <f t="shared" si="173"/>
        <v>#DIV/0!</v>
      </c>
      <c r="J1494" s="103" t="e">
        <f t="shared" si="174"/>
        <v>#DIV/0!</v>
      </c>
    </row>
    <row r="1495" spans="1:10" ht="12.75" customHeight="1" x14ac:dyDescent="0.25">
      <c r="A1495" s="101"/>
      <c r="D1495" s="81"/>
      <c r="E1495" s="81">
        <f>(E1494*Invoice!I5598)+((E1494-(E1494*Invoice!I5598))*Invoice!J5598)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4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Invoice!B5599</f>
        <v>0</v>
      </c>
      <c r="C1500" s="88">
        <f>Invoice!E5599</f>
        <v>0</v>
      </c>
      <c r="D1500" s="89">
        <f>Invoice!H5599</f>
        <v>0</v>
      </c>
      <c r="E1500" s="81">
        <f t="shared" si="170"/>
        <v>0</v>
      </c>
      <c r="F1500" s="81"/>
      <c r="G1500" s="82">
        <f t="shared" si="171"/>
        <v>0</v>
      </c>
      <c r="H1500" s="83">
        <f t="shared" si="172"/>
        <v>0</v>
      </c>
      <c r="I1500" s="83" t="e">
        <f t="shared" si="173"/>
        <v>#DIV/0!</v>
      </c>
      <c r="J1500" s="103" t="e">
        <f t="shared" si="174"/>
        <v>#DIV/0!</v>
      </c>
    </row>
    <row r="1501" spans="1:10" ht="12.75" customHeight="1" x14ac:dyDescent="0.25">
      <c r="A1501" s="101"/>
      <c r="D1501" s="81"/>
      <c r="E1501" s="81">
        <f>(E1500*Invoice!I5599)+((E1500-(E1500*Invoice!I5599))*Invoice!J5599)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5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Invoice!B5600</f>
        <v>0</v>
      </c>
      <c r="C1506" s="88">
        <f>Invoice!E5600</f>
        <v>0</v>
      </c>
      <c r="D1506" s="89">
        <f>Invoice!H5600</f>
        <v>0</v>
      </c>
      <c r="E1506" s="81">
        <f t="shared" si="170"/>
        <v>0</v>
      </c>
      <c r="F1506" s="81"/>
      <c r="G1506" s="82">
        <f t="shared" si="171"/>
        <v>0</v>
      </c>
      <c r="H1506" s="83">
        <f t="shared" si="172"/>
        <v>0</v>
      </c>
      <c r="I1506" s="83" t="e">
        <f t="shared" si="173"/>
        <v>#DIV/0!</v>
      </c>
      <c r="J1506" s="103" t="e">
        <f t="shared" si="174"/>
        <v>#DIV/0!</v>
      </c>
    </row>
    <row r="1507" spans="1:10" ht="12.75" customHeight="1" x14ac:dyDescent="0.25">
      <c r="A1507" s="101"/>
      <c r="D1507" s="81"/>
      <c r="E1507" s="81">
        <f>(E1506*Invoice!I5600)+((E1506-(E1506*Invoice!I5600))*Invoice!J5600)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6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Invoice!B5601</f>
        <v>0</v>
      </c>
      <c r="C1512" s="88">
        <f>Invoice!E5601</f>
        <v>0</v>
      </c>
      <c r="D1512" s="89">
        <f>Invoice!H5601</f>
        <v>0</v>
      </c>
      <c r="E1512" s="81">
        <f t="shared" si="170"/>
        <v>0</v>
      </c>
      <c r="F1512" s="81"/>
      <c r="G1512" s="82">
        <f t="shared" si="171"/>
        <v>0</v>
      </c>
      <c r="H1512" s="83">
        <f t="shared" si="172"/>
        <v>0</v>
      </c>
      <c r="I1512" s="83" t="e">
        <f t="shared" si="173"/>
        <v>#DIV/0!</v>
      </c>
      <c r="J1512" s="103" t="e">
        <f t="shared" si="174"/>
        <v>#DIV/0!</v>
      </c>
    </row>
    <row r="1513" spans="1:10" ht="12.75" customHeight="1" x14ac:dyDescent="0.25">
      <c r="A1513" s="101"/>
      <c r="D1513" s="81"/>
      <c r="E1513" s="81">
        <f>(E1512*Invoice!I5601)+((E1512-(E1512*Invoice!I5601))*Invoice!J5601)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7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Invoice!B5602</f>
        <v>0</v>
      </c>
      <c r="C1518" s="88">
        <f>Invoice!E5602</f>
        <v>0</v>
      </c>
      <c r="D1518" s="89">
        <f>Invoice!H5602</f>
        <v>0</v>
      </c>
      <c r="E1518" s="81">
        <f t="shared" si="170"/>
        <v>0</v>
      </c>
      <c r="F1518" s="81"/>
      <c r="G1518" s="82">
        <f t="shared" si="171"/>
        <v>0</v>
      </c>
      <c r="H1518" s="83">
        <f t="shared" si="172"/>
        <v>0</v>
      </c>
      <c r="I1518" s="83" t="e">
        <f t="shared" si="173"/>
        <v>#DIV/0!</v>
      </c>
      <c r="J1518" s="103" t="e">
        <f t="shared" si="174"/>
        <v>#DIV/0!</v>
      </c>
    </row>
    <row r="1519" spans="1:10" ht="12.75" customHeight="1" x14ac:dyDescent="0.25">
      <c r="A1519" s="101"/>
      <c r="D1519" s="81"/>
      <c r="E1519" s="81">
        <f>(E1518*Invoice!I5602)+((E1518-(E1518*Invoice!I5602))*Invoice!J5602)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8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Invoice!B5603</f>
        <v>0</v>
      </c>
      <c r="C1524" s="88">
        <f>Invoice!E5603</f>
        <v>0</v>
      </c>
      <c r="D1524" s="89">
        <f>Invoice!H5603</f>
        <v>0</v>
      </c>
      <c r="E1524" s="81">
        <f t="shared" si="170"/>
        <v>0</v>
      </c>
      <c r="F1524" s="81"/>
      <c r="G1524" s="82">
        <f t="shared" si="171"/>
        <v>0</v>
      </c>
      <c r="H1524" s="83">
        <f t="shared" si="172"/>
        <v>0</v>
      </c>
      <c r="I1524" s="83" t="e">
        <f t="shared" si="173"/>
        <v>#DIV/0!</v>
      </c>
      <c r="J1524" s="103" t="e">
        <f t="shared" si="174"/>
        <v>#DIV/0!</v>
      </c>
    </row>
    <row r="1525" spans="1:10" ht="12.75" customHeight="1" x14ac:dyDescent="0.25">
      <c r="A1525" s="101"/>
      <c r="D1525" s="81"/>
      <c r="E1525" s="81">
        <f>(E1524*Invoice!I5603)+((E1524-(E1524*Invoice!I5603))*Invoice!J5603)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9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Invoice!B5604</f>
        <v>0</v>
      </c>
      <c r="C1530" s="88">
        <f>Invoice!E5604</f>
        <v>0</v>
      </c>
      <c r="D1530" s="89">
        <f>Invoice!H5604</f>
        <v>0</v>
      </c>
      <c r="E1530" s="81">
        <f t="shared" si="170"/>
        <v>0</v>
      </c>
      <c r="F1530" s="81"/>
      <c r="G1530" s="82">
        <f t="shared" si="171"/>
        <v>0</v>
      </c>
      <c r="H1530" s="83">
        <f t="shared" si="172"/>
        <v>0</v>
      </c>
      <c r="I1530" s="83" t="e">
        <f t="shared" si="173"/>
        <v>#DIV/0!</v>
      </c>
      <c r="J1530" s="103" t="e">
        <f t="shared" si="174"/>
        <v>#DIV/0!</v>
      </c>
    </row>
    <row r="1531" spans="1:10" ht="12.75" customHeight="1" x14ac:dyDescent="0.25">
      <c r="A1531" s="101"/>
      <c r="D1531" s="81"/>
      <c r="E1531" s="81">
        <f>(E1530*Invoice!I5604)+((E1530-(E1530*Invoice!I5604))*Invoice!J5604)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10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Invoice!B5605</f>
        <v>0</v>
      </c>
      <c r="C1536" s="88">
        <f>Invoice!E5605</f>
        <v>0</v>
      </c>
      <c r="D1536" s="89">
        <f>Invoice!H5605</f>
        <v>0</v>
      </c>
      <c r="E1536" s="81">
        <f t="shared" si="170"/>
        <v>0</v>
      </c>
      <c r="F1536" s="81"/>
      <c r="G1536" s="82">
        <f t="shared" si="171"/>
        <v>0</v>
      </c>
      <c r="H1536" s="83">
        <f t="shared" si="172"/>
        <v>0</v>
      </c>
      <c r="I1536" s="83" t="e">
        <f t="shared" si="173"/>
        <v>#DIV/0!</v>
      </c>
      <c r="J1536" s="103" t="e">
        <f t="shared" si="174"/>
        <v>#DIV/0!</v>
      </c>
    </row>
    <row r="1537" spans="1:10" ht="12.75" customHeight="1" x14ac:dyDescent="0.25">
      <c r="A1537" s="101"/>
      <c r="D1537" s="81"/>
      <c r="E1537" s="81">
        <f>(E1536*Invoice!I5605)+((E1536-(E1536*Invoice!I5605))*Invoice!J5605)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B1540" s="79"/>
      <c r="D1540" s="81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1">
        <v>11</v>
      </c>
      <c r="B1541" s="84" t="s">
        <v>20</v>
      </c>
      <c r="C1541" s="84" t="s">
        <v>21</v>
      </c>
      <c r="D1541" s="85" t="s">
        <v>22</v>
      </c>
      <c r="E1541" s="85" t="s">
        <v>23</v>
      </c>
      <c r="F1541" s="85"/>
      <c r="G1541" s="86" t="s">
        <v>24</v>
      </c>
      <c r="H1541" s="87" t="s">
        <v>25</v>
      </c>
      <c r="I1541" s="87" t="s">
        <v>26</v>
      </c>
      <c r="J1541" s="102"/>
    </row>
    <row r="1542" spans="1:10" ht="12.75" customHeight="1" x14ac:dyDescent="0.25">
      <c r="A1542" s="101"/>
      <c r="B1542" s="80">
        <f>Invoice!B5606</f>
        <v>0</v>
      </c>
      <c r="C1542" s="88">
        <f>Invoice!E5606</f>
        <v>0</v>
      </c>
      <c r="D1542" s="89">
        <f>Invoice!H5606</f>
        <v>0</v>
      </c>
      <c r="E1542" s="81">
        <f t="shared" si="170"/>
        <v>0</v>
      </c>
      <c r="F1542" s="81"/>
      <c r="G1542" s="82">
        <f t="shared" si="171"/>
        <v>0</v>
      </c>
      <c r="H1542" s="83">
        <f t="shared" si="172"/>
        <v>0</v>
      </c>
      <c r="I1542" s="83" t="e">
        <f t="shared" si="173"/>
        <v>#DIV/0!</v>
      </c>
      <c r="J1542" s="103" t="e">
        <f t="shared" si="174"/>
        <v>#DIV/0!</v>
      </c>
    </row>
    <row r="1543" spans="1:10" ht="12.75" customHeight="1" x14ac:dyDescent="0.25">
      <c r="A1543" s="101"/>
      <c r="D1543" s="81"/>
      <c r="E1543" s="81">
        <f>(E1542*Invoice!I5606)+((E1542-(E1542*Invoice!I5606))*Invoice!J5606)</f>
        <v>0</v>
      </c>
      <c r="F1543" s="81"/>
      <c r="G1543" s="90">
        <f>E1543/1.11</f>
        <v>0</v>
      </c>
      <c r="H1543" s="91">
        <f>G1543*11%</f>
        <v>0</v>
      </c>
      <c r="I1543" s="91" t="e">
        <f>G1543/B1542</f>
        <v>#DIV/0!</v>
      </c>
      <c r="J1543" s="104" t="e">
        <f>H1543/B1542</f>
        <v>#DIV/0!</v>
      </c>
    </row>
    <row r="1544" spans="1:10" ht="12.75" customHeight="1" x14ac:dyDescent="0.25">
      <c r="A1544" s="101"/>
      <c r="D1544" s="81" t="s">
        <v>23</v>
      </c>
      <c r="E1544" s="81">
        <f>E1542-E1543</f>
        <v>0</v>
      </c>
      <c r="F1544" s="81"/>
      <c r="G1544" s="82">
        <f>G1542-G1543</f>
        <v>0</v>
      </c>
      <c r="H1544" s="82">
        <f>H1542-H1543</f>
        <v>0</v>
      </c>
      <c r="I1544" s="82" t="e">
        <f>I1542-I1543</f>
        <v>#DIV/0!</v>
      </c>
      <c r="J1544" s="105" t="e">
        <f>J1542-J1543</f>
        <v>#DIV/0!</v>
      </c>
    </row>
    <row r="1545" spans="1:10" ht="12.75" customHeight="1" x14ac:dyDescent="0.25">
      <c r="A1545" s="101"/>
      <c r="D1545" s="81"/>
      <c r="E1545" s="81"/>
      <c r="F1545" s="81"/>
      <c r="G1545" s="82"/>
      <c r="H1545" s="83">
        <f>G1544+H1544</f>
        <v>0</v>
      </c>
      <c r="I1545" s="83"/>
      <c r="J1545" s="103"/>
    </row>
    <row r="1546" spans="1:10" ht="12.75" customHeight="1" x14ac:dyDescent="0.25">
      <c r="A1546" s="101"/>
      <c r="B1546" s="79"/>
      <c r="D1546" s="81"/>
      <c r="E1546" s="81"/>
      <c r="F1546" s="81"/>
      <c r="G1546" s="82"/>
      <c r="H1546" s="83"/>
      <c r="I1546" s="83"/>
      <c r="J1546" s="103"/>
    </row>
    <row r="1547" spans="1:10" ht="12.75" customHeight="1" x14ac:dyDescent="0.25">
      <c r="A1547" s="101">
        <v>12</v>
      </c>
      <c r="B1547" s="84" t="s">
        <v>20</v>
      </c>
      <c r="C1547" s="84" t="s">
        <v>21</v>
      </c>
      <c r="D1547" s="85" t="s">
        <v>22</v>
      </c>
      <c r="E1547" s="85" t="s">
        <v>23</v>
      </c>
      <c r="F1547" s="85"/>
      <c r="G1547" s="86" t="s">
        <v>24</v>
      </c>
      <c r="H1547" s="87" t="s">
        <v>25</v>
      </c>
      <c r="I1547" s="87" t="s">
        <v>26</v>
      </c>
      <c r="J1547" s="102"/>
    </row>
    <row r="1548" spans="1:10" ht="12.75" customHeight="1" x14ac:dyDescent="0.25">
      <c r="A1548" s="101"/>
      <c r="B1548" s="80">
        <f>Invoice!B5607</f>
        <v>0</v>
      </c>
      <c r="C1548" s="88">
        <f>Invoice!E5607</f>
        <v>0</v>
      </c>
      <c r="D1548" s="89">
        <f>Invoice!H5607</f>
        <v>0</v>
      </c>
      <c r="E1548" s="81">
        <f t="shared" si="170"/>
        <v>0</v>
      </c>
      <c r="F1548" s="81"/>
      <c r="G1548" s="82">
        <f t="shared" si="171"/>
        <v>0</v>
      </c>
      <c r="H1548" s="83">
        <f t="shared" si="172"/>
        <v>0</v>
      </c>
      <c r="I1548" s="83" t="e">
        <f t="shared" si="173"/>
        <v>#DIV/0!</v>
      </c>
      <c r="J1548" s="103" t="e">
        <f t="shared" si="174"/>
        <v>#DIV/0!</v>
      </c>
    </row>
    <row r="1549" spans="1:10" ht="12.75" customHeight="1" x14ac:dyDescent="0.25">
      <c r="A1549" s="101"/>
      <c r="D1549" s="81"/>
      <c r="E1549" s="81">
        <f>(E1548*Invoice!I5607)+((E1548-(E1548*Invoice!I5607))*Invoice!J5607)</f>
        <v>0</v>
      </c>
      <c r="F1549" s="81"/>
      <c r="G1549" s="90">
        <f>E1549/1.11</f>
        <v>0</v>
      </c>
      <c r="H1549" s="91">
        <f>G1549*11%</f>
        <v>0</v>
      </c>
      <c r="I1549" s="91" t="e">
        <f>G1549/B1548</f>
        <v>#DIV/0!</v>
      </c>
      <c r="J1549" s="104" t="e">
        <f>H1549/B1548</f>
        <v>#DIV/0!</v>
      </c>
    </row>
    <row r="1550" spans="1:10" ht="12.75" customHeight="1" x14ac:dyDescent="0.25">
      <c r="A1550" s="101"/>
      <c r="D1550" s="81" t="s">
        <v>23</v>
      </c>
      <c r="E1550" s="81">
        <f>E1548-E1549</f>
        <v>0</v>
      </c>
      <c r="F1550" s="81"/>
      <c r="G1550" s="82">
        <f>G1548-G1549</f>
        <v>0</v>
      </c>
      <c r="H1550" s="82">
        <f>H1548-H1549</f>
        <v>0</v>
      </c>
      <c r="I1550" s="82" t="e">
        <f>I1548-I1549</f>
        <v>#DIV/0!</v>
      </c>
      <c r="J1550" s="105" t="e">
        <f>J1548-J1549</f>
        <v>#DIV/0!</v>
      </c>
    </row>
    <row r="1551" spans="1:10" ht="12.75" customHeight="1" x14ac:dyDescent="0.25">
      <c r="A1551" s="101"/>
      <c r="D1551" s="81"/>
      <c r="E1551" s="81"/>
      <c r="F1551" s="81"/>
      <c r="G1551" s="82"/>
      <c r="H1551" s="83">
        <f>G1550+H1550</f>
        <v>0</v>
      </c>
      <c r="I1551" s="83"/>
      <c r="J1551" s="103"/>
    </row>
    <row r="1552" spans="1:10" ht="12.75" customHeight="1" x14ac:dyDescent="0.25">
      <c r="A1552" s="101"/>
      <c r="B1552" s="79"/>
      <c r="D1552" s="81"/>
      <c r="E1552" s="81"/>
      <c r="F1552" s="81"/>
      <c r="G1552" s="82"/>
      <c r="H1552" s="83"/>
      <c r="I1552" s="83"/>
      <c r="J1552" s="103"/>
    </row>
    <row r="1553" spans="1:10" ht="12.75" customHeight="1" x14ac:dyDescent="0.25">
      <c r="A1553" s="101">
        <v>13</v>
      </c>
      <c r="B1553" s="84" t="s">
        <v>20</v>
      </c>
      <c r="C1553" s="84" t="s">
        <v>21</v>
      </c>
      <c r="D1553" s="85" t="s">
        <v>22</v>
      </c>
      <c r="E1553" s="85" t="s">
        <v>23</v>
      </c>
      <c r="F1553" s="85"/>
      <c r="G1553" s="86" t="s">
        <v>24</v>
      </c>
      <c r="H1553" s="87" t="s">
        <v>25</v>
      </c>
      <c r="I1553" s="87" t="s">
        <v>26</v>
      </c>
      <c r="J1553" s="102"/>
    </row>
    <row r="1554" spans="1:10" ht="12.75" customHeight="1" x14ac:dyDescent="0.25">
      <c r="A1554" s="101"/>
      <c r="B1554" s="80">
        <f>Invoice!B5608</f>
        <v>0</v>
      </c>
      <c r="C1554" s="88">
        <f>Invoice!E5608</f>
        <v>0</v>
      </c>
      <c r="D1554" s="89">
        <f>Invoice!H5608</f>
        <v>0</v>
      </c>
      <c r="E1554" s="81">
        <f t="shared" si="170"/>
        <v>0</v>
      </c>
      <c r="F1554" s="81"/>
      <c r="G1554" s="82">
        <f t="shared" si="171"/>
        <v>0</v>
      </c>
      <c r="H1554" s="83">
        <f t="shared" si="172"/>
        <v>0</v>
      </c>
      <c r="I1554" s="83" t="e">
        <f t="shared" si="173"/>
        <v>#DIV/0!</v>
      </c>
      <c r="J1554" s="103" t="e">
        <f t="shared" si="174"/>
        <v>#DIV/0!</v>
      </c>
    </row>
    <row r="1555" spans="1:10" ht="12.75" customHeight="1" x14ac:dyDescent="0.25">
      <c r="A1555" s="101"/>
      <c r="D1555" s="81"/>
      <c r="E1555" s="81">
        <f>(E1554*Invoice!I5608)+((E1554-(E1554*Invoice!I5608))*Invoice!J5608)</f>
        <v>0</v>
      </c>
      <c r="F1555" s="81"/>
      <c r="G1555" s="90">
        <f>E1555/1.11</f>
        <v>0</v>
      </c>
      <c r="H1555" s="91">
        <f>G1555*11%</f>
        <v>0</v>
      </c>
      <c r="I1555" s="91" t="e">
        <f>G1555/B1554</f>
        <v>#DIV/0!</v>
      </c>
      <c r="J1555" s="104" t="e">
        <f>H1555/B1554</f>
        <v>#DIV/0!</v>
      </c>
    </row>
    <row r="1556" spans="1:10" ht="12.75" customHeight="1" x14ac:dyDescent="0.25">
      <c r="A1556" s="101"/>
      <c r="D1556" s="81" t="s">
        <v>23</v>
      </c>
      <c r="E1556" s="81">
        <f>E1554-E1555</f>
        <v>0</v>
      </c>
      <c r="F1556" s="81"/>
      <c r="G1556" s="82">
        <f>G1554-G1555</f>
        <v>0</v>
      </c>
      <c r="H1556" s="82">
        <f>H1554-H1555</f>
        <v>0</v>
      </c>
      <c r="I1556" s="82" t="e">
        <f>I1554-I1555</f>
        <v>#DIV/0!</v>
      </c>
      <c r="J1556" s="105" t="e">
        <f>J1554-J1555</f>
        <v>#DIV/0!</v>
      </c>
    </row>
    <row r="1557" spans="1:10" ht="12.75" customHeight="1" x14ac:dyDescent="0.25">
      <c r="A1557" s="101"/>
      <c r="D1557" s="81"/>
      <c r="E1557" s="81"/>
      <c r="F1557" s="81"/>
      <c r="G1557" s="82"/>
      <c r="H1557" s="83">
        <f>G1556+H1556</f>
        <v>0</v>
      </c>
      <c r="I1557" s="83"/>
      <c r="J1557" s="103"/>
    </row>
    <row r="1558" spans="1:10" ht="12.75" customHeight="1" x14ac:dyDescent="0.25">
      <c r="A1558" s="101"/>
      <c r="B1558" s="79"/>
      <c r="D1558" s="81"/>
      <c r="E1558" s="81"/>
      <c r="F1558" s="81"/>
      <c r="G1558" s="82"/>
      <c r="H1558" s="83"/>
      <c r="I1558" s="83"/>
      <c r="J1558" s="103"/>
    </row>
    <row r="1559" spans="1:10" ht="12.75" customHeight="1" x14ac:dyDescent="0.25">
      <c r="A1559" s="101">
        <v>14</v>
      </c>
      <c r="B1559" s="84" t="s">
        <v>20</v>
      </c>
      <c r="C1559" s="84" t="s">
        <v>21</v>
      </c>
      <c r="D1559" s="85" t="s">
        <v>22</v>
      </c>
      <c r="E1559" s="85" t="s">
        <v>23</v>
      </c>
      <c r="F1559" s="85"/>
      <c r="G1559" s="86" t="s">
        <v>24</v>
      </c>
      <c r="H1559" s="87" t="s">
        <v>25</v>
      </c>
      <c r="I1559" s="87" t="s">
        <v>26</v>
      </c>
      <c r="J1559" s="102"/>
    </row>
    <row r="1560" spans="1:10" ht="12.75" customHeight="1" x14ac:dyDescent="0.25">
      <c r="A1560" s="101"/>
      <c r="B1560" s="80">
        <f>Invoice!B5609</f>
        <v>0</v>
      </c>
      <c r="C1560" s="88">
        <f>Invoice!E5609</f>
        <v>0</v>
      </c>
      <c r="D1560" s="89">
        <f>Invoice!H5609</f>
        <v>0</v>
      </c>
      <c r="E1560" s="81">
        <f t="shared" si="170"/>
        <v>0</v>
      </c>
      <c r="F1560" s="81"/>
      <c r="G1560" s="82">
        <f t="shared" si="171"/>
        <v>0</v>
      </c>
      <c r="H1560" s="83">
        <f t="shared" si="172"/>
        <v>0</v>
      </c>
      <c r="I1560" s="83" t="e">
        <f t="shared" si="173"/>
        <v>#DIV/0!</v>
      </c>
      <c r="J1560" s="103" t="e">
        <f t="shared" si="174"/>
        <v>#DIV/0!</v>
      </c>
    </row>
    <row r="1561" spans="1:10" ht="12.75" customHeight="1" x14ac:dyDescent="0.25">
      <c r="A1561" s="101"/>
      <c r="D1561" s="81"/>
      <c r="E1561" s="81">
        <f>(E1560*Invoice!I5609)+((E1560-(E1560*Invoice!I5609))*Invoice!J5609)</f>
        <v>0</v>
      </c>
      <c r="F1561" s="81"/>
      <c r="G1561" s="90">
        <f>E1561/1.11</f>
        <v>0</v>
      </c>
      <c r="H1561" s="91">
        <f>G1561*11%</f>
        <v>0</v>
      </c>
      <c r="I1561" s="91" t="e">
        <f>G1561/B1560</f>
        <v>#DIV/0!</v>
      </c>
      <c r="J1561" s="104" t="e">
        <f>H1561/B1560</f>
        <v>#DIV/0!</v>
      </c>
    </row>
    <row r="1562" spans="1:10" ht="12.75" customHeight="1" x14ac:dyDescent="0.25">
      <c r="A1562" s="101"/>
      <c r="D1562" s="81" t="s">
        <v>23</v>
      </c>
      <c r="E1562" s="81">
        <f>E1560-E1561</f>
        <v>0</v>
      </c>
      <c r="F1562" s="81"/>
      <c r="G1562" s="82">
        <f>G1560-G1561</f>
        <v>0</v>
      </c>
      <c r="H1562" s="82">
        <f>H1560-H1561</f>
        <v>0</v>
      </c>
      <c r="I1562" s="82" t="e">
        <f>I1560-I1561</f>
        <v>#DIV/0!</v>
      </c>
      <c r="J1562" s="105" t="e">
        <f>J1560-J1561</f>
        <v>#DIV/0!</v>
      </c>
    </row>
    <row r="1563" spans="1:10" ht="12.75" customHeight="1" x14ac:dyDescent="0.25">
      <c r="A1563" s="101"/>
      <c r="D1563" s="81"/>
      <c r="E1563" s="81"/>
      <c r="F1563" s="81"/>
      <c r="G1563" s="82"/>
      <c r="H1563" s="83">
        <f>G1562+H1562</f>
        <v>0</v>
      </c>
      <c r="I1563" s="83"/>
      <c r="J1563" s="103"/>
    </row>
    <row r="1564" spans="1:10" ht="12.75" customHeight="1" x14ac:dyDescent="0.25">
      <c r="A1564" s="101"/>
      <c r="B1564" s="79"/>
      <c r="D1564" s="81"/>
      <c r="E1564" s="81"/>
      <c r="F1564" s="81"/>
      <c r="G1564" s="82"/>
      <c r="H1564" s="83"/>
      <c r="I1564" s="83"/>
      <c r="J1564" s="103"/>
    </row>
    <row r="1565" spans="1:10" ht="12.75" customHeight="1" x14ac:dyDescent="0.25">
      <c r="A1565" s="101">
        <v>15</v>
      </c>
      <c r="B1565" s="84" t="s">
        <v>20</v>
      </c>
      <c r="C1565" s="84" t="s">
        <v>21</v>
      </c>
      <c r="D1565" s="85" t="s">
        <v>22</v>
      </c>
      <c r="E1565" s="85" t="s">
        <v>23</v>
      </c>
      <c r="F1565" s="85"/>
      <c r="G1565" s="86" t="s">
        <v>24</v>
      </c>
      <c r="H1565" s="87" t="s">
        <v>25</v>
      </c>
      <c r="I1565" s="87" t="s">
        <v>26</v>
      </c>
      <c r="J1565" s="102"/>
    </row>
    <row r="1566" spans="1:10" ht="12.75" customHeight="1" x14ac:dyDescent="0.25">
      <c r="A1566" s="101"/>
      <c r="B1566" s="80">
        <f>Invoice!B5610</f>
        <v>0</v>
      </c>
      <c r="C1566" s="88">
        <f>Invoice!E5610</f>
        <v>0</v>
      </c>
      <c r="D1566" s="89">
        <f>Invoice!H5610</f>
        <v>0</v>
      </c>
      <c r="E1566" s="81">
        <f t="shared" si="170"/>
        <v>0</v>
      </c>
      <c r="F1566" s="81"/>
      <c r="G1566" s="82">
        <f t="shared" si="171"/>
        <v>0</v>
      </c>
      <c r="H1566" s="83">
        <f t="shared" si="172"/>
        <v>0</v>
      </c>
      <c r="I1566" s="83" t="e">
        <f t="shared" si="173"/>
        <v>#DIV/0!</v>
      </c>
      <c r="J1566" s="103" t="e">
        <f t="shared" si="174"/>
        <v>#DIV/0!</v>
      </c>
    </row>
    <row r="1567" spans="1:10" ht="12.75" customHeight="1" x14ac:dyDescent="0.25">
      <c r="A1567" s="101"/>
      <c r="D1567" s="81"/>
      <c r="E1567" s="81">
        <f>(E1566*Invoice!I5610)+((E1566-(E1566*Invoice!I5610))*Invoice!J5610)</f>
        <v>0</v>
      </c>
      <c r="F1567" s="81"/>
      <c r="G1567" s="90">
        <f>E1567/1.11</f>
        <v>0</v>
      </c>
      <c r="H1567" s="91">
        <f>G1567*11%</f>
        <v>0</v>
      </c>
      <c r="I1567" s="91" t="e">
        <f>G1567/B1566</f>
        <v>#DIV/0!</v>
      </c>
      <c r="J1567" s="104" t="e">
        <f>H1567/B1566</f>
        <v>#DIV/0!</v>
      </c>
    </row>
    <row r="1568" spans="1:10" ht="12.75" customHeight="1" x14ac:dyDescent="0.25">
      <c r="A1568" s="101"/>
      <c r="D1568" s="81" t="s">
        <v>23</v>
      </c>
      <c r="E1568" s="81">
        <f>E1566-E1567</f>
        <v>0</v>
      </c>
      <c r="F1568" s="81"/>
      <c r="G1568" s="82">
        <f>G1566-G1567</f>
        <v>0</v>
      </c>
      <c r="H1568" s="82">
        <f>H1566-H1567</f>
        <v>0</v>
      </c>
      <c r="I1568" s="82" t="e">
        <f>I1566-I1567</f>
        <v>#DIV/0!</v>
      </c>
      <c r="J1568" s="105" t="e">
        <f>J1566-J1567</f>
        <v>#DIV/0!</v>
      </c>
    </row>
    <row r="1569" spans="1:10" ht="12.75" customHeight="1" x14ac:dyDescent="0.25">
      <c r="A1569" s="101"/>
      <c r="D1569" s="81"/>
      <c r="E1569" s="81"/>
      <c r="F1569" s="81"/>
      <c r="G1569" s="82"/>
      <c r="H1569" s="83">
        <f>G1568+H1568</f>
        <v>0</v>
      </c>
      <c r="I1569" s="83"/>
      <c r="J1569" s="103"/>
    </row>
    <row r="1570" spans="1:10" ht="12.75" customHeight="1" x14ac:dyDescent="0.25">
      <c r="A1570" s="101"/>
      <c r="B1570" s="79"/>
      <c r="D1570" s="81"/>
      <c r="E1570" s="81"/>
      <c r="F1570" s="81"/>
      <c r="G1570" s="82"/>
      <c r="H1570" s="83"/>
      <c r="I1570" s="83"/>
      <c r="J1570" s="103"/>
    </row>
    <row r="1571" spans="1:10" ht="12.75" customHeight="1" x14ac:dyDescent="0.25">
      <c r="A1571" s="101">
        <v>16</v>
      </c>
      <c r="B1571" s="84" t="s">
        <v>20</v>
      </c>
      <c r="C1571" s="84" t="s">
        <v>21</v>
      </c>
      <c r="D1571" s="85" t="s">
        <v>22</v>
      </c>
      <c r="E1571" s="85" t="s">
        <v>23</v>
      </c>
      <c r="F1571" s="85"/>
      <c r="G1571" s="86" t="s">
        <v>24</v>
      </c>
      <c r="H1571" s="87" t="s">
        <v>25</v>
      </c>
      <c r="I1571" s="87" t="s">
        <v>26</v>
      </c>
      <c r="J1571" s="102"/>
    </row>
    <row r="1572" spans="1:10" ht="12.75" customHeight="1" x14ac:dyDescent="0.25">
      <c r="A1572" s="101"/>
      <c r="B1572" s="80">
        <f>Invoice!B5611</f>
        <v>0</v>
      </c>
      <c r="C1572" s="88">
        <f>Invoice!E5611</f>
        <v>0</v>
      </c>
      <c r="D1572" s="89">
        <f>Invoice!H5611</f>
        <v>0</v>
      </c>
      <c r="E1572" s="81">
        <f t="shared" si="170"/>
        <v>0</v>
      </c>
      <c r="F1572" s="81"/>
      <c r="G1572" s="82">
        <f t="shared" si="171"/>
        <v>0</v>
      </c>
      <c r="H1572" s="83">
        <f t="shared" si="172"/>
        <v>0</v>
      </c>
      <c r="I1572" s="83" t="e">
        <f t="shared" si="173"/>
        <v>#DIV/0!</v>
      </c>
      <c r="J1572" s="103" t="e">
        <f t="shared" si="174"/>
        <v>#DIV/0!</v>
      </c>
    </row>
    <row r="1573" spans="1:10" ht="12.75" customHeight="1" x14ac:dyDescent="0.25">
      <c r="A1573" s="101"/>
      <c r="D1573" s="81"/>
      <c r="E1573" s="81">
        <f>(E1572*Invoice!I5611)+((E1572-(E1572*Invoice!I5611))*Invoice!J5611)</f>
        <v>0</v>
      </c>
      <c r="F1573" s="81"/>
      <c r="G1573" s="90">
        <f>E1573/1.11</f>
        <v>0</v>
      </c>
      <c r="H1573" s="91">
        <f>G1573*11%</f>
        <v>0</v>
      </c>
      <c r="I1573" s="91" t="e">
        <f>G1573/B1572</f>
        <v>#DIV/0!</v>
      </c>
      <c r="J1573" s="104" t="e">
        <f>H1573/B1572</f>
        <v>#DIV/0!</v>
      </c>
    </row>
    <row r="1574" spans="1:10" ht="12.75" customHeight="1" x14ac:dyDescent="0.25">
      <c r="A1574" s="101"/>
      <c r="D1574" s="81" t="s">
        <v>23</v>
      </c>
      <c r="E1574" s="81">
        <f>E1572-E1573</f>
        <v>0</v>
      </c>
      <c r="F1574" s="81"/>
      <c r="G1574" s="82">
        <f>G1572-G1573</f>
        <v>0</v>
      </c>
      <c r="H1574" s="82">
        <f>H1572-H1573</f>
        <v>0</v>
      </c>
      <c r="I1574" s="82" t="e">
        <f>I1572-I1573</f>
        <v>#DIV/0!</v>
      </c>
      <c r="J1574" s="105" t="e">
        <f>J1572-J1573</f>
        <v>#DIV/0!</v>
      </c>
    </row>
    <row r="1575" spans="1:10" ht="12.75" customHeight="1" x14ac:dyDescent="0.25">
      <c r="A1575" s="101"/>
      <c r="D1575" s="81"/>
      <c r="E1575" s="81"/>
      <c r="F1575" s="81"/>
      <c r="G1575" s="82"/>
      <c r="H1575" s="83">
        <f>G1574+H1574</f>
        <v>0</v>
      </c>
      <c r="I1575" s="83"/>
      <c r="J1575" s="103"/>
    </row>
    <row r="1576" spans="1:10" ht="12.75" customHeight="1" x14ac:dyDescent="0.25">
      <c r="A1576" s="101"/>
      <c r="C1576" s="88"/>
      <c r="D1576" s="89"/>
      <c r="E1576" s="81"/>
      <c r="F1576" s="81"/>
      <c r="G1576" s="82"/>
      <c r="H1576" s="83"/>
      <c r="I1576" s="83"/>
      <c r="J1576" s="103"/>
    </row>
    <row r="1577" spans="1:10" ht="12.75" customHeight="1" x14ac:dyDescent="0.25">
      <c r="A1577" s="106"/>
      <c r="B1577" s="107"/>
      <c r="C1577" s="107"/>
      <c r="D1577" s="107"/>
      <c r="E1577" s="107"/>
      <c r="F1577" s="107"/>
      <c r="G1577" s="108">
        <f>G1484+G1490+G1496+G1502+G1508+G1514+G1520+G1526+G1532+G1538+G1544+G1550+G1556+G1562+G1568+G1574</f>
        <v>0</v>
      </c>
      <c r="H1577" s="108">
        <f>H1484+H1490+H1496+H1502+H1508+H1514+H1520+H1526+H1532+H1538+H1544+H1550+H1556+H1562+H1568+H1574</f>
        <v>0</v>
      </c>
      <c r="I1577" s="107"/>
      <c r="J1577" s="109">
        <f>H1485+H1491+H1497+H1503+H1509+H1515+H1521+H1527+H1533+H1539+H1545+H1551+H1557+H1563+H1569+H1575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2023-11-28T07:34:00Z</cp:lastPrinted>
  <dcterms:created xsi:type="dcterms:W3CDTF">2022-01-21T06:52:44Z</dcterms:created>
  <dcterms:modified xsi:type="dcterms:W3CDTF">2023-12-04T04:02:09Z</dcterms:modified>
</cp:coreProperties>
</file>