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PAJAK!$D$1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1" r:id="rId8"/>
  </pivotCaches>
</workbook>
</file>

<file path=xl/calcChain.xml><?xml version="1.0" encoding="utf-8"?>
<calcChain xmlns="http://schemas.openxmlformats.org/spreadsheetml/2006/main">
  <c r="N35" i="1" l="1"/>
  <c r="N36" i="1"/>
  <c r="B36" i="1"/>
  <c r="G36" i="1"/>
  <c r="A36" i="1" s="1"/>
  <c r="AC36" i="1" s="1"/>
  <c r="H35" i="1"/>
  <c r="H36" i="1"/>
  <c r="I35" i="1"/>
  <c r="I36" i="1"/>
  <c r="V36" i="1"/>
  <c r="W36" i="1" s="1"/>
  <c r="X35" i="1"/>
  <c r="X36" i="1"/>
  <c r="Y35" i="1"/>
  <c r="Y36" i="1"/>
  <c r="Z35" i="1"/>
  <c r="Z36" i="1"/>
  <c r="AA35" i="1"/>
  <c r="AA36" i="1"/>
  <c r="AB35" i="1"/>
  <c r="S35" i="1" s="1"/>
  <c r="AB36" i="1"/>
  <c r="S36" i="1" s="1"/>
  <c r="AE35" i="1"/>
  <c r="AE36" i="1"/>
  <c r="N37" i="1"/>
  <c r="N38" i="1"/>
  <c r="N39" i="1"/>
  <c r="N40" i="1"/>
  <c r="N41" i="1"/>
  <c r="N42" i="1"/>
  <c r="N43" i="1"/>
  <c r="N44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A1" i="1" l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4" i="1"/>
  <c r="AA161" i="1"/>
  <c r="AA158" i="1"/>
  <c r="AA156" i="1"/>
  <c r="AA151" i="1"/>
  <c r="AA149" i="1"/>
  <c r="AA147" i="1"/>
  <c r="AA142" i="1"/>
  <c r="AA136" i="1"/>
  <c r="AA134" i="1"/>
  <c r="AA132" i="1"/>
  <c r="AA118" i="1"/>
  <c r="AA113" i="1"/>
  <c r="AA107" i="1"/>
  <c r="AA104" i="1"/>
  <c r="AA100" i="1"/>
  <c r="AA89" i="1"/>
  <c r="AA87" i="1"/>
  <c r="AA81" i="1"/>
  <c r="AA79" i="1"/>
  <c r="AA78" i="1"/>
  <c r="AA76" i="1"/>
  <c r="AA74" i="1"/>
  <c r="AA68" i="1"/>
  <c r="AA66" i="1"/>
  <c r="AA59" i="1"/>
  <c r="AA57" i="1"/>
  <c r="AA55" i="1"/>
  <c r="AA30" i="1"/>
  <c r="AA4" i="1"/>
  <c r="E19" i="3" l="1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D79" i="2"/>
  <c r="J69" i="2"/>
  <c r="J107" i="2" s="1"/>
  <c r="D41" i="2"/>
  <c r="C1" i="2"/>
  <c r="AE216" i="1"/>
  <c r="AB216" i="1"/>
  <c r="S216" i="1" s="1"/>
  <c r="X216" i="1"/>
  <c r="V216" i="1"/>
  <c r="W216" i="1" s="1"/>
  <c r="H216" i="1"/>
  <c r="B216" i="1"/>
  <c r="G216" i="1" s="1"/>
  <c r="A216" i="1" s="1"/>
  <c r="AC216" i="1" s="1"/>
  <c r="AE215" i="1"/>
  <c r="AB215" i="1"/>
  <c r="S215" i="1" s="1"/>
  <c r="X215" i="1"/>
  <c r="V215" i="1"/>
  <c r="W215" i="1" s="1"/>
  <c r="H215" i="1"/>
  <c r="B215" i="1"/>
  <c r="G215" i="1" s="1"/>
  <c r="A215" i="1" s="1"/>
  <c r="AC215" i="1" s="1"/>
  <c r="AE214" i="1"/>
  <c r="AB214" i="1"/>
  <c r="S214" i="1" s="1"/>
  <c r="X214" i="1"/>
  <c r="V214" i="1"/>
  <c r="W214" i="1" s="1"/>
  <c r="H214" i="1"/>
  <c r="B214" i="1"/>
  <c r="G214" i="1" s="1"/>
  <c r="A214" i="1" s="1"/>
  <c r="AC214" i="1" s="1"/>
  <c r="AE213" i="1"/>
  <c r="AB213" i="1"/>
  <c r="S213" i="1" s="1"/>
  <c r="X213" i="1"/>
  <c r="V213" i="1"/>
  <c r="W213" i="1" s="1"/>
  <c r="H213" i="1"/>
  <c r="B213" i="1"/>
  <c r="G213" i="1" s="1"/>
  <c r="A213" i="1" s="1"/>
  <c r="AC213" i="1" s="1"/>
  <c r="AE212" i="1"/>
  <c r="AB212" i="1"/>
  <c r="S212" i="1" s="1"/>
  <c r="X212" i="1"/>
  <c r="V212" i="1"/>
  <c r="W212" i="1" s="1"/>
  <c r="H212" i="1"/>
  <c r="B212" i="1"/>
  <c r="G212" i="1" s="1"/>
  <c r="A212" i="1" s="1"/>
  <c r="AC212" i="1" s="1"/>
  <c r="AE211" i="1"/>
  <c r="AB211" i="1"/>
  <c r="S211" i="1" s="1"/>
  <c r="X211" i="1"/>
  <c r="V211" i="1"/>
  <c r="W211" i="1" s="1"/>
  <c r="H211" i="1"/>
  <c r="B211" i="1"/>
  <c r="G211" i="1" s="1"/>
  <c r="A211" i="1" s="1"/>
  <c r="AC211" i="1" s="1"/>
  <c r="AE210" i="1"/>
  <c r="AB210" i="1"/>
  <c r="S210" i="1" s="1"/>
  <c r="X210" i="1"/>
  <c r="V210" i="1"/>
  <c r="W210" i="1" s="1"/>
  <c r="H210" i="1"/>
  <c r="B210" i="1"/>
  <c r="G210" i="1" s="1"/>
  <c r="A210" i="1" s="1"/>
  <c r="AC210" i="1" s="1"/>
  <c r="AE209" i="1"/>
  <c r="AB209" i="1"/>
  <c r="S209" i="1" s="1"/>
  <c r="X209" i="1"/>
  <c r="V209" i="1"/>
  <c r="W209" i="1" s="1"/>
  <c r="H209" i="1"/>
  <c r="B209" i="1"/>
  <c r="G209" i="1" s="1"/>
  <c r="A209" i="1" s="1"/>
  <c r="AC209" i="1" s="1"/>
  <c r="AE208" i="1"/>
  <c r="AB208" i="1"/>
  <c r="S208" i="1" s="1"/>
  <c r="X208" i="1"/>
  <c r="V208" i="1"/>
  <c r="W208" i="1" s="1"/>
  <c r="H208" i="1"/>
  <c r="B208" i="1"/>
  <c r="G208" i="1" s="1"/>
  <c r="A208" i="1" s="1"/>
  <c r="AC208" i="1" s="1"/>
  <c r="AE207" i="1"/>
  <c r="AB207" i="1"/>
  <c r="S207" i="1" s="1"/>
  <c r="X207" i="1"/>
  <c r="V207" i="1"/>
  <c r="W207" i="1" s="1"/>
  <c r="H207" i="1"/>
  <c r="B207" i="1"/>
  <c r="G207" i="1" s="1"/>
  <c r="A207" i="1" s="1"/>
  <c r="AC207" i="1" s="1"/>
  <c r="AE206" i="1"/>
  <c r="AB206" i="1"/>
  <c r="S206" i="1" s="1"/>
  <c r="X206" i="1"/>
  <c r="V206" i="1"/>
  <c r="W206" i="1" s="1"/>
  <c r="H206" i="1"/>
  <c r="B206" i="1"/>
  <c r="G206" i="1" s="1"/>
  <c r="A206" i="1" s="1"/>
  <c r="AC206" i="1" s="1"/>
  <c r="AE205" i="1"/>
  <c r="AB205" i="1"/>
  <c r="S205" i="1" s="1"/>
  <c r="X205" i="1"/>
  <c r="V205" i="1"/>
  <c r="W205" i="1" s="1"/>
  <c r="H205" i="1"/>
  <c r="B205" i="1"/>
  <c r="G205" i="1" s="1"/>
  <c r="A205" i="1" s="1"/>
  <c r="AC205" i="1" s="1"/>
  <c r="AE204" i="1"/>
  <c r="AB204" i="1"/>
  <c r="S204" i="1" s="1"/>
  <c r="X204" i="1"/>
  <c r="V204" i="1"/>
  <c r="W204" i="1" s="1"/>
  <c r="H204" i="1"/>
  <c r="B204" i="1"/>
  <c r="G204" i="1" s="1"/>
  <c r="A204" i="1" s="1"/>
  <c r="AC204" i="1" s="1"/>
  <c r="AE203" i="1"/>
  <c r="AB203" i="1"/>
  <c r="S203" i="1" s="1"/>
  <c r="X203" i="1"/>
  <c r="V203" i="1"/>
  <c r="W203" i="1" s="1"/>
  <c r="H203" i="1"/>
  <c r="B203" i="1"/>
  <c r="G203" i="1" s="1"/>
  <c r="A203" i="1" s="1"/>
  <c r="AC203" i="1" s="1"/>
  <c r="AE202" i="1"/>
  <c r="AB202" i="1"/>
  <c r="S202" i="1" s="1"/>
  <c r="X202" i="1"/>
  <c r="V202" i="1"/>
  <c r="W202" i="1" s="1"/>
  <c r="H202" i="1"/>
  <c r="B202" i="1"/>
  <c r="G202" i="1" s="1"/>
  <c r="A202" i="1" s="1"/>
  <c r="AC202" i="1" s="1"/>
  <c r="AE201" i="1"/>
  <c r="AB201" i="1"/>
  <c r="S201" i="1" s="1"/>
  <c r="X201" i="1"/>
  <c r="V201" i="1"/>
  <c r="W201" i="1" s="1"/>
  <c r="H201" i="1"/>
  <c r="B201" i="1"/>
  <c r="G201" i="1" s="1"/>
  <c r="A201" i="1" s="1"/>
  <c r="AC201" i="1" s="1"/>
  <c r="AE200" i="1"/>
  <c r="AB200" i="1"/>
  <c r="S200" i="1" s="1"/>
  <c r="X200" i="1"/>
  <c r="V200" i="1"/>
  <c r="W200" i="1" s="1"/>
  <c r="H200" i="1"/>
  <c r="B200" i="1"/>
  <c r="G200" i="1" s="1"/>
  <c r="A200" i="1" s="1"/>
  <c r="AC200" i="1" s="1"/>
  <c r="AE199" i="1"/>
  <c r="AB199" i="1"/>
  <c r="S199" i="1" s="1"/>
  <c r="X199" i="1"/>
  <c r="V199" i="1"/>
  <c r="W199" i="1" s="1"/>
  <c r="H199" i="1"/>
  <c r="B199" i="1"/>
  <c r="G199" i="1" s="1"/>
  <c r="A199" i="1" s="1"/>
  <c r="AC199" i="1" s="1"/>
  <c r="AE198" i="1"/>
  <c r="AB198" i="1"/>
  <c r="S198" i="1" s="1"/>
  <c r="X198" i="1"/>
  <c r="V198" i="1"/>
  <c r="W198" i="1" s="1"/>
  <c r="H198" i="1"/>
  <c r="B198" i="1"/>
  <c r="G198" i="1" s="1"/>
  <c r="A198" i="1" s="1"/>
  <c r="AC198" i="1" s="1"/>
  <c r="AE197" i="1"/>
  <c r="AB197" i="1"/>
  <c r="S197" i="1" s="1"/>
  <c r="X197" i="1"/>
  <c r="V197" i="1"/>
  <c r="W197" i="1" s="1"/>
  <c r="H197" i="1"/>
  <c r="B197" i="1"/>
  <c r="G197" i="1" s="1"/>
  <c r="A197" i="1" s="1"/>
  <c r="AC197" i="1" s="1"/>
  <c r="AE196" i="1"/>
  <c r="AB196" i="1"/>
  <c r="S196" i="1" s="1"/>
  <c r="X196" i="1"/>
  <c r="V196" i="1"/>
  <c r="W196" i="1" s="1"/>
  <c r="H196" i="1"/>
  <c r="B196" i="1"/>
  <c r="G196" i="1" s="1"/>
  <c r="A196" i="1" s="1"/>
  <c r="AC196" i="1" s="1"/>
  <c r="AE195" i="1"/>
  <c r="AB195" i="1"/>
  <c r="S195" i="1" s="1"/>
  <c r="X195" i="1"/>
  <c r="V195" i="1"/>
  <c r="W195" i="1" s="1"/>
  <c r="H195" i="1"/>
  <c r="B195" i="1"/>
  <c r="G195" i="1" s="1"/>
  <c r="A195" i="1" s="1"/>
  <c r="AC195" i="1" s="1"/>
  <c r="AE194" i="1"/>
  <c r="AB194" i="1"/>
  <c r="S194" i="1" s="1"/>
  <c r="X194" i="1"/>
  <c r="V194" i="1"/>
  <c r="W194" i="1" s="1"/>
  <c r="H194" i="1"/>
  <c r="B194" i="1"/>
  <c r="G194" i="1" s="1"/>
  <c r="A194" i="1" s="1"/>
  <c r="AC194" i="1" s="1"/>
  <c r="AE193" i="1"/>
  <c r="AB193" i="1"/>
  <c r="S193" i="1" s="1"/>
  <c r="X193" i="1"/>
  <c r="V193" i="1"/>
  <c r="W193" i="1" s="1"/>
  <c r="H193" i="1"/>
  <c r="B193" i="1"/>
  <c r="G193" i="1" s="1"/>
  <c r="A193" i="1" s="1"/>
  <c r="AC193" i="1" s="1"/>
  <c r="AE192" i="1"/>
  <c r="AB192" i="1"/>
  <c r="S192" i="1" s="1"/>
  <c r="X192" i="1"/>
  <c r="V192" i="1"/>
  <c r="W192" i="1" s="1"/>
  <c r="H192" i="1"/>
  <c r="B192" i="1"/>
  <c r="G192" i="1" s="1"/>
  <c r="A192" i="1" s="1"/>
  <c r="AC192" i="1" s="1"/>
  <c r="AE191" i="1"/>
  <c r="AB191" i="1"/>
  <c r="S191" i="1" s="1"/>
  <c r="X191" i="1"/>
  <c r="V191" i="1"/>
  <c r="W191" i="1" s="1"/>
  <c r="H191" i="1"/>
  <c r="B191" i="1"/>
  <c r="G191" i="1" s="1"/>
  <c r="A191" i="1" s="1"/>
  <c r="AC191" i="1" s="1"/>
  <c r="AE190" i="1"/>
  <c r="AB190" i="1"/>
  <c r="S190" i="1" s="1"/>
  <c r="X190" i="1"/>
  <c r="V190" i="1"/>
  <c r="W190" i="1" s="1"/>
  <c r="H190" i="1"/>
  <c r="B190" i="1"/>
  <c r="G190" i="1" s="1"/>
  <c r="A190" i="1" s="1"/>
  <c r="AC190" i="1" s="1"/>
  <c r="AE189" i="1"/>
  <c r="AB189" i="1"/>
  <c r="S189" i="1" s="1"/>
  <c r="X189" i="1"/>
  <c r="V189" i="1"/>
  <c r="W189" i="1" s="1"/>
  <c r="H189" i="1"/>
  <c r="B189" i="1"/>
  <c r="G189" i="1" s="1"/>
  <c r="A189" i="1" s="1"/>
  <c r="AC189" i="1" s="1"/>
  <c r="AE188" i="1"/>
  <c r="AB188" i="1"/>
  <c r="S188" i="1" s="1"/>
  <c r="X188" i="1"/>
  <c r="V188" i="1"/>
  <c r="W188" i="1" s="1"/>
  <c r="H188" i="1"/>
  <c r="B188" i="1"/>
  <c r="G188" i="1" s="1"/>
  <c r="A188" i="1" s="1"/>
  <c r="AC188" i="1" s="1"/>
  <c r="AE187" i="1"/>
  <c r="AB187" i="1"/>
  <c r="S187" i="1" s="1"/>
  <c r="X187" i="1"/>
  <c r="V187" i="1"/>
  <c r="W187" i="1" s="1"/>
  <c r="H187" i="1"/>
  <c r="B187" i="1"/>
  <c r="G187" i="1" s="1"/>
  <c r="A187" i="1" s="1"/>
  <c r="AC187" i="1" s="1"/>
  <c r="AE186" i="1"/>
  <c r="AB186" i="1"/>
  <c r="S186" i="1" s="1"/>
  <c r="X186" i="1"/>
  <c r="V186" i="1"/>
  <c r="W186" i="1" s="1"/>
  <c r="H186" i="1"/>
  <c r="B186" i="1"/>
  <c r="G186" i="1" s="1"/>
  <c r="A186" i="1" s="1"/>
  <c r="AC186" i="1" s="1"/>
  <c r="AE185" i="1"/>
  <c r="AB185" i="1"/>
  <c r="S185" i="1" s="1"/>
  <c r="X185" i="1"/>
  <c r="V185" i="1"/>
  <c r="W185" i="1" s="1"/>
  <c r="H185" i="1"/>
  <c r="B185" i="1"/>
  <c r="G185" i="1" s="1"/>
  <c r="A185" i="1" s="1"/>
  <c r="AC185" i="1" s="1"/>
  <c r="AE184" i="1"/>
  <c r="AB184" i="1"/>
  <c r="S184" i="1" s="1"/>
  <c r="X184" i="1"/>
  <c r="V184" i="1"/>
  <c r="W184" i="1" s="1"/>
  <c r="H184" i="1"/>
  <c r="B184" i="1"/>
  <c r="G184" i="1" s="1"/>
  <c r="A184" i="1" s="1"/>
  <c r="AC184" i="1" s="1"/>
  <c r="AE183" i="1"/>
  <c r="AB183" i="1"/>
  <c r="S183" i="1" s="1"/>
  <c r="X183" i="1"/>
  <c r="V183" i="1"/>
  <c r="W183" i="1" s="1"/>
  <c r="H183" i="1"/>
  <c r="B183" i="1"/>
  <c r="G183" i="1" s="1"/>
  <c r="A183" i="1" s="1"/>
  <c r="AC183" i="1" s="1"/>
  <c r="AE182" i="1"/>
  <c r="AB182" i="1"/>
  <c r="S182" i="1" s="1"/>
  <c r="X182" i="1"/>
  <c r="V182" i="1"/>
  <c r="W182" i="1" s="1"/>
  <c r="H182" i="1"/>
  <c r="B182" i="1"/>
  <c r="G182" i="1" s="1"/>
  <c r="A182" i="1" s="1"/>
  <c r="AC182" i="1" s="1"/>
  <c r="AE181" i="1"/>
  <c r="AB181" i="1"/>
  <c r="S181" i="1" s="1"/>
  <c r="X181" i="1"/>
  <c r="V181" i="1"/>
  <c r="W181" i="1" s="1"/>
  <c r="H181" i="1"/>
  <c r="B181" i="1"/>
  <c r="G181" i="1" s="1"/>
  <c r="A181" i="1" s="1"/>
  <c r="AC181" i="1" s="1"/>
  <c r="AE180" i="1"/>
  <c r="AB180" i="1"/>
  <c r="S180" i="1" s="1"/>
  <c r="X180" i="1"/>
  <c r="V180" i="1"/>
  <c r="W180" i="1" s="1"/>
  <c r="H180" i="1"/>
  <c r="B180" i="1"/>
  <c r="G180" i="1" s="1"/>
  <c r="A180" i="1" s="1"/>
  <c r="AC180" i="1" s="1"/>
  <c r="AE179" i="1"/>
  <c r="AB179" i="1"/>
  <c r="S179" i="1" s="1"/>
  <c r="X179" i="1"/>
  <c r="V179" i="1"/>
  <c r="W179" i="1" s="1"/>
  <c r="H179" i="1"/>
  <c r="B179" i="1"/>
  <c r="G179" i="1" s="1"/>
  <c r="A179" i="1" s="1"/>
  <c r="AC179" i="1" s="1"/>
  <c r="AE178" i="1"/>
  <c r="AB178" i="1"/>
  <c r="S178" i="1" s="1"/>
  <c r="X178" i="1"/>
  <c r="V178" i="1"/>
  <c r="W178" i="1" s="1"/>
  <c r="H178" i="1"/>
  <c r="B178" i="1"/>
  <c r="G178" i="1" s="1"/>
  <c r="A178" i="1" s="1"/>
  <c r="AC178" i="1" s="1"/>
  <c r="AE177" i="1"/>
  <c r="AB177" i="1"/>
  <c r="S177" i="1" s="1"/>
  <c r="X177" i="1"/>
  <c r="V177" i="1"/>
  <c r="W177" i="1" s="1"/>
  <c r="H177" i="1"/>
  <c r="B177" i="1"/>
  <c r="G177" i="1" s="1"/>
  <c r="A177" i="1" s="1"/>
  <c r="AC177" i="1" s="1"/>
  <c r="AE176" i="1"/>
  <c r="AB176" i="1"/>
  <c r="S176" i="1" s="1"/>
  <c r="X176" i="1"/>
  <c r="V176" i="1"/>
  <c r="W176" i="1" s="1"/>
  <c r="H176" i="1"/>
  <c r="B176" i="1"/>
  <c r="G176" i="1" s="1"/>
  <c r="A176" i="1" s="1"/>
  <c r="AC176" i="1" s="1"/>
  <c r="AE175" i="1"/>
  <c r="AB175" i="1"/>
  <c r="S175" i="1" s="1"/>
  <c r="X175" i="1"/>
  <c r="V175" i="1"/>
  <c r="W175" i="1" s="1"/>
  <c r="H175" i="1"/>
  <c r="B175" i="1"/>
  <c r="G175" i="1" s="1"/>
  <c r="A175" i="1" s="1"/>
  <c r="AC175" i="1" s="1"/>
  <c r="AE174" i="1"/>
  <c r="AB174" i="1"/>
  <c r="S174" i="1" s="1"/>
  <c r="X174" i="1"/>
  <c r="V174" i="1"/>
  <c r="W174" i="1" s="1"/>
  <c r="H174" i="1"/>
  <c r="B174" i="1"/>
  <c r="G174" i="1" s="1"/>
  <c r="A174" i="1" s="1"/>
  <c r="AC174" i="1" s="1"/>
  <c r="AE173" i="1"/>
  <c r="AB173" i="1"/>
  <c r="S173" i="1" s="1"/>
  <c r="X173" i="1"/>
  <c r="V173" i="1"/>
  <c r="W173" i="1" s="1"/>
  <c r="H173" i="1"/>
  <c r="B173" i="1"/>
  <c r="G173" i="1" s="1"/>
  <c r="A173" i="1" s="1"/>
  <c r="AC173" i="1" s="1"/>
  <c r="AE172" i="1"/>
  <c r="AB172" i="1"/>
  <c r="S172" i="1" s="1"/>
  <c r="X172" i="1"/>
  <c r="V172" i="1"/>
  <c r="W172" i="1" s="1"/>
  <c r="H172" i="1"/>
  <c r="B172" i="1"/>
  <c r="G172" i="1" s="1"/>
  <c r="A172" i="1" s="1"/>
  <c r="AC172" i="1" s="1"/>
  <c r="AE171" i="1"/>
  <c r="AB171" i="1"/>
  <c r="S171" i="1" s="1"/>
  <c r="X171" i="1"/>
  <c r="V171" i="1"/>
  <c r="W171" i="1" s="1"/>
  <c r="H171" i="1"/>
  <c r="B171" i="1"/>
  <c r="G171" i="1" s="1"/>
  <c r="A171" i="1" s="1"/>
  <c r="AC171" i="1" s="1"/>
  <c r="AE170" i="1"/>
  <c r="AB170" i="1"/>
  <c r="S170" i="1" s="1"/>
  <c r="X170" i="1"/>
  <c r="V170" i="1"/>
  <c r="W170" i="1" s="1"/>
  <c r="H170" i="1"/>
  <c r="B170" i="1"/>
  <c r="G170" i="1" s="1"/>
  <c r="A170" i="1" s="1"/>
  <c r="AC170" i="1" s="1"/>
  <c r="AE169" i="1"/>
  <c r="AB169" i="1"/>
  <c r="S169" i="1" s="1"/>
  <c r="X169" i="1"/>
  <c r="V169" i="1"/>
  <c r="W169" i="1" s="1"/>
  <c r="H169" i="1"/>
  <c r="B169" i="1"/>
  <c r="G169" i="1" s="1"/>
  <c r="A169" i="1" s="1"/>
  <c r="AC169" i="1" s="1"/>
  <c r="AE168" i="1"/>
  <c r="X168" i="1"/>
  <c r="H168" i="1"/>
  <c r="B168" i="1"/>
  <c r="G168" i="1" s="1"/>
  <c r="A168" i="1" s="1"/>
  <c r="AC168" i="1" s="1"/>
  <c r="AE167" i="1"/>
  <c r="X167" i="1"/>
  <c r="H167" i="1"/>
  <c r="B167" i="1"/>
  <c r="G167" i="1" s="1"/>
  <c r="A167" i="1" s="1"/>
  <c r="AC167" i="1" s="1"/>
  <c r="AE166" i="1"/>
  <c r="X166" i="1"/>
  <c r="H166" i="1"/>
  <c r="B166" i="1"/>
  <c r="G166" i="1" s="1"/>
  <c r="A166" i="1" s="1"/>
  <c r="AC166" i="1" s="1"/>
  <c r="AE165" i="1"/>
  <c r="X165" i="1"/>
  <c r="H165" i="1"/>
  <c r="B165" i="1"/>
  <c r="G165" i="1" s="1"/>
  <c r="A165" i="1" s="1"/>
  <c r="AE164" i="1"/>
  <c r="AB164" i="1"/>
  <c r="S164" i="1" s="1"/>
  <c r="X164" i="1"/>
  <c r="V164" i="1"/>
  <c r="W164" i="1" s="1"/>
  <c r="H164" i="1"/>
  <c r="B164" i="1"/>
  <c r="G164" i="1" s="1"/>
  <c r="A164" i="1" s="1"/>
  <c r="AC164" i="1" s="1"/>
  <c r="AE163" i="1"/>
  <c r="X163" i="1"/>
  <c r="H163" i="1"/>
  <c r="B163" i="1"/>
  <c r="G163" i="1" s="1"/>
  <c r="A163" i="1" s="1"/>
  <c r="AC163" i="1" s="1"/>
  <c r="AE162" i="1"/>
  <c r="X162" i="1"/>
  <c r="H162" i="1"/>
  <c r="B162" i="1"/>
  <c r="G162" i="1" s="1"/>
  <c r="A162" i="1" s="1"/>
  <c r="AE161" i="1"/>
  <c r="AB161" i="1"/>
  <c r="S161" i="1" s="1"/>
  <c r="X161" i="1"/>
  <c r="V161" i="1"/>
  <c r="W161" i="1" s="1"/>
  <c r="H161" i="1"/>
  <c r="B161" i="1"/>
  <c r="G161" i="1" s="1"/>
  <c r="A161" i="1" s="1"/>
  <c r="AC161" i="1" s="1"/>
  <c r="AE160" i="1"/>
  <c r="X160" i="1"/>
  <c r="H160" i="1"/>
  <c r="B160" i="1"/>
  <c r="G160" i="1" s="1"/>
  <c r="A160" i="1" s="1"/>
  <c r="AC160" i="1" s="1"/>
  <c r="AE159" i="1"/>
  <c r="X159" i="1"/>
  <c r="H159" i="1"/>
  <c r="AE158" i="1"/>
  <c r="AB158" i="1"/>
  <c r="S158" i="1" s="1"/>
  <c r="X158" i="1"/>
  <c r="V158" i="1"/>
  <c r="W158" i="1" s="1"/>
  <c r="H158" i="1"/>
  <c r="B158" i="1"/>
  <c r="G158" i="1" s="1"/>
  <c r="A158" i="1" s="1"/>
  <c r="AC158" i="1" s="1"/>
  <c r="AE157" i="1"/>
  <c r="X157" i="1"/>
  <c r="H157" i="1"/>
  <c r="AE156" i="1"/>
  <c r="AB156" i="1"/>
  <c r="S156" i="1" s="1"/>
  <c r="X156" i="1"/>
  <c r="V156" i="1"/>
  <c r="W156" i="1" s="1"/>
  <c r="H156" i="1"/>
  <c r="B156" i="1"/>
  <c r="G156" i="1" s="1"/>
  <c r="A156" i="1" s="1"/>
  <c r="AC156" i="1" s="1"/>
  <c r="AE155" i="1"/>
  <c r="X155" i="1"/>
  <c r="H155" i="1"/>
  <c r="B155" i="1"/>
  <c r="G155" i="1" s="1"/>
  <c r="A155" i="1" s="1"/>
  <c r="AC155" i="1" s="1"/>
  <c r="AE154" i="1"/>
  <c r="X154" i="1"/>
  <c r="H154" i="1"/>
  <c r="B154" i="1"/>
  <c r="G154" i="1" s="1"/>
  <c r="A154" i="1" s="1"/>
  <c r="AC154" i="1" s="1"/>
  <c r="AE153" i="1"/>
  <c r="X153" i="1"/>
  <c r="H153" i="1"/>
  <c r="B153" i="1"/>
  <c r="G153" i="1" s="1"/>
  <c r="A153" i="1" s="1"/>
  <c r="AC153" i="1" s="1"/>
  <c r="AE152" i="1"/>
  <c r="X152" i="1"/>
  <c r="H152" i="1"/>
  <c r="AE151" i="1"/>
  <c r="AB151" i="1"/>
  <c r="S151" i="1" s="1"/>
  <c r="X151" i="1"/>
  <c r="V151" i="1"/>
  <c r="W151" i="1" s="1"/>
  <c r="H151" i="1"/>
  <c r="B151" i="1"/>
  <c r="G151" i="1" s="1"/>
  <c r="A151" i="1" s="1"/>
  <c r="AC151" i="1" s="1"/>
  <c r="AE150" i="1"/>
  <c r="X150" i="1"/>
  <c r="H150" i="1"/>
  <c r="AE149" i="1"/>
  <c r="AB149" i="1"/>
  <c r="S149" i="1" s="1"/>
  <c r="X149" i="1"/>
  <c r="V149" i="1"/>
  <c r="W149" i="1" s="1"/>
  <c r="H149" i="1"/>
  <c r="B149" i="1"/>
  <c r="G149" i="1" s="1"/>
  <c r="A149" i="1" s="1"/>
  <c r="AC149" i="1" s="1"/>
  <c r="AE148" i="1"/>
  <c r="X148" i="1"/>
  <c r="H148" i="1"/>
  <c r="AE147" i="1"/>
  <c r="AB147" i="1"/>
  <c r="S147" i="1" s="1"/>
  <c r="X147" i="1"/>
  <c r="V147" i="1"/>
  <c r="W147" i="1" s="1"/>
  <c r="H147" i="1"/>
  <c r="B147" i="1"/>
  <c r="G147" i="1" s="1"/>
  <c r="A147" i="1" s="1"/>
  <c r="AC147" i="1" s="1"/>
  <c r="AE146" i="1"/>
  <c r="X146" i="1"/>
  <c r="H146" i="1"/>
  <c r="B146" i="1"/>
  <c r="G146" i="1" s="1"/>
  <c r="A146" i="1" s="1"/>
  <c r="AC146" i="1" s="1"/>
  <c r="AE145" i="1"/>
  <c r="X145" i="1"/>
  <c r="H145" i="1"/>
  <c r="B145" i="1"/>
  <c r="G145" i="1" s="1"/>
  <c r="A145" i="1" s="1"/>
  <c r="AC145" i="1" s="1"/>
  <c r="AE144" i="1"/>
  <c r="X144" i="1"/>
  <c r="H144" i="1"/>
  <c r="B144" i="1"/>
  <c r="G144" i="1" s="1"/>
  <c r="A144" i="1" s="1"/>
  <c r="AC144" i="1" s="1"/>
  <c r="AE143" i="1"/>
  <c r="X143" i="1"/>
  <c r="H143" i="1"/>
  <c r="AE142" i="1"/>
  <c r="AB142" i="1"/>
  <c r="S142" i="1" s="1"/>
  <c r="X142" i="1"/>
  <c r="V142" i="1"/>
  <c r="W142" i="1" s="1"/>
  <c r="H142" i="1"/>
  <c r="B142" i="1"/>
  <c r="G142" i="1" s="1"/>
  <c r="A142" i="1" s="1"/>
  <c r="AC142" i="1" s="1"/>
  <c r="AE141" i="1"/>
  <c r="X141" i="1"/>
  <c r="H141" i="1"/>
  <c r="B141" i="1"/>
  <c r="G141" i="1" s="1"/>
  <c r="A141" i="1" s="1"/>
  <c r="AC141" i="1" s="1"/>
  <c r="AE140" i="1"/>
  <c r="X140" i="1"/>
  <c r="H140" i="1"/>
  <c r="B140" i="1"/>
  <c r="G140" i="1" s="1"/>
  <c r="A140" i="1" s="1"/>
  <c r="AC140" i="1" s="1"/>
  <c r="AE139" i="1"/>
  <c r="X139" i="1"/>
  <c r="H139" i="1"/>
  <c r="B139" i="1"/>
  <c r="G139" i="1" s="1"/>
  <c r="A139" i="1" s="1"/>
  <c r="AC139" i="1" s="1"/>
  <c r="AE138" i="1"/>
  <c r="X138" i="1"/>
  <c r="H138" i="1"/>
  <c r="B138" i="1"/>
  <c r="G138" i="1" s="1"/>
  <c r="A138" i="1" s="1"/>
  <c r="AC138" i="1" s="1"/>
  <c r="AE137" i="1"/>
  <c r="X137" i="1"/>
  <c r="H137" i="1"/>
  <c r="AE136" i="1"/>
  <c r="AB136" i="1"/>
  <c r="S136" i="1" s="1"/>
  <c r="X136" i="1"/>
  <c r="V136" i="1"/>
  <c r="W136" i="1" s="1"/>
  <c r="H136" i="1"/>
  <c r="B136" i="1"/>
  <c r="G136" i="1" s="1"/>
  <c r="A136" i="1" s="1"/>
  <c r="AC136" i="1" s="1"/>
  <c r="AE135" i="1"/>
  <c r="X135" i="1"/>
  <c r="H135" i="1"/>
  <c r="AE134" i="1"/>
  <c r="AB134" i="1"/>
  <c r="S134" i="1" s="1"/>
  <c r="X134" i="1"/>
  <c r="V134" i="1"/>
  <c r="W134" i="1" s="1"/>
  <c r="H134" i="1"/>
  <c r="B134" i="1"/>
  <c r="G134" i="1" s="1"/>
  <c r="A134" i="1" s="1"/>
  <c r="AC134" i="1" s="1"/>
  <c r="AE133" i="1"/>
  <c r="X133" i="1"/>
  <c r="H133" i="1"/>
  <c r="AE132" i="1"/>
  <c r="AB132" i="1"/>
  <c r="S132" i="1" s="1"/>
  <c r="X132" i="1"/>
  <c r="V132" i="1"/>
  <c r="W132" i="1" s="1"/>
  <c r="H132" i="1"/>
  <c r="B132" i="1"/>
  <c r="G132" i="1" s="1"/>
  <c r="A132" i="1" s="1"/>
  <c r="AC132" i="1" s="1"/>
  <c r="AE131" i="1"/>
  <c r="X131" i="1"/>
  <c r="H131" i="1"/>
  <c r="B131" i="1"/>
  <c r="G131" i="1" s="1"/>
  <c r="A131" i="1" s="1"/>
  <c r="AC131" i="1" s="1"/>
  <c r="AE130" i="1"/>
  <c r="X130" i="1"/>
  <c r="H130" i="1"/>
  <c r="B130" i="1"/>
  <c r="G130" i="1" s="1"/>
  <c r="A130" i="1" s="1"/>
  <c r="AC130" i="1" s="1"/>
  <c r="AE129" i="1"/>
  <c r="X129" i="1"/>
  <c r="H129" i="1"/>
  <c r="B129" i="1"/>
  <c r="G129" i="1" s="1"/>
  <c r="A129" i="1" s="1"/>
  <c r="AC129" i="1" s="1"/>
  <c r="AE128" i="1"/>
  <c r="X128" i="1"/>
  <c r="H128" i="1"/>
  <c r="B128" i="1"/>
  <c r="G128" i="1" s="1"/>
  <c r="A128" i="1" s="1"/>
  <c r="AC128" i="1" s="1"/>
  <c r="AE127" i="1"/>
  <c r="X127" i="1"/>
  <c r="H127" i="1"/>
  <c r="B127" i="1"/>
  <c r="G127" i="1" s="1"/>
  <c r="A127" i="1" s="1"/>
  <c r="AC127" i="1" s="1"/>
  <c r="AE126" i="1"/>
  <c r="X126" i="1"/>
  <c r="H126" i="1"/>
  <c r="B126" i="1"/>
  <c r="G126" i="1" s="1"/>
  <c r="A126" i="1" s="1"/>
  <c r="AC126" i="1" s="1"/>
  <c r="AE125" i="1"/>
  <c r="X125" i="1"/>
  <c r="H125" i="1"/>
  <c r="B125" i="1"/>
  <c r="G125" i="1" s="1"/>
  <c r="A125" i="1" s="1"/>
  <c r="AC125" i="1" s="1"/>
  <c r="AE124" i="1"/>
  <c r="X124" i="1"/>
  <c r="H124" i="1"/>
  <c r="B124" i="1"/>
  <c r="G124" i="1" s="1"/>
  <c r="A124" i="1" s="1"/>
  <c r="AC124" i="1" s="1"/>
  <c r="AE123" i="1"/>
  <c r="X123" i="1"/>
  <c r="H123" i="1"/>
  <c r="B123" i="1"/>
  <c r="G123" i="1" s="1"/>
  <c r="A123" i="1" s="1"/>
  <c r="AC123" i="1" s="1"/>
  <c r="AE122" i="1"/>
  <c r="X122" i="1"/>
  <c r="H122" i="1"/>
  <c r="B122" i="1"/>
  <c r="G122" i="1" s="1"/>
  <c r="A122" i="1" s="1"/>
  <c r="AC122" i="1" s="1"/>
  <c r="AE121" i="1"/>
  <c r="X121" i="1"/>
  <c r="H121" i="1"/>
  <c r="B121" i="1"/>
  <c r="G121" i="1" s="1"/>
  <c r="A121" i="1" s="1"/>
  <c r="AC121" i="1" s="1"/>
  <c r="AE120" i="1"/>
  <c r="X120" i="1"/>
  <c r="H120" i="1"/>
  <c r="B120" i="1"/>
  <c r="G120" i="1" s="1"/>
  <c r="A120" i="1" s="1"/>
  <c r="AC120" i="1" s="1"/>
  <c r="AE119" i="1"/>
  <c r="X119" i="1"/>
  <c r="H119" i="1"/>
  <c r="AE118" i="1"/>
  <c r="AB118" i="1"/>
  <c r="S118" i="1" s="1"/>
  <c r="X118" i="1"/>
  <c r="V118" i="1"/>
  <c r="W118" i="1" s="1"/>
  <c r="H118" i="1"/>
  <c r="B118" i="1"/>
  <c r="G118" i="1" s="1"/>
  <c r="A118" i="1" s="1"/>
  <c r="AC118" i="1" s="1"/>
  <c r="AE117" i="1"/>
  <c r="X117" i="1"/>
  <c r="H117" i="1"/>
  <c r="B117" i="1"/>
  <c r="G117" i="1" s="1"/>
  <c r="A117" i="1" s="1"/>
  <c r="AC117" i="1" s="1"/>
  <c r="AE116" i="1"/>
  <c r="X116" i="1"/>
  <c r="H116" i="1"/>
  <c r="B116" i="1"/>
  <c r="G116" i="1" s="1"/>
  <c r="A116" i="1" s="1"/>
  <c r="AC116" i="1" s="1"/>
  <c r="AE115" i="1"/>
  <c r="X115" i="1"/>
  <c r="H115" i="1"/>
  <c r="B115" i="1"/>
  <c r="G115" i="1" s="1"/>
  <c r="A115" i="1" s="1"/>
  <c r="AC115" i="1" s="1"/>
  <c r="AE114" i="1"/>
  <c r="X114" i="1"/>
  <c r="H114" i="1"/>
  <c r="AE113" i="1"/>
  <c r="AB113" i="1"/>
  <c r="S113" i="1" s="1"/>
  <c r="X113" i="1"/>
  <c r="V113" i="1"/>
  <c r="W113" i="1" s="1"/>
  <c r="H113" i="1"/>
  <c r="B113" i="1"/>
  <c r="G113" i="1" s="1"/>
  <c r="A113" i="1" s="1"/>
  <c r="AC113" i="1" s="1"/>
  <c r="AE112" i="1"/>
  <c r="X112" i="1"/>
  <c r="H112" i="1"/>
  <c r="B112" i="1"/>
  <c r="G112" i="1" s="1"/>
  <c r="A112" i="1" s="1"/>
  <c r="AC112" i="1" s="1"/>
  <c r="AE111" i="1"/>
  <c r="X111" i="1"/>
  <c r="H111" i="1"/>
  <c r="B111" i="1"/>
  <c r="G111" i="1" s="1"/>
  <c r="A111" i="1" s="1"/>
  <c r="AC111" i="1" s="1"/>
  <c r="AE110" i="1"/>
  <c r="X110" i="1"/>
  <c r="H110" i="1"/>
  <c r="B110" i="1"/>
  <c r="G110" i="1" s="1"/>
  <c r="A110" i="1" s="1"/>
  <c r="AC110" i="1" s="1"/>
  <c r="AE109" i="1"/>
  <c r="X109" i="1"/>
  <c r="H109" i="1"/>
  <c r="B109" i="1"/>
  <c r="G109" i="1" s="1"/>
  <c r="A109" i="1" s="1"/>
  <c r="AC109" i="1" s="1"/>
  <c r="AE108" i="1"/>
  <c r="X108" i="1"/>
  <c r="H108" i="1"/>
  <c r="AE107" i="1"/>
  <c r="AB107" i="1"/>
  <c r="S107" i="1" s="1"/>
  <c r="X107" i="1"/>
  <c r="V107" i="1"/>
  <c r="W107" i="1" s="1"/>
  <c r="H107" i="1"/>
  <c r="B107" i="1"/>
  <c r="G107" i="1" s="1"/>
  <c r="A107" i="1" s="1"/>
  <c r="AC107" i="1" s="1"/>
  <c r="AE106" i="1"/>
  <c r="X106" i="1"/>
  <c r="H106" i="1"/>
  <c r="B106" i="1"/>
  <c r="G106" i="1" s="1"/>
  <c r="A106" i="1" s="1"/>
  <c r="AC106" i="1" s="1"/>
  <c r="AE105" i="1"/>
  <c r="X105" i="1"/>
  <c r="H105" i="1"/>
  <c r="AE104" i="1"/>
  <c r="AB104" i="1"/>
  <c r="S104" i="1" s="1"/>
  <c r="X104" i="1"/>
  <c r="V104" i="1"/>
  <c r="W104" i="1" s="1"/>
  <c r="H104" i="1"/>
  <c r="B104" i="1"/>
  <c r="G104" i="1" s="1"/>
  <c r="A104" i="1" s="1"/>
  <c r="AC104" i="1" s="1"/>
  <c r="AE103" i="1"/>
  <c r="X103" i="1"/>
  <c r="H103" i="1"/>
  <c r="B103" i="1"/>
  <c r="G103" i="1" s="1"/>
  <c r="A103" i="1" s="1"/>
  <c r="AC103" i="1" s="1"/>
  <c r="AE102" i="1"/>
  <c r="X102" i="1"/>
  <c r="H102" i="1"/>
  <c r="B102" i="1"/>
  <c r="G102" i="1" s="1"/>
  <c r="A102" i="1" s="1"/>
  <c r="AC102" i="1" s="1"/>
  <c r="AE101" i="1"/>
  <c r="X101" i="1"/>
  <c r="H101" i="1"/>
  <c r="AE100" i="1"/>
  <c r="AB100" i="1"/>
  <c r="S100" i="1" s="1"/>
  <c r="X100" i="1"/>
  <c r="V100" i="1"/>
  <c r="W100" i="1" s="1"/>
  <c r="H100" i="1"/>
  <c r="B100" i="1"/>
  <c r="G100" i="1" s="1"/>
  <c r="A100" i="1" s="1"/>
  <c r="AC100" i="1" s="1"/>
  <c r="AE99" i="1"/>
  <c r="X99" i="1"/>
  <c r="H99" i="1"/>
  <c r="B99" i="1"/>
  <c r="G99" i="1" s="1"/>
  <c r="A99" i="1" s="1"/>
  <c r="AC99" i="1" s="1"/>
  <c r="AE98" i="1"/>
  <c r="X98" i="1"/>
  <c r="H98" i="1"/>
  <c r="B98" i="1"/>
  <c r="G98" i="1" s="1"/>
  <c r="A98" i="1" s="1"/>
  <c r="AC98" i="1" s="1"/>
  <c r="AE97" i="1"/>
  <c r="X97" i="1"/>
  <c r="H97" i="1"/>
  <c r="B97" i="1"/>
  <c r="G97" i="1" s="1"/>
  <c r="A97" i="1" s="1"/>
  <c r="AC97" i="1" s="1"/>
  <c r="AE96" i="1"/>
  <c r="X96" i="1"/>
  <c r="H96" i="1"/>
  <c r="B96" i="1"/>
  <c r="G96" i="1" s="1"/>
  <c r="A96" i="1" s="1"/>
  <c r="AC96" i="1" s="1"/>
  <c r="AE95" i="1"/>
  <c r="X95" i="1"/>
  <c r="H95" i="1"/>
  <c r="B95" i="1"/>
  <c r="G95" i="1" s="1"/>
  <c r="A95" i="1" s="1"/>
  <c r="AC95" i="1" s="1"/>
  <c r="AE94" i="1"/>
  <c r="X94" i="1"/>
  <c r="H94" i="1"/>
  <c r="B94" i="1"/>
  <c r="G94" i="1" s="1"/>
  <c r="A94" i="1" s="1"/>
  <c r="AC94" i="1" s="1"/>
  <c r="AE93" i="1"/>
  <c r="X93" i="1"/>
  <c r="H93" i="1"/>
  <c r="B93" i="1"/>
  <c r="G93" i="1" s="1"/>
  <c r="A93" i="1" s="1"/>
  <c r="AC93" i="1" s="1"/>
  <c r="AE92" i="1"/>
  <c r="X92" i="1"/>
  <c r="H92" i="1"/>
  <c r="B92" i="1"/>
  <c r="G92" i="1" s="1"/>
  <c r="A92" i="1" s="1"/>
  <c r="AC92" i="1" s="1"/>
  <c r="AE91" i="1"/>
  <c r="X91" i="1"/>
  <c r="H91" i="1"/>
  <c r="B91" i="1"/>
  <c r="G91" i="1" s="1"/>
  <c r="A91" i="1" s="1"/>
  <c r="AC91" i="1" s="1"/>
  <c r="AE90" i="1"/>
  <c r="X90" i="1"/>
  <c r="H90" i="1"/>
  <c r="AE89" i="1"/>
  <c r="AB89" i="1"/>
  <c r="S89" i="1" s="1"/>
  <c r="X89" i="1"/>
  <c r="V89" i="1"/>
  <c r="W89" i="1" s="1"/>
  <c r="H89" i="1"/>
  <c r="B89" i="1"/>
  <c r="G89" i="1" s="1"/>
  <c r="A89" i="1" s="1"/>
  <c r="AC89" i="1" s="1"/>
  <c r="AE88" i="1"/>
  <c r="X88" i="1"/>
  <c r="H88" i="1"/>
  <c r="AE87" i="1"/>
  <c r="AB87" i="1"/>
  <c r="S87" i="1" s="1"/>
  <c r="X87" i="1"/>
  <c r="V87" i="1"/>
  <c r="W87" i="1" s="1"/>
  <c r="H87" i="1"/>
  <c r="B87" i="1"/>
  <c r="G87" i="1" s="1"/>
  <c r="A87" i="1" s="1"/>
  <c r="AC87" i="1" s="1"/>
  <c r="AE86" i="1"/>
  <c r="X86" i="1"/>
  <c r="H86" i="1"/>
  <c r="B86" i="1"/>
  <c r="G86" i="1" s="1"/>
  <c r="A86" i="1" s="1"/>
  <c r="AC86" i="1" s="1"/>
  <c r="AE85" i="1"/>
  <c r="X85" i="1"/>
  <c r="H85" i="1"/>
  <c r="B85" i="1"/>
  <c r="G85" i="1" s="1"/>
  <c r="A85" i="1" s="1"/>
  <c r="AC85" i="1" s="1"/>
  <c r="AE84" i="1"/>
  <c r="H84" i="1"/>
  <c r="B84" i="1"/>
  <c r="G84" i="1" s="1"/>
  <c r="A84" i="1" s="1"/>
  <c r="AC84" i="1" s="1"/>
  <c r="AE83" i="1"/>
  <c r="X83" i="1"/>
  <c r="H83" i="1"/>
  <c r="B83" i="1"/>
  <c r="G83" i="1" s="1"/>
  <c r="A83" i="1" s="1"/>
  <c r="AC83" i="1" s="1"/>
  <c r="AE82" i="1"/>
  <c r="X82" i="1"/>
  <c r="H82" i="1"/>
  <c r="AE81" i="1"/>
  <c r="AB81" i="1"/>
  <c r="S81" i="1" s="1"/>
  <c r="X81" i="1"/>
  <c r="V81" i="1"/>
  <c r="W81" i="1" s="1"/>
  <c r="H81" i="1"/>
  <c r="B81" i="1"/>
  <c r="G81" i="1" s="1"/>
  <c r="A81" i="1" s="1"/>
  <c r="AC81" i="1" s="1"/>
  <c r="AE80" i="1"/>
  <c r="X80" i="1"/>
  <c r="H80" i="1"/>
  <c r="AE79" i="1"/>
  <c r="AB79" i="1"/>
  <c r="S79" i="1" s="1"/>
  <c r="X79" i="1"/>
  <c r="V79" i="1"/>
  <c r="W79" i="1" s="1"/>
  <c r="H79" i="1"/>
  <c r="B79" i="1"/>
  <c r="G79" i="1" s="1"/>
  <c r="A79" i="1" s="1"/>
  <c r="AC79" i="1" s="1"/>
  <c r="AE78" i="1"/>
  <c r="AB78" i="1"/>
  <c r="S78" i="1" s="1"/>
  <c r="X78" i="1"/>
  <c r="V78" i="1"/>
  <c r="W78" i="1" s="1"/>
  <c r="H78" i="1"/>
  <c r="B78" i="1"/>
  <c r="G78" i="1" s="1"/>
  <c r="A78" i="1" s="1"/>
  <c r="AC78" i="1" s="1"/>
  <c r="AE77" i="1"/>
  <c r="X77" i="1"/>
  <c r="H77" i="1"/>
  <c r="AE76" i="1"/>
  <c r="AB76" i="1"/>
  <c r="S76" i="1" s="1"/>
  <c r="X76" i="1"/>
  <c r="V76" i="1"/>
  <c r="W76" i="1" s="1"/>
  <c r="H76" i="1"/>
  <c r="B76" i="1"/>
  <c r="G76" i="1" s="1"/>
  <c r="A76" i="1" s="1"/>
  <c r="AC76" i="1" s="1"/>
  <c r="AE75" i="1"/>
  <c r="X75" i="1"/>
  <c r="H75" i="1"/>
  <c r="AE74" i="1"/>
  <c r="AB74" i="1"/>
  <c r="S74" i="1" s="1"/>
  <c r="X74" i="1"/>
  <c r="V74" i="1"/>
  <c r="W74" i="1" s="1"/>
  <c r="H74" i="1"/>
  <c r="B74" i="1"/>
  <c r="G74" i="1" s="1"/>
  <c r="A74" i="1" s="1"/>
  <c r="AC74" i="1" s="1"/>
  <c r="AE73" i="1"/>
  <c r="X73" i="1"/>
  <c r="H73" i="1"/>
  <c r="B73" i="1"/>
  <c r="G73" i="1" s="1"/>
  <c r="A73" i="1" s="1"/>
  <c r="AC73" i="1" s="1"/>
  <c r="AE72" i="1"/>
  <c r="X72" i="1"/>
  <c r="H72" i="1"/>
  <c r="B72" i="1"/>
  <c r="G72" i="1" s="1"/>
  <c r="A72" i="1" s="1"/>
  <c r="AC72" i="1" s="1"/>
  <c r="AE71" i="1"/>
  <c r="X71" i="1"/>
  <c r="H71" i="1"/>
  <c r="B71" i="1"/>
  <c r="G71" i="1" s="1"/>
  <c r="A71" i="1" s="1"/>
  <c r="AC71" i="1" s="1"/>
  <c r="AE70" i="1"/>
  <c r="X70" i="1"/>
  <c r="H70" i="1"/>
  <c r="B70" i="1"/>
  <c r="G70" i="1" s="1"/>
  <c r="A70" i="1" s="1"/>
  <c r="AC70" i="1" s="1"/>
  <c r="AE69" i="1"/>
  <c r="X69" i="1"/>
  <c r="H69" i="1"/>
  <c r="AE68" i="1"/>
  <c r="AB68" i="1"/>
  <c r="S68" i="1" s="1"/>
  <c r="X68" i="1"/>
  <c r="V68" i="1"/>
  <c r="W68" i="1" s="1"/>
  <c r="H68" i="1"/>
  <c r="B68" i="1"/>
  <c r="G68" i="1" s="1"/>
  <c r="A68" i="1" s="1"/>
  <c r="AC68" i="1" s="1"/>
  <c r="AE67" i="1"/>
  <c r="X67" i="1"/>
  <c r="H67" i="1"/>
  <c r="AE66" i="1"/>
  <c r="AB66" i="1"/>
  <c r="S66" i="1" s="1"/>
  <c r="X66" i="1"/>
  <c r="V66" i="1"/>
  <c r="W66" i="1" s="1"/>
  <c r="H66" i="1"/>
  <c r="B66" i="1"/>
  <c r="G66" i="1" s="1"/>
  <c r="A66" i="1" s="1"/>
  <c r="AC66" i="1" s="1"/>
  <c r="AE65" i="1"/>
  <c r="X65" i="1"/>
  <c r="H65" i="1"/>
  <c r="B65" i="1"/>
  <c r="G65" i="1" s="1"/>
  <c r="A65" i="1" s="1"/>
  <c r="AC65" i="1" s="1"/>
  <c r="AE64" i="1"/>
  <c r="X64" i="1"/>
  <c r="H64" i="1"/>
  <c r="B64" i="1"/>
  <c r="G64" i="1" s="1"/>
  <c r="A64" i="1" s="1"/>
  <c r="AC64" i="1" s="1"/>
  <c r="AE63" i="1"/>
  <c r="X63" i="1"/>
  <c r="H63" i="1"/>
  <c r="B63" i="1"/>
  <c r="G63" i="1" s="1"/>
  <c r="A63" i="1" s="1"/>
  <c r="AC63" i="1" s="1"/>
  <c r="AE62" i="1"/>
  <c r="X62" i="1"/>
  <c r="H62" i="1"/>
  <c r="B62" i="1"/>
  <c r="G62" i="1" s="1"/>
  <c r="A62" i="1" s="1"/>
  <c r="AC62" i="1" s="1"/>
  <c r="AE61" i="1"/>
  <c r="X61" i="1"/>
  <c r="H61" i="1"/>
  <c r="B61" i="1"/>
  <c r="G61" i="1" s="1"/>
  <c r="A61" i="1" s="1"/>
  <c r="AC61" i="1" s="1"/>
  <c r="AE60" i="1"/>
  <c r="X60" i="1"/>
  <c r="H60" i="1"/>
  <c r="AE59" i="1"/>
  <c r="AB59" i="1"/>
  <c r="S59" i="1" s="1"/>
  <c r="X59" i="1"/>
  <c r="V59" i="1"/>
  <c r="W59" i="1" s="1"/>
  <c r="H59" i="1"/>
  <c r="B59" i="1"/>
  <c r="G59" i="1" s="1"/>
  <c r="A59" i="1" s="1"/>
  <c r="AC59" i="1" s="1"/>
  <c r="AE58" i="1"/>
  <c r="X58" i="1"/>
  <c r="H58" i="1"/>
  <c r="AE57" i="1"/>
  <c r="AB57" i="1"/>
  <c r="S57" i="1" s="1"/>
  <c r="X57" i="1"/>
  <c r="V57" i="1"/>
  <c r="W57" i="1" s="1"/>
  <c r="H57" i="1"/>
  <c r="B57" i="1"/>
  <c r="G57" i="1" s="1"/>
  <c r="A57" i="1" s="1"/>
  <c r="AC57" i="1" s="1"/>
  <c r="AE56" i="1"/>
  <c r="X56" i="1"/>
  <c r="H56" i="1"/>
  <c r="AE55" i="1"/>
  <c r="AB55" i="1"/>
  <c r="S55" i="1" s="1"/>
  <c r="X55" i="1"/>
  <c r="V55" i="1"/>
  <c r="W55" i="1" s="1"/>
  <c r="H55" i="1"/>
  <c r="B55" i="1"/>
  <c r="G55" i="1" s="1"/>
  <c r="A55" i="1" s="1"/>
  <c r="AC55" i="1" s="1"/>
  <c r="AE54" i="1"/>
  <c r="X54" i="1"/>
  <c r="H54" i="1"/>
  <c r="B54" i="1"/>
  <c r="G54" i="1" s="1"/>
  <c r="A54" i="1" s="1"/>
  <c r="AC54" i="1" s="1"/>
  <c r="AE53" i="1"/>
  <c r="X53" i="1"/>
  <c r="H53" i="1"/>
  <c r="B53" i="1"/>
  <c r="G53" i="1" s="1"/>
  <c r="A53" i="1" s="1"/>
  <c r="AC53" i="1" s="1"/>
  <c r="AE52" i="1"/>
  <c r="X52" i="1"/>
  <c r="H52" i="1"/>
  <c r="B52" i="1"/>
  <c r="G52" i="1" s="1"/>
  <c r="A52" i="1" s="1"/>
  <c r="AC52" i="1" s="1"/>
  <c r="AE51" i="1"/>
  <c r="X51" i="1"/>
  <c r="H51" i="1"/>
  <c r="AE50" i="1"/>
  <c r="X50" i="1"/>
  <c r="H50" i="1"/>
  <c r="AE49" i="1"/>
  <c r="X49" i="1"/>
  <c r="H49" i="1"/>
  <c r="AE48" i="1"/>
  <c r="X48" i="1"/>
  <c r="H48" i="1"/>
  <c r="AE47" i="1"/>
  <c r="X47" i="1"/>
  <c r="H47" i="1"/>
  <c r="AE46" i="1"/>
  <c r="X46" i="1"/>
  <c r="H46" i="1"/>
  <c r="AE45" i="1"/>
  <c r="X45" i="1"/>
  <c r="H45" i="1"/>
  <c r="AE44" i="1"/>
  <c r="X44" i="1"/>
  <c r="H44" i="1"/>
  <c r="AE43" i="1"/>
  <c r="X43" i="1"/>
  <c r="H43" i="1"/>
  <c r="AE42" i="1"/>
  <c r="X42" i="1"/>
  <c r="H42" i="1"/>
  <c r="AE41" i="1"/>
  <c r="X41" i="1"/>
  <c r="H41" i="1"/>
  <c r="AE40" i="1"/>
  <c r="X40" i="1"/>
  <c r="H40" i="1"/>
  <c r="AE39" i="1"/>
  <c r="X39" i="1"/>
  <c r="H39" i="1"/>
  <c r="AE38" i="1"/>
  <c r="X38" i="1"/>
  <c r="H38" i="1"/>
  <c r="AE37" i="1"/>
  <c r="X37" i="1"/>
  <c r="H37" i="1"/>
  <c r="AE34" i="1"/>
  <c r="X34" i="1"/>
  <c r="H34" i="1"/>
  <c r="AE33" i="1"/>
  <c r="X33" i="1"/>
  <c r="H33" i="1"/>
  <c r="AE32" i="1"/>
  <c r="X32" i="1"/>
  <c r="H32" i="1"/>
  <c r="B32" i="1"/>
  <c r="G32" i="1" s="1"/>
  <c r="A32" i="1" s="1"/>
  <c r="AE31" i="1"/>
  <c r="X31" i="1"/>
  <c r="H31" i="1"/>
  <c r="AE30" i="1"/>
  <c r="AB30" i="1"/>
  <c r="S30" i="1" s="1"/>
  <c r="X30" i="1"/>
  <c r="V30" i="1"/>
  <c r="W30" i="1" s="1"/>
  <c r="H30" i="1"/>
  <c r="B30" i="1"/>
  <c r="G30" i="1" s="1"/>
  <c r="A30" i="1" s="1"/>
  <c r="AC30" i="1" s="1"/>
  <c r="AE29" i="1"/>
  <c r="X29" i="1"/>
  <c r="H29" i="1"/>
  <c r="AE28" i="1"/>
  <c r="X28" i="1"/>
  <c r="H28" i="1"/>
  <c r="B28" i="1"/>
  <c r="G28" i="1" s="1"/>
  <c r="A28" i="1" s="1"/>
  <c r="AC28" i="1" s="1"/>
  <c r="AE27" i="1"/>
  <c r="X27" i="1"/>
  <c r="H27" i="1"/>
  <c r="AE26" i="1"/>
  <c r="X26" i="1"/>
  <c r="H26" i="1"/>
  <c r="B26" i="1"/>
  <c r="G26" i="1" s="1"/>
  <c r="A26" i="1" s="1"/>
  <c r="AC26" i="1" s="1"/>
  <c r="AE25" i="1"/>
  <c r="X25" i="1"/>
  <c r="H25" i="1"/>
  <c r="B25" i="1"/>
  <c r="G25" i="1" s="1"/>
  <c r="A25" i="1" s="1"/>
  <c r="AC25" i="1" s="1"/>
  <c r="AE24" i="1"/>
  <c r="X24" i="1"/>
  <c r="H24" i="1"/>
  <c r="AE23" i="1"/>
  <c r="X23" i="1"/>
  <c r="H23" i="1"/>
  <c r="AE22" i="1"/>
  <c r="X22" i="1"/>
  <c r="H22" i="1"/>
  <c r="AE21" i="1"/>
  <c r="X21" i="1"/>
  <c r="H21" i="1"/>
  <c r="AE20" i="1"/>
  <c r="X20" i="1"/>
  <c r="H20" i="1"/>
  <c r="AE19" i="1"/>
  <c r="X19" i="1"/>
  <c r="H19" i="1"/>
  <c r="AE18" i="1"/>
  <c r="X18" i="1"/>
  <c r="H18" i="1"/>
  <c r="B18" i="1"/>
  <c r="G18" i="1" s="1"/>
  <c r="A18" i="1" s="1"/>
  <c r="AC18" i="1" s="1"/>
  <c r="AE17" i="1"/>
  <c r="X17" i="1"/>
  <c r="H17" i="1"/>
  <c r="AE16" i="1"/>
  <c r="X16" i="1"/>
  <c r="H16" i="1"/>
  <c r="B16" i="1"/>
  <c r="G16" i="1" s="1"/>
  <c r="A16" i="1" s="1"/>
  <c r="AC16" i="1" s="1"/>
  <c r="AE15" i="1"/>
  <c r="X15" i="1"/>
  <c r="H15" i="1"/>
  <c r="AE14" i="1"/>
  <c r="X14" i="1"/>
  <c r="H14" i="1"/>
  <c r="AE13" i="1"/>
  <c r="X13" i="1"/>
  <c r="H13" i="1"/>
  <c r="B13" i="1"/>
  <c r="G13" i="1" s="1"/>
  <c r="A13" i="1" s="1"/>
  <c r="AC13" i="1" s="1"/>
  <c r="AE12" i="1"/>
  <c r="X12" i="1"/>
  <c r="H12" i="1"/>
  <c r="AE11" i="1"/>
  <c r="X11" i="1"/>
  <c r="H11" i="1"/>
  <c r="AE10" i="1"/>
  <c r="X10" i="1"/>
  <c r="H10" i="1"/>
  <c r="B10" i="1"/>
  <c r="G10" i="1" s="1"/>
  <c r="A10" i="1" s="1"/>
  <c r="AC10" i="1" s="1"/>
  <c r="AE9" i="1"/>
  <c r="X9" i="1"/>
  <c r="H9" i="1"/>
  <c r="AE8" i="1"/>
  <c r="X8" i="1"/>
  <c r="H8" i="1"/>
  <c r="B8" i="1"/>
  <c r="G8" i="1" s="1"/>
  <c r="A8" i="1" s="1"/>
  <c r="AC8" i="1" s="1"/>
  <c r="AE7" i="1"/>
  <c r="X7" i="1"/>
  <c r="H7" i="1"/>
  <c r="B7" i="1"/>
  <c r="G7" i="1" s="1"/>
  <c r="A7" i="1" s="1"/>
  <c r="AC7" i="1" s="1"/>
  <c r="AE6" i="1"/>
  <c r="X6" i="1"/>
  <c r="H6" i="1"/>
  <c r="B6" i="1"/>
  <c r="G6" i="1" s="1"/>
  <c r="A6" i="1" s="1"/>
  <c r="AC6" i="1" s="1"/>
  <c r="AE5" i="1"/>
  <c r="X5" i="1"/>
  <c r="H5" i="1"/>
  <c r="AE4" i="1"/>
  <c r="AB4" i="1"/>
  <c r="S4" i="1" s="1"/>
  <c r="X4" i="1"/>
  <c r="V4" i="1"/>
  <c r="W4" i="1" s="1"/>
  <c r="H4" i="1"/>
  <c r="B4" i="1"/>
  <c r="G4" i="1" s="1"/>
  <c r="A4" i="1" s="1"/>
  <c r="AC4" i="1" s="1"/>
  <c r="AE3" i="1"/>
  <c r="X3" i="1"/>
  <c r="H3" i="1"/>
  <c r="B3" i="1"/>
  <c r="V165" i="1"/>
  <c r="V162" i="1"/>
  <c r="V163" i="1"/>
  <c r="V166" i="1"/>
  <c r="G3" i="1" l="1"/>
  <c r="A3" i="1" s="1"/>
  <c r="V3" i="1" s="1"/>
  <c r="B33" i="1"/>
  <c r="Y3" i="1"/>
  <c r="Z3" i="1"/>
  <c r="Z4" i="1"/>
  <c r="Y4" i="1"/>
  <c r="Z6" i="1"/>
  <c r="Y6" i="1"/>
  <c r="Z14" i="1"/>
  <c r="Y14" i="1"/>
  <c r="Y21" i="1"/>
  <c r="Z24" i="1"/>
  <c r="Y24" i="1"/>
  <c r="Z28" i="1"/>
  <c r="Y28" i="1"/>
  <c r="Y31" i="1"/>
  <c r="Z31" i="1"/>
  <c r="Z34" i="1"/>
  <c r="Y34" i="1"/>
  <c r="AA34" i="1" s="1"/>
  <c r="Z38" i="1"/>
  <c r="Y38" i="1"/>
  <c r="Z39" i="1"/>
  <c r="Y39" i="1"/>
  <c r="Z42" i="1"/>
  <c r="Y42" i="1"/>
  <c r="Z45" i="1"/>
  <c r="Y45" i="1"/>
  <c r="AA45" i="1" s="1"/>
  <c r="Z47" i="1"/>
  <c r="Y47" i="1"/>
  <c r="Z49" i="1"/>
  <c r="Y49" i="1"/>
  <c r="AA49" i="1" s="1"/>
  <c r="Z51" i="1"/>
  <c r="Y51" i="1"/>
  <c r="AA51" i="1" s="1"/>
  <c r="Z53" i="1"/>
  <c r="Y53" i="1"/>
  <c r="AA53" i="1" s="1"/>
  <c r="Y56" i="1"/>
  <c r="Z56" i="1"/>
  <c r="Z57" i="1"/>
  <c r="Y57" i="1"/>
  <c r="Y60" i="1"/>
  <c r="Z60" i="1"/>
  <c r="Z62" i="1"/>
  <c r="Y62" i="1"/>
  <c r="AA62" i="1" s="1"/>
  <c r="Y64" i="1"/>
  <c r="Z64" i="1"/>
  <c r="Z67" i="1"/>
  <c r="Y67" i="1"/>
  <c r="AA67" i="1" s="1"/>
  <c r="Y68" i="1"/>
  <c r="Z68" i="1"/>
  <c r="Z70" i="1"/>
  <c r="Y70" i="1"/>
  <c r="AA70" i="1" s="1"/>
  <c r="Y72" i="1"/>
  <c r="Z72" i="1"/>
  <c r="Z75" i="1"/>
  <c r="Y75" i="1"/>
  <c r="AA75" i="1" s="1"/>
  <c r="Y76" i="1"/>
  <c r="Z76" i="1"/>
  <c r="Z79" i="1"/>
  <c r="Y79" i="1"/>
  <c r="Z82" i="1"/>
  <c r="Y82" i="1"/>
  <c r="AA82" i="1" s="1"/>
  <c r="Z85" i="1"/>
  <c r="Y85" i="1"/>
  <c r="AA85" i="1" s="1"/>
  <c r="Y88" i="1"/>
  <c r="Z88" i="1"/>
  <c r="Z89" i="1"/>
  <c r="Y89" i="1"/>
  <c r="Z91" i="1"/>
  <c r="Y91" i="1"/>
  <c r="AA91" i="1" s="1"/>
  <c r="Z93" i="1"/>
  <c r="Y93" i="1"/>
  <c r="AA93" i="1" s="1"/>
  <c r="Z95" i="1"/>
  <c r="Y95" i="1"/>
  <c r="AA95" i="1" s="1"/>
  <c r="Z97" i="1"/>
  <c r="Y97" i="1"/>
  <c r="AA97" i="1" s="1"/>
  <c r="Z99" i="1"/>
  <c r="Y99" i="1"/>
  <c r="AA99" i="1" s="1"/>
  <c r="Y100" i="1"/>
  <c r="Z100" i="1"/>
  <c r="Z102" i="1"/>
  <c r="Y102" i="1"/>
  <c r="AA102" i="1" s="1"/>
  <c r="Z105" i="1"/>
  <c r="Y105" i="1"/>
  <c r="Y108" i="1"/>
  <c r="Z108" i="1"/>
  <c r="Z110" i="1"/>
  <c r="Y110" i="1"/>
  <c r="AA110" i="1" s="1"/>
  <c r="Y112" i="1"/>
  <c r="Z112" i="1"/>
  <c r="Z113" i="1"/>
  <c r="Y113" i="1"/>
  <c r="Z115" i="1"/>
  <c r="Y115" i="1"/>
  <c r="AA115" i="1" s="1"/>
  <c r="Z117" i="1"/>
  <c r="Y117" i="1"/>
  <c r="AA117" i="1" s="1"/>
  <c r="Z118" i="1"/>
  <c r="Y118" i="1"/>
  <c r="Y120" i="1"/>
  <c r="Z120" i="1"/>
  <c r="Z122" i="1"/>
  <c r="Y122" i="1"/>
  <c r="AA122" i="1" s="1"/>
  <c r="Z124" i="1"/>
  <c r="Y124" i="1"/>
  <c r="AA124" i="1" s="1"/>
  <c r="Z126" i="1"/>
  <c r="Y126" i="1"/>
  <c r="AA126" i="1" s="1"/>
  <c r="Z128" i="1"/>
  <c r="Y128" i="1"/>
  <c r="AA128" i="1" s="1"/>
  <c r="Z130" i="1"/>
  <c r="Y130" i="1"/>
  <c r="AA130" i="1" s="1"/>
  <c r="Y133" i="1"/>
  <c r="Z133" i="1"/>
  <c r="Z134" i="1"/>
  <c r="Y134" i="1"/>
  <c r="Y137" i="1"/>
  <c r="Z137" i="1"/>
  <c r="AA137" i="1" s="1"/>
  <c r="Z139" i="1"/>
  <c r="Y139" i="1"/>
  <c r="AA139" i="1" s="1"/>
  <c r="Y141" i="1"/>
  <c r="Z141" i="1"/>
  <c r="Z142" i="1"/>
  <c r="Y142" i="1"/>
  <c r="Z144" i="1"/>
  <c r="Y144" i="1"/>
  <c r="AA144" i="1" s="1"/>
  <c r="Z146" i="1"/>
  <c r="Y146" i="1"/>
  <c r="AA146" i="1" s="1"/>
  <c r="Z147" i="1"/>
  <c r="Y147" i="1"/>
  <c r="Z150" i="1"/>
  <c r="Y150" i="1"/>
  <c r="AA150" i="1" s="1"/>
  <c r="Z151" i="1"/>
  <c r="Y151" i="1"/>
  <c r="Y153" i="1"/>
  <c r="Z153" i="1"/>
  <c r="AA153" i="1" s="1"/>
  <c r="Y155" i="1"/>
  <c r="Z156" i="1"/>
  <c r="Y156" i="1"/>
  <c r="Z8" i="1"/>
  <c r="Y8" i="1"/>
  <c r="Y11" i="1"/>
  <c r="Z11" i="1"/>
  <c r="Y17" i="1"/>
  <c r="Z20" i="1"/>
  <c r="Y20" i="1"/>
  <c r="Y27" i="1"/>
  <c r="Z27" i="1"/>
  <c r="Z5" i="1"/>
  <c r="Y5" i="1"/>
  <c r="Y7" i="1"/>
  <c r="Z7" i="1"/>
  <c r="Z9" i="1"/>
  <c r="Y9" i="1"/>
  <c r="Z10" i="1"/>
  <c r="Y10" i="1"/>
  <c r="Z12" i="1"/>
  <c r="Y12" i="1"/>
  <c r="Z13" i="1"/>
  <c r="Y13" i="1"/>
  <c r="Y15" i="1"/>
  <c r="Z15" i="1" s="1"/>
  <c r="Z16" i="1"/>
  <c r="Y16" i="1"/>
  <c r="Z18" i="1"/>
  <c r="Y18" i="1"/>
  <c r="AA18" i="1" s="1"/>
  <c r="Y19" i="1"/>
  <c r="Z19" i="1"/>
  <c r="Z22" i="1"/>
  <c r="Y22" i="1"/>
  <c r="AA22" i="1" s="1"/>
  <c r="Y23" i="1"/>
  <c r="AA23" i="1" s="1"/>
  <c r="AB23" i="1" s="1"/>
  <c r="S23" i="1" s="1"/>
  <c r="Z23" i="1"/>
  <c r="Z25" i="1"/>
  <c r="Y25" i="1"/>
  <c r="Z26" i="1"/>
  <c r="Y26" i="1"/>
  <c r="Z29" i="1"/>
  <c r="Y29" i="1"/>
  <c r="Z30" i="1"/>
  <c r="Y30" i="1"/>
  <c r="Z32" i="1"/>
  <c r="Y32" i="1"/>
  <c r="Z33" i="1"/>
  <c r="Y33" i="1"/>
  <c r="Z37" i="1"/>
  <c r="Y37" i="1"/>
  <c r="Y40" i="1"/>
  <c r="Z40" i="1"/>
  <c r="Z41" i="1"/>
  <c r="Y41" i="1"/>
  <c r="Z43" i="1"/>
  <c r="Y43" i="1"/>
  <c r="Y44" i="1"/>
  <c r="Z44" i="1"/>
  <c r="Z46" i="1"/>
  <c r="Y46" i="1"/>
  <c r="AA46" i="1" s="1"/>
  <c r="Y48" i="1"/>
  <c r="Z48" i="1"/>
  <c r="Z50" i="1"/>
  <c r="Y50" i="1"/>
  <c r="AA50" i="1" s="1"/>
  <c r="Y52" i="1"/>
  <c r="Z52" i="1"/>
  <c r="Z54" i="1"/>
  <c r="Y54" i="1"/>
  <c r="AA54" i="1" s="1"/>
  <c r="Z55" i="1"/>
  <c r="Y55" i="1"/>
  <c r="Z58" i="1"/>
  <c r="Y58" i="1"/>
  <c r="AA58" i="1" s="1"/>
  <c r="Z59" i="1"/>
  <c r="Y59" i="1"/>
  <c r="Z61" i="1"/>
  <c r="Y61" i="1"/>
  <c r="Z63" i="1"/>
  <c r="Y63" i="1"/>
  <c r="AA63" i="1" s="1"/>
  <c r="Z65" i="1"/>
  <c r="Y65" i="1"/>
  <c r="AA65" i="1" s="1"/>
  <c r="Z66" i="1"/>
  <c r="Y66" i="1"/>
  <c r="Z69" i="1"/>
  <c r="Y69" i="1"/>
  <c r="Z71" i="1"/>
  <c r="Y71" i="1"/>
  <c r="AA71" i="1" s="1"/>
  <c r="Z73" i="1"/>
  <c r="Y73" i="1"/>
  <c r="AA73" i="1" s="1"/>
  <c r="Z74" i="1"/>
  <c r="Y74" i="1"/>
  <c r="Z77" i="1"/>
  <c r="Y77" i="1"/>
  <c r="Z78" i="1"/>
  <c r="Y78" i="1"/>
  <c r="Y80" i="1"/>
  <c r="Z80" i="1"/>
  <c r="Z81" i="1"/>
  <c r="Y81" i="1"/>
  <c r="Z83" i="1"/>
  <c r="Y83" i="1"/>
  <c r="AA83" i="1" s="1"/>
  <c r="Z86" i="1"/>
  <c r="Y86" i="1"/>
  <c r="AA86" i="1" s="1"/>
  <c r="Z87" i="1"/>
  <c r="Y87" i="1"/>
  <c r="Z90" i="1"/>
  <c r="Y90" i="1"/>
  <c r="AA90" i="1" s="1"/>
  <c r="Y92" i="1"/>
  <c r="Z92" i="1"/>
  <c r="Z94" i="1"/>
  <c r="Y94" i="1"/>
  <c r="AA94" i="1" s="1"/>
  <c r="Y96" i="1"/>
  <c r="Z96" i="1"/>
  <c r="Z98" i="1"/>
  <c r="Y98" i="1"/>
  <c r="AA98" i="1" s="1"/>
  <c r="Z101" i="1"/>
  <c r="Y101" i="1"/>
  <c r="AA101" i="1" s="1"/>
  <c r="Z103" i="1"/>
  <c r="Y103" i="1"/>
  <c r="AA103" i="1" s="1"/>
  <c r="Y104" i="1"/>
  <c r="Z104" i="1"/>
  <c r="Z106" i="1"/>
  <c r="Y106" i="1"/>
  <c r="AA106" i="1" s="1"/>
  <c r="Z107" i="1"/>
  <c r="Y107" i="1"/>
  <c r="Z109" i="1"/>
  <c r="Y109" i="1"/>
  <c r="AA109" i="1" s="1"/>
  <c r="Z111" i="1"/>
  <c r="Y111" i="1"/>
  <c r="AA111" i="1" s="1"/>
  <c r="Z114" i="1"/>
  <c r="Y114" i="1"/>
  <c r="AA114" i="1" s="1"/>
  <c r="Y116" i="1"/>
  <c r="Z116" i="1"/>
  <c r="Z119" i="1"/>
  <c r="Y119" i="1"/>
  <c r="AA119" i="1" s="1"/>
  <c r="Z123" i="1"/>
  <c r="Y123" i="1"/>
  <c r="AA123" i="1" s="1"/>
  <c r="Y125" i="1"/>
  <c r="Z125" i="1"/>
  <c r="Z127" i="1"/>
  <c r="Y127" i="1"/>
  <c r="AA127" i="1" s="1"/>
  <c r="Y129" i="1"/>
  <c r="Z129" i="1"/>
  <c r="Z131" i="1"/>
  <c r="Y131" i="1"/>
  <c r="AA131" i="1" s="1"/>
  <c r="Z132" i="1"/>
  <c r="Y132" i="1"/>
  <c r="Z135" i="1"/>
  <c r="Y135" i="1"/>
  <c r="AA135" i="1" s="1"/>
  <c r="Z136" i="1"/>
  <c r="Y136" i="1"/>
  <c r="Z138" i="1"/>
  <c r="Y138" i="1"/>
  <c r="AA138" i="1" s="1"/>
  <c r="Z140" i="1"/>
  <c r="Y140" i="1"/>
  <c r="AA140" i="1" s="1"/>
  <c r="Z143" i="1"/>
  <c r="Y143" i="1"/>
  <c r="AA143" i="1" s="1"/>
  <c r="Y145" i="1"/>
  <c r="Z145" i="1"/>
  <c r="Z148" i="1"/>
  <c r="Y148" i="1"/>
  <c r="AA148" i="1" s="1"/>
  <c r="Y149" i="1"/>
  <c r="Z149" i="1"/>
  <c r="Y152" i="1"/>
  <c r="Y154" i="1"/>
  <c r="Y157" i="1"/>
  <c r="Z157" i="1"/>
  <c r="Z158" i="1"/>
  <c r="Y158" i="1"/>
  <c r="Z121" i="1"/>
  <c r="Y121" i="1"/>
  <c r="Y160" i="1"/>
  <c r="Z160" i="1"/>
  <c r="Y161" i="1"/>
  <c r="Z161" i="1"/>
  <c r="Z163" i="1"/>
  <c r="Y163" i="1"/>
  <c r="Z165" i="1"/>
  <c r="Y165" i="1"/>
  <c r="AA165" i="1" s="1"/>
  <c r="AB165" i="1" s="1"/>
  <c r="S165" i="1" s="1"/>
  <c r="Y167" i="1"/>
  <c r="Z167" i="1"/>
  <c r="Z169" i="1"/>
  <c r="Y169" i="1"/>
  <c r="Z171" i="1"/>
  <c r="Y171" i="1"/>
  <c r="Y173" i="1"/>
  <c r="Z173" i="1"/>
  <c r="Z175" i="1"/>
  <c r="Y175" i="1"/>
  <c r="Z177" i="1"/>
  <c r="Y177" i="1"/>
  <c r="Y179" i="1"/>
  <c r="Z179" i="1"/>
  <c r="Z181" i="1"/>
  <c r="Y181" i="1"/>
  <c r="Y183" i="1"/>
  <c r="Z183" i="1"/>
  <c r="Z185" i="1"/>
  <c r="Y185" i="1"/>
  <c r="Z187" i="1"/>
  <c r="Y187" i="1"/>
  <c r="Y189" i="1"/>
  <c r="Z189" i="1"/>
  <c r="Z191" i="1"/>
  <c r="Y191" i="1"/>
  <c r="Y193" i="1"/>
  <c r="Z193" i="1"/>
  <c r="Z195" i="1"/>
  <c r="Y195" i="1"/>
  <c r="Z197" i="1"/>
  <c r="Y197" i="1"/>
  <c r="Y199" i="1"/>
  <c r="Z199" i="1"/>
  <c r="Z201" i="1"/>
  <c r="Y201" i="1"/>
  <c r="Z203" i="1"/>
  <c r="Y203" i="1"/>
  <c r="Y205" i="1"/>
  <c r="Z205" i="1"/>
  <c r="Z207" i="1"/>
  <c r="Y207" i="1"/>
  <c r="Y209" i="1"/>
  <c r="Z209" i="1"/>
  <c r="Z211" i="1"/>
  <c r="Y211" i="1"/>
  <c r="Y213" i="1"/>
  <c r="Z213" i="1"/>
  <c r="Z215" i="1"/>
  <c r="Y215" i="1"/>
  <c r="Z159" i="1"/>
  <c r="Y159" i="1"/>
  <c r="AA159" i="1" s="1"/>
  <c r="Y162" i="1"/>
  <c r="Z162" i="1"/>
  <c r="Y164" i="1"/>
  <c r="Z164" i="1"/>
  <c r="Y166" i="1"/>
  <c r="Z166" i="1"/>
  <c r="Y168" i="1"/>
  <c r="Z168" i="1"/>
  <c r="Y170" i="1"/>
  <c r="Z170" i="1"/>
  <c r="Y172" i="1"/>
  <c r="Z172" i="1"/>
  <c r="Y174" i="1"/>
  <c r="Z174" i="1"/>
  <c r="Z176" i="1"/>
  <c r="Y176" i="1"/>
  <c r="Y178" i="1"/>
  <c r="Z178" i="1"/>
  <c r="Y180" i="1"/>
  <c r="Z180" i="1"/>
  <c r="Y182" i="1"/>
  <c r="Z182" i="1"/>
  <c r="Y184" i="1"/>
  <c r="Z184" i="1"/>
  <c r="Y186" i="1"/>
  <c r="Z186" i="1"/>
  <c r="Y188" i="1"/>
  <c r="Z188" i="1"/>
  <c r="Y190" i="1"/>
  <c r="Z190" i="1"/>
  <c r="Y192" i="1"/>
  <c r="Z192" i="1"/>
  <c r="Y194" i="1"/>
  <c r="Z194" i="1"/>
  <c r="Y196" i="1"/>
  <c r="Z196" i="1"/>
  <c r="Y198" i="1"/>
  <c r="Z198" i="1"/>
  <c r="Y200" i="1"/>
  <c r="Z200" i="1"/>
  <c r="Y202" i="1"/>
  <c r="Z202" i="1"/>
  <c r="Y204" i="1"/>
  <c r="Z204" i="1"/>
  <c r="Y206" i="1"/>
  <c r="Z206" i="1"/>
  <c r="Y208" i="1"/>
  <c r="Z208" i="1"/>
  <c r="Z210" i="1"/>
  <c r="Y210" i="1"/>
  <c r="Y212" i="1"/>
  <c r="Z212" i="1"/>
  <c r="Y214" i="1"/>
  <c r="Z214" i="1"/>
  <c r="Y216" i="1"/>
  <c r="Z216" i="1"/>
  <c r="B5" i="1"/>
  <c r="AB22" i="1"/>
  <c r="S22" i="1" s="1"/>
  <c r="AB45" i="1"/>
  <c r="S45" i="1" s="1"/>
  <c r="AB46" i="1"/>
  <c r="S46" i="1" s="1"/>
  <c r="AB49" i="1"/>
  <c r="S49" i="1" s="1"/>
  <c r="AB51" i="1"/>
  <c r="S51" i="1" s="1"/>
  <c r="AB54" i="1"/>
  <c r="S54" i="1" s="1"/>
  <c r="AB63" i="1"/>
  <c r="S63" i="1" s="1"/>
  <c r="AB65" i="1"/>
  <c r="S65" i="1" s="1"/>
  <c r="AB67" i="1"/>
  <c r="S67" i="1" s="1"/>
  <c r="AB71" i="1"/>
  <c r="S71" i="1" s="1"/>
  <c r="AB73" i="1"/>
  <c r="S73" i="1" s="1"/>
  <c r="AB75" i="1"/>
  <c r="S75" i="1" s="1"/>
  <c r="AB85" i="1"/>
  <c r="S85" i="1" s="1"/>
  <c r="AB90" i="1"/>
  <c r="S90" i="1" s="1"/>
  <c r="AB91" i="1"/>
  <c r="S91" i="1" s="1"/>
  <c r="AB101" i="1"/>
  <c r="S101" i="1" s="1"/>
  <c r="C68" i="5"/>
  <c r="I68" i="5" s="1"/>
  <c r="C66" i="5"/>
  <c r="I66" i="5" s="1"/>
  <c r="C64" i="5"/>
  <c r="I64" i="5" s="1"/>
  <c r="C62" i="5"/>
  <c r="I62" i="5" s="1"/>
  <c r="C60" i="5"/>
  <c r="I60" i="5" s="1"/>
  <c r="C57" i="5"/>
  <c r="I57" i="5" s="1"/>
  <c r="C55" i="5"/>
  <c r="I55" i="5" s="1"/>
  <c r="C53" i="5"/>
  <c r="I53" i="5" s="1"/>
  <c r="C51" i="5"/>
  <c r="I51" i="5" s="1"/>
  <c r="C48" i="5"/>
  <c r="I48" i="5" s="1"/>
  <c r="C45" i="5"/>
  <c r="I45" i="5" s="1"/>
  <c r="C42" i="5"/>
  <c r="I42" i="5" s="1"/>
  <c r="C40" i="5"/>
  <c r="I40" i="5" s="1"/>
  <c r="C38" i="5"/>
  <c r="I38" i="5" s="1"/>
  <c r="C36" i="5"/>
  <c r="I36" i="5" s="1"/>
  <c r="C30" i="5"/>
  <c r="I30" i="5" s="1"/>
  <c r="C28" i="5"/>
  <c r="I28" i="5" s="1"/>
  <c r="C26" i="5"/>
  <c r="I26" i="5" s="1"/>
  <c r="C24" i="5"/>
  <c r="I24" i="5" s="1"/>
  <c r="C22" i="5"/>
  <c r="I22" i="5" s="1"/>
  <c r="C19" i="5"/>
  <c r="I19" i="5" s="1"/>
  <c r="C17" i="5"/>
  <c r="I17" i="5" s="1"/>
  <c r="C15" i="5"/>
  <c r="I15" i="5" s="1"/>
  <c r="C13" i="5"/>
  <c r="I13" i="5" s="1"/>
  <c r="C10" i="5"/>
  <c r="I10" i="5" s="1"/>
  <c r="C8" i="5"/>
  <c r="I8" i="5" s="1"/>
  <c r="C4" i="5"/>
  <c r="I4" i="5" s="1"/>
  <c r="C69" i="5"/>
  <c r="I69" i="5" s="1"/>
  <c r="C67" i="5"/>
  <c r="I67" i="5" s="1"/>
  <c r="C65" i="5"/>
  <c r="I65" i="5" s="1"/>
  <c r="C63" i="5"/>
  <c r="I63" i="5" s="1"/>
  <c r="C61" i="5"/>
  <c r="I61" i="5" s="1"/>
  <c r="C59" i="5"/>
  <c r="I59" i="5" s="1"/>
  <c r="C56" i="5"/>
  <c r="I56" i="5" s="1"/>
  <c r="C54" i="5"/>
  <c r="I54" i="5" s="1"/>
  <c r="C52" i="5"/>
  <c r="I52" i="5" s="1"/>
  <c r="C49" i="5"/>
  <c r="I49" i="5" s="1"/>
  <c r="C46" i="5"/>
  <c r="I46" i="5" s="1"/>
  <c r="C44" i="5"/>
  <c r="I44" i="5" s="1"/>
  <c r="C41" i="5"/>
  <c r="I41" i="5" s="1"/>
  <c r="C39" i="5"/>
  <c r="I39" i="5" s="1"/>
  <c r="C37" i="5"/>
  <c r="I37" i="5" s="1"/>
  <c r="C31" i="5"/>
  <c r="I31" i="5" s="1"/>
  <c r="C29" i="5"/>
  <c r="I29" i="5" s="1"/>
  <c r="C27" i="5"/>
  <c r="I27" i="5" s="1"/>
  <c r="C25" i="5"/>
  <c r="I25" i="5" s="1"/>
  <c r="C23" i="5"/>
  <c r="I23" i="5" s="1"/>
  <c r="C20" i="5"/>
  <c r="I20" i="5" s="1"/>
  <c r="C18" i="5"/>
  <c r="I18" i="5" s="1"/>
  <c r="C16" i="5"/>
  <c r="I16" i="5" s="1"/>
  <c r="C14" i="5"/>
  <c r="I14" i="5" s="1"/>
  <c r="C11" i="5"/>
  <c r="I11" i="5" s="1"/>
  <c r="C9" i="5"/>
  <c r="I9" i="5" s="1"/>
  <c r="C5" i="5"/>
  <c r="I5" i="5" s="1"/>
  <c r="C3" i="5"/>
  <c r="I3" i="5" s="1"/>
  <c r="AB18" i="1"/>
  <c r="S18" i="1" s="1"/>
  <c r="AB34" i="1"/>
  <c r="S34" i="1" s="1"/>
  <c r="AB50" i="1"/>
  <c r="S50" i="1" s="1"/>
  <c r="AB53" i="1"/>
  <c r="S53" i="1" s="1"/>
  <c r="AB58" i="1"/>
  <c r="S58" i="1" s="1"/>
  <c r="AB62" i="1"/>
  <c r="S62" i="1" s="1"/>
  <c r="B9" i="1"/>
  <c r="G9" i="1" s="1"/>
  <c r="A9" i="1" s="1"/>
  <c r="AB70" i="1"/>
  <c r="S70" i="1" s="1"/>
  <c r="AB82" i="1"/>
  <c r="S82" i="1" s="1"/>
  <c r="AB83" i="1"/>
  <c r="S83" i="1" s="1"/>
  <c r="X84" i="1"/>
  <c r="AB86" i="1"/>
  <c r="S86" i="1" s="1"/>
  <c r="AB93" i="1"/>
  <c r="S93" i="1" s="1"/>
  <c r="AB94" i="1"/>
  <c r="S94" i="1" s="1"/>
  <c r="AB95" i="1"/>
  <c r="S95" i="1" s="1"/>
  <c r="AB97" i="1"/>
  <c r="S97" i="1" s="1"/>
  <c r="AB98" i="1"/>
  <c r="S98" i="1" s="1"/>
  <c r="AB99" i="1"/>
  <c r="S99" i="1" s="1"/>
  <c r="AB102" i="1"/>
  <c r="S102" i="1" s="1"/>
  <c r="AB103" i="1"/>
  <c r="S103" i="1" s="1"/>
  <c r="AB106" i="1"/>
  <c r="S106" i="1" s="1"/>
  <c r="AB109" i="1"/>
  <c r="S109" i="1" s="1"/>
  <c r="AB119" i="1"/>
  <c r="S119" i="1" s="1"/>
  <c r="C58" i="5"/>
  <c r="I58" i="5" s="1"/>
  <c r="AB138" i="1"/>
  <c r="S138" i="1" s="1"/>
  <c r="AB140" i="1"/>
  <c r="S140" i="1" s="1"/>
  <c r="AB144" i="1"/>
  <c r="S144" i="1" s="1"/>
  <c r="AB146" i="1"/>
  <c r="S146" i="1" s="1"/>
  <c r="AB159" i="1"/>
  <c r="S159" i="1" s="1"/>
  <c r="AB153" i="1"/>
  <c r="S153" i="1" s="1"/>
  <c r="AB150" i="1"/>
  <c r="S150" i="1" s="1"/>
  <c r="AB148" i="1"/>
  <c r="S148" i="1" s="1"/>
  <c r="AB143" i="1"/>
  <c r="S143" i="1" s="1"/>
  <c r="AB137" i="1"/>
  <c r="S137" i="1" s="1"/>
  <c r="AB139" i="1"/>
  <c r="S139" i="1" s="1"/>
  <c r="AB135" i="1"/>
  <c r="S135" i="1" s="1"/>
  <c r="C7" i="5"/>
  <c r="I7" i="5" s="1"/>
  <c r="C21" i="5"/>
  <c r="I21" i="5" s="1"/>
  <c r="C6" i="5"/>
  <c r="I6" i="5" s="1"/>
  <c r="C12" i="5"/>
  <c r="I12" i="5" s="1"/>
  <c r="C47" i="5"/>
  <c r="I47" i="5" s="1"/>
  <c r="AB131" i="1"/>
  <c r="S131" i="1" s="1"/>
  <c r="AB127" i="1"/>
  <c r="S127" i="1" s="1"/>
  <c r="AB123" i="1"/>
  <c r="S123" i="1" s="1"/>
  <c r="AB122" i="1"/>
  <c r="S122" i="1" s="1"/>
  <c r="AB124" i="1"/>
  <c r="S124" i="1" s="1"/>
  <c r="AB126" i="1"/>
  <c r="S126" i="1" s="1"/>
  <c r="AB128" i="1"/>
  <c r="S128" i="1" s="1"/>
  <c r="AB130" i="1"/>
  <c r="S130" i="1" s="1"/>
  <c r="C50" i="5"/>
  <c r="I50" i="5" s="1"/>
  <c r="AB111" i="1"/>
  <c r="C33" i="5"/>
  <c r="I33" i="5" s="1"/>
  <c r="C35" i="5"/>
  <c r="I35" i="5" s="1"/>
  <c r="C43" i="5"/>
  <c r="I43" i="5" s="1"/>
  <c r="C32" i="5"/>
  <c r="I32" i="5" s="1"/>
  <c r="C34" i="5"/>
  <c r="I34" i="5" s="1"/>
  <c r="AB117" i="1"/>
  <c r="S117" i="1" s="1"/>
  <c r="AB115" i="1"/>
  <c r="S115" i="1" s="1"/>
  <c r="AB114" i="1"/>
  <c r="S114" i="1" s="1"/>
  <c r="AB110" i="1"/>
  <c r="S110" i="1" s="1"/>
  <c r="F51" i="5"/>
  <c r="C2" i="5"/>
  <c r="F3" i="5"/>
  <c r="H3" i="5"/>
  <c r="F5" i="5"/>
  <c r="H5" i="5"/>
  <c r="F7" i="5"/>
  <c r="H7" i="5"/>
  <c r="F9" i="5"/>
  <c r="H9" i="5"/>
  <c r="F11" i="5"/>
  <c r="H11" i="5"/>
  <c r="F13" i="5"/>
  <c r="H13" i="5"/>
  <c r="F15" i="5"/>
  <c r="H15" i="5"/>
  <c r="F17" i="5"/>
  <c r="H17" i="5"/>
  <c r="F19" i="5"/>
  <c r="H19" i="5"/>
  <c r="F21" i="5"/>
  <c r="H21" i="5"/>
  <c r="F23" i="5"/>
  <c r="H23" i="5"/>
  <c r="F25" i="5"/>
  <c r="H25" i="5"/>
  <c r="F27" i="5"/>
  <c r="H27" i="5"/>
  <c r="F29" i="5"/>
  <c r="H29" i="5"/>
  <c r="F31" i="5"/>
  <c r="H31" i="5"/>
  <c r="F33" i="5"/>
  <c r="H33" i="5"/>
  <c r="F35" i="5"/>
  <c r="H35" i="5"/>
  <c r="F37" i="5"/>
  <c r="H37" i="5"/>
  <c r="F39" i="5"/>
  <c r="H39" i="5"/>
  <c r="F41" i="5"/>
  <c r="H41" i="5"/>
  <c r="F43" i="5"/>
  <c r="H43" i="5"/>
  <c r="F45" i="5"/>
  <c r="H45" i="5"/>
  <c r="F47" i="5"/>
  <c r="H47" i="5"/>
  <c r="F49" i="5"/>
  <c r="H49" i="5"/>
  <c r="C139" i="5"/>
  <c r="H138" i="5"/>
  <c r="F138" i="5"/>
  <c r="C137" i="5"/>
  <c r="H136" i="5"/>
  <c r="F136" i="5"/>
  <c r="C135" i="5"/>
  <c r="H134" i="5"/>
  <c r="F134" i="5"/>
  <c r="C133" i="5"/>
  <c r="H132" i="5"/>
  <c r="F132" i="5"/>
  <c r="C131" i="5"/>
  <c r="H130" i="5"/>
  <c r="F130" i="5"/>
  <c r="C129" i="5"/>
  <c r="H128" i="5"/>
  <c r="F128" i="5"/>
  <c r="C127" i="5"/>
  <c r="H126" i="5"/>
  <c r="F126" i="5"/>
  <c r="C125" i="5"/>
  <c r="H139" i="5"/>
  <c r="F139" i="5"/>
  <c r="C138" i="5"/>
  <c r="H137" i="5"/>
  <c r="F137" i="5"/>
  <c r="C136" i="5"/>
  <c r="H135" i="5"/>
  <c r="F135" i="5"/>
  <c r="H133" i="5"/>
  <c r="C132" i="5"/>
  <c r="F131" i="5"/>
  <c r="H129" i="5"/>
  <c r="C128" i="5"/>
  <c r="F127" i="5"/>
  <c r="H125" i="5"/>
  <c r="H124" i="5"/>
  <c r="F124" i="5"/>
  <c r="C123" i="5"/>
  <c r="H122" i="5"/>
  <c r="F122" i="5"/>
  <c r="C121" i="5"/>
  <c r="H120" i="5"/>
  <c r="F120" i="5"/>
  <c r="C119" i="5"/>
  <c r="H118" i="5"/>
  <c r="F118" i="5"/>
  <c r="C117" i="5"/>
  <c r="H116" i="5"/>
  <c r="F116" i="5"/>
  <c r="C115" i="5"/>
  <c r="H114" i="5"/>
  <c r="F114" i="5"/>
  <c r="C113" i="5"/>
  <c r="H112" i="5"/>
  <c r="C134" i="5"/>
  <c r="F133" i="5"/>
  <c r="H131" i="5"/>
  <c r="C130" i="5"/>
  <c r="F129" i="5"/>
  <c r="H127" i="5"/>
  <c r="C126" i="5"/>
  <c r="F125" i="5"/>
  <c r="C124" i="5"/>
  <c r="H123" i="5"/>
  <c r="F123" i="5"/>
  <c r="C122" i="5"/>
  <c r="H121" i="5"/>
  <c r="F121" i="5"/>
  <c r="C120" i="5"/>
  <c r="H119" i="5"/>
  <c r="F119" i="5"/>
  <c r="C118" i="5"/>
  <c r="H117" i="5"/>
  <c r="F117" i="5"/>
  <c r="C116" i="5"/>
  <c r="H115" i="5"/>
  <c r="F115" i="5"/>
  <c r="C114" i="5"/>
  <c r="F113" i="5"/>
  <c r="F112" i="5"/>
  <c r="C111" i="5"/>
  <c r="H110" i="5"/>
  <c r="F110" i="5"/>
  <c r="C109" i="5"/>
  <c r="H108" i="5"/>
  <c r="F108" i="5"/>
  <c r="C107" i="5"/>
  <c r="H106" i="5"/>
  <c r="F106" i="5"/>
  <c r="C105" i="5"/>
  <c r="H104" i="5"/>
  <c r="F104" i="5"/>
  <c r="C103" i="5"/>
  <c r="H102" i="5"/>
  <c r="F102" i="5"/>
  <c r="C101" i="5"/>
  <c r="H100" i="5"/>
  <c r="F100" i="5"/>
  <c r="C99" i="5"/>
  <c r="H98" i="5"/>
  <c r="F98" i="5"/>
  <c r="C97" i="5"/>
  <c r="H96" i="5"/>
  <c r="F96" i="5"/>
  <c r="C95" i="5"/>
  <c r="H94" i="5"/>
  <c r="F94" i="5"/>
  <c r="C93" i="5"/>
  <c r="H92" i="5"/>
  <c r="F92" i="5"/>
  <c r="C91" i="5"/>
  <c r="H90" i="5"/>
  <c r="F90" i="5"/>
  <c r="C89" i="5"/>
  <c r="H88" i="5"/>
  <c r="F88" i="5"/>
  <c r="C87" i="5"/>
  <c r="H86" i="5"/>
  <c r="F86" i="5"/>
  <c r="C85" i="5"/>
  <c r="H84" i="5"/>
  <c r="F84" i="5"/>
  <c r="C83" i="5"/>
  <c r="H113" i="5"/>
  <c r="C112" i="5"/>
  <c r="H111" i="5"/>
  <c r="F111" i="5"/>
  <c r="C110" i="5"/>
  <c r="H109" i="5"/>
  <c r="F109" i="5"/>
  <c r="C108" i="5"/>
  <c r="H107" i="5"/>
  <c r="F107" i="5"/>
  <c r="C106" i="5"/>
  <c r="H105" i="5"/>
  <c r="F105" i="5"/>
  <c r="C104" i="5"/>
  <c r="H103" i="5"/>
  <c r="F103" i="5"/>
  <c r="C102" i="5"/>
  <c r="H101" i="5"/>
  <c r="F101" i="5"/>
  <c r="C100" i="5"/>
  <c r="H99" i="5"/>
  <c r="F99" i="5"/>
  <c r="C98" i="5"/>
  <c r="H97" i="5"/>
  <c r="F97" i="5"/>
  <c r="C96" i="5"/>
  <c r="H95" i="5"/>
  <c r="F95" i="5"/>
  <c r="C94" i="5"/>
  <c r="H93" i="5"/>
  <c r="F93" i="5"/>
  <c r="C92" i="5"/>
  <c r="H91" i="5"/>
  <c r="F91" i="5"/>
  <c r="C90" i="5"/>
  <c r="H89" i="5"/>
  <c r="F89" i="5"/>
  <c r="C88" i="5"/>
  <c r="H87" i="5"/>
  <c r="F87" i="5"/>
  <c r="C86" i="5"/>
  <c r="H85" i="5"/>
  <c r="F85" i="5"/>
  <c r="C84" i="5"/>
  <c r="F83" i="5"/>
  <c r="C82" i="5"/>
  <c r="H81" i="5"/>
  <c r="F81" i="5"/>
  <c r="C80" i="5"/>
  <c r="H79" i="5"/>
  <c r="F79" i="5"/>
  <c r="C78" i="5"/>
  <c r="H77" i="5"/>
  <c r="F77" i="5"/>
  <c r="C76" i="5"/>
  <c r="H75" i="5"/>
  <c r="F75" i="5"/>
  <c r="C74" i="5"/>
  <c r="H73" i="5"/>
  <c r="F73" i="5"/>
  <c r="C72" i="5"/>
  <c r="H71" i="5"/>
  <c r="F71" i="5"/>
  <c r="C70" i="5"/>
  <c r="H69" i="5"/>
  <c r="F69" i="5"/>
  <c r="H67" i="5"/>
  <c r="F67" i="5"/>
  <c r="H65" i="5"/>
  <c r="F65" i="5"/>
  <c r="H63" i="5"/>
  <c r="F63" i="5"/>
  <c r="H61" i="5"/>
  <c r="F61" i="5"/>
  <c r="H59" i="5"/>
  <c r="F59" i="5"/>
  <c r="H57" i="5"/>
  <c r="F57" i="5"/>
  <c r="H55" i="5"/>
  <c r="F55" i="5"/>
  <c r="H53" i="5"/>
  <c r="F53" i="5"/>
  <c r="H83" i="5"/>
  <c r="H82" i="5"/>
  <c r="F82" i="5"/>
  <c r="C81" i="5"/>
  <c r="H80" i="5"/>
  <c r="F80" i="5"/>
  <c r="C79" i="5"/>
  <c r="H78" i="5"/>
  <c r="F78" i="5"/>
  <c r="C77" i="5"/>
  <c r="H76" i="5"/>
  <c r="F76" i="5"/>
  <c r="C75" i="5"/>
  <c r="H74" i="5"/>
  <c r="F74" i="5"/>
  <c r="C73" i="5"/>
  <c r="H72" i="5"/>
  <c r="F72" i="5"/>
  <c r="C71" i="5"/>
  <c r="H70" i="5"/>
  <c r="F70" i="5"/>
  <c r="H68" i="5"/>
  <c r="F68" i="5"/>
  <c r="H66" i="5"/>
  <c r="F66" i="5"/>
  <c r="H64" i="5"/>
  <c r="F64" i="5"/>
  <c r="H62" i="5"/>
  <c r="F62" i="5"/>
  <c r="H60" i="5"/>
  <c r="F60" i="5"/>
  <c r="H58" i="5"/>
  <c r="F58" i="5"/>
  <c r="H56" i="5"/>
  <c r="F56" i="5"/>
  <c r="H54" i="5"/>
  <c r="F54" i="5"/>
  <c r="H52" i="5"/>
  <c r="F52" i="5"/>
  <c r="F2" i="5"/>
  <c r="H2" i="5"/>
  <c r="F4" i="5"/>
  <c r="H4" i="5"/>
  <c r="G5" i="5"/>
  <c r="K5" i="5" s="1"/>
  <c r="F6" i="5"/>
  <c r="H6" i="5"/>
  <c r="G7" i="5"/>
  <c r="K7" i="5" s="1"/>
  <c r="F8" i="5"/>
  <c r="H8" i="5"/>
  <c r="F10" i="5"/>
  <c r="H10" i="5"/>
  <c r="F12" i="5"/>
  <c r="H12" i="5"/>
  <c r="G13" i="5"/>
  <c r="K13" i="5" s="1"/>
  <c r="F14" i="5"/>
  <c r="H14" i="5"/>
  <c r="F16" i="5"/>
  <c r="H16" i="5"/>
  <c r="F18" i="5"/>
  <c r="H18" i="5"/>
  <c r="F20" i="5"/>
  <c r="H20" i="5"/>
  <c r="F22" i="5"/>
  <c r="H22" i="5"/>
  <c r="E23" i="5"/>
  <c r="D23" i="5" s="1"/>
  <c r="F24" i="5"/>
  <c r="H24" i="5"/>
  <c r="F26" i="5"/>
  <c r="H26" i="5"/>
  <c r="F28" i="5"/>
  <c r="H28" i="5"/>
  <c r="F30" i="5"/>
  <c r="H30" i="5"/>
  <c r="F32" i="5"/>
  <c r="H32" i="5"/>
  <c r="F34" i="5"/>
  <c r="H34" i="5"/>
  <c r="F36" i="5"/>
  <c r="H36" i="5"/>
  <c r="F38" i="5"/>
  <c r="H38" i="5"/>
  <c r="G39" i="5"/>
  <c r="K39" i="5" s="1"/>
  <c r="F40" i="5"/>
  <c r="H40" i="5"/>
  <c r="E41" i="5"/>
  <c r="D41" i="5" s="1"/>
  <c r="F42" i="5"/>
  <c r="H42" i="5"/>
  <c r="F44" i="5"/>
  <c r="H44" i="5"/>
  <c r="E45" i="5"/>
  <c r="D45" i="5" s="1"/>
  <c r="F46" i="5"/>
  <c r="H46" i="5"/>
  <c r="E47" i="5"/>
  <c r="D47" i="5" s="1"/>
  <c r="F48" i="5"/>
  <c r="H48" i="5"/>
  <c r="G49" i="5"/>
  <c r="K49" i="5" s="1"/>
  <c r="F50" i="5"/>
  <c r="H50" i="5"/>
  <c r="G51" i="5"/>
  <c r="K51" i="5" s="1"/>
  <c r="H51" i="5"/>
  <c r="G55" i="5"/>
  <c r="K55" i="5" s="1"/>
  <c r="G59" i="5"/>
  <c r="K59" i="5" s="1"/>
  <c r="G61" i="5"/>
  <c r="K61" i="5" s="1"/>
  <c r="E63" i="5"/>
  <c r="D63" i="5" s="1"/>
  <c r="E67" i="5"/>
  <c r="D67" i="5" s="1"/>
  <c r="E54" i="5"/>
  <c r="D54" i="5" s="1"/>
  <c r="G56" i="5"/>
  <c r="K56" i="5" s="1"/>
  <c r="E60" i="5"/>
  <c r="D60" i="5" s="1"/>
  <c r="E64" i="5"/>
  <c r="D64" i="5" s="1"/>
  <c r="E68" i="5"/>
  <c r="D68" i="5" s="1"/>
  <c r="V167" i="1"/>
  <c r="G31" i="5" l="1"/>
  <c r="K31" i="5" s="1"/>
  <c r="G68" i="5"/>
  <c r="K68" i="5" s="1"/>
  <c r="G64" i="5"/>
  <c r="K64" i="5" s="1"/>
  <c r="G60" i="5"/>
  <c r="K60" i="5" s="1"/>
  <c r="G58" i="5"/>
  <c r="K58" i="5" s="1"/>
  <c r="G54" i="5"/>
  <c r="K54" i="5" s="1"/>
  <c r="G67" i="5"/>
  <c r="K67" i="5" s="1"/>
  <c r="G63" i="5"/>
  <c r="K63" i="5" s="1"/>
  <c r="E59" i="5"/>
  <c r="D59" i="5" s="1"/>
  <c r="E55" i="5"/>
  <c r="D55" i="5" s="1"/>
  <c r="E51" i="5"/>
  <c r="D51" i="5" s="1"/>
  <c r="E49" i="5"/>
  <c r="D49" i="5" s="1"/>
  <c r="G45" i="5"/>
  <c r="K45" i="5" s="1"/>
  <c r="E39" i="5"/>
  <c r="D39" i="5" s="1"/>
  <c r="G27" i="5"/>
  <c r="K27" i="5" s="1"/>
  <c r="E31" i="5"/>
  <c r="D31" i="5" s="1"/>
  <c r="E27" i="5"/>
  <c r="D27" i="5" s="1"/>
  <c r="AA8" i="1"/>
  <c r="AB8" i="1" s="1"/>
  <c r="S8" i="1" s="1"/>
  <c r="G5" i="1"/>
  <c r="A5" i="1" s="1"/>
  <c r="V5" i="1" s="1"/>
  <c r="AA16" i="1"/>
  <c r="AB16" i="1" s="1"/>
  <c r="S16" i="1" s="1"/>
  <c r="AA9" i="1"/>
  <c r="AB9" i="1" s="1"/>
  <c r="S9" i="1" s="1"/>
  <c r="AA5" i="1"/>
  <c r="AB5" i="1" s="1"/>
  <c r="S5" i="1" s="1"/>
  <c r="AA44" i="1"/>
  <c r="AB44" i="1" s="1"/>
  <c r="S44" i="1" s="1"/>
  <c r="AA43" i="1"/>
  <c r="AB43" i="1" s="1"/>
  <c r="S43" i="1" s="1"/>
  <c r="AA41" i="1"/>
  <c r="AB41" i="1" s="1"/>
  <c r="S41" i="1" s="1"/>
  <c r="AA37" i="1"/>
  <c r="AB37" i="1" s="1"/>
  <c r="S37" i="1" s="1"/>
  <c r="AA42" i="1"/>
  <c r="AB42" i="1" s="1"/>
  <c r="S42" i="1" s="1"/>
  <c r="AA39" i="1"/>
  <c r="AB39" i="1" s="1"/>
  <c r="S39" i="1" s="1"/>
  <c r="AA38" i="1"/>
  <c r="AB38" i="1" s="1"/>
  <c r="S38" i="1" s="1"/>
  <c r="G33" i="1"/>
  <c r="A33" i="1" s="1"/>
  <c r="E19" i="5"/>
  <c r="D19" i="5" s="1"/>
  <c r="G3" i="5"/>
  <c r="K3" i="5" s="1"/>
  <c r="L3" i="5" s="1"/>
  <c r="M3" i="5" s="1"/>
  <c r="AA33" i="1"/>
  <c r="AB33" i="1" s="1"/>
  <c r="S33" i="1" s="1"/>
  <c r="AA32" i="1"/>
  <c r="AB32" i="1" s="1"/>
  <c r="S32" i="1" s="1"/>
  <c r="G23" i="5"/>
  <c r="K23" i="5" s="1"/>
  <c r="J23" i="5" s="1"/>
  <c r="G19" i="5"/>
  <c r="K19" i="5" s="1"/>
  <c r="J19" i="5" s="1"/>
  <c r="AA29" i="1"/>
  <c r="AB29" i="1" s="1"/>
  <c r="S29" i="1" s="1"/>
  <c r="AA26" i="1"/>
  <c r="AB26" i="1" s="1"/>
  <c r="S26" i="1" s="1"/>
  <c r="AA25" i="1"/>
  <c r="AB25" i="1" s="1"/>
  <c r="S25" i="1" s="1"/>
  <c r="AA28" i="1"/>
  <c r="AB28" i="1" s="1"/>
  <c r="S28" i="1" s="1"/>
  <c r="AA24" i="1"/>
  <c r="AB24" i="1" s="1"/>
  <c r="S24" i="1" s="1"/>
  <c r="G66" i="5"/>
  <c r="K66" i="5" s="1"/>
  <c r="L66" i="5" s="1"/>
  <c r="M66" i="5" s="1"/>
  <c r="E58" i="5"/>
  <c r="D58" i="5" s="1"/>
  <c r="G69" i="5"/>
  <c r="K69" i="5" s="1"/>
  <c r="J69" i="5" s="1"/>
  <c r="G53" i="5"/>
  <c r="K53" i="5" s="1"/>
  <c r="L53" i="5" s="1"/>
  <c r="M53" i="5" s="1"/>
  <c r="E43" i="5"/>
  <c r="D43" i="5" s="1"/>
  <c r="E33" i="5"/>
  <c r="D33" i="5" s="1"/>
  <c r="E25" i="5"/>
  <c r="D25" i="5" s="1"/>
  <c r="Z21" i="1"/>
  <c r="AA21" i="1" s="1"/>
  <c r="AB21" i="1" s="1"/>
  <c r="S21" i="1" s="1"/>
  <c r="E15" i="5"/>
  <c r="D15" i="5" s="1"/>
  <c r="G9" i="5"/>
  <c r="K9" i="5" s="1"/>
  <c r="J9" i="5" s="1"/>
  <c r="L9" i="5" s="1"/>
  <c r="M9" i="5" s="1"/>
  <c r="G15" i="5"/>
  <c r="K15" i="5" s="1"/>
  <c r="J15" i="5" s="1"/>
  <c r="E9" i="5"/>
  <c r="D9" i="5" s="1"/>
  <c r="AA19" i="1"/>
  <c r="AB19" i="1" s="1"/>
  <c r="S19" i="1" s="1"/>
  <c r="G42" i="5"/>
  <c r="K42" i="5" s="1"/>
  <c r="L42" i="5" s="1"/>
  <c r="M42" i="5" s="1"/>
  <c r="Z17" i="1"/>
  <c r="AA17" i="1" s="1"/>
  <c r="AB17" i="1" s="1"/>
  <c r="S17" i="1" s="1"/>
  <c r="AA13" i="1"/>
  <c r="AB13" i="1" s="1"/>
  <c r="S13" i="1" s="1"/>
  <c r="AA12" i="1"/>
  <c r="AB12" i="1" s="1"/>
  <c r="S12" i="1" s="1"/>
  <c r="AA10" i="1"/>
  <c r="AB10" i="1" s="1"/>
  <c r="S10" i="1" s="1"/>
  <c r="AA6" i="1"/>
  <c r="AB6" i="1" s="1"/>
  <c r="S6" i="1" s="1"/>
  <c r="G62" i="5"/>
  <c r="K62" i="5" s="1"/>
  <c r="J62" i="5" s="1"/>
  <c r="G52" i="5"/>
  <c r="K52" i="5" s="1"/>
  <c r="J52" i="5" s="1"/>
  <c r="G65" i="5"/>
  <c r="K65" i="5" s="1"/>
  <c r="J65" i="5" s="1"/>
  <c r="G57" i="5"/>
  <c r="K57" i="5" s="1"/>
  <c r="J57" i="5" s="1"/>
  <c r="G47" i="5"/>
  <c r="K47" i="5" s="1"/>
  <c r="L47" i="5" s="1"/>
  <c r="M47" i="5" s="1"/>
  <c r="E37" i="5"/>
  <c r="D37" i="5" s="1"/>
  <c r="E29" i="5"/>
  <c r="D29" i="5" s="1"/>
  <c r="G17" i="5"/>
  <c r="K17" i="5" s="1"/>
  <c r="J17" i="5" s="1"/>
  <c r="G11" i="5"/>
  <c r="K11" i="5" s="1"/>
  <c r="J11" i="5" s="1"/>
  <c r="L11" i="5" s="1"/>
  <c r="M11" i="5" s="1"/>
  <c r="E7" i="5"/>
  <c r="D7" i="5" s="1"/>
  <c r="E4" i="5"/>
  <c r="D4" i="5" s="1"/>
  <c r="E3" i="5"/>
  <c r="D3" i="5" s="1"/>
  <c r="Y84" i="1"/>
  <c r="Z84" i="1"/>
  <c r="AA162" i="1"/>
  <c r="AB162" i="1" s="1"/>
  <c r="S162" i="1" s="1"/>
  <c r="AA157" i="1"/>
  <c r="AB157" i="1" s="1"/>
  <c r="S157" i="1" s="1"/>
  <c r="Z154" i="1"/>
  <c r="AA154" i="1" s="1"/>
  <c r="AB154" i="1" s="1"/>
  <c r="S154" i="1" s="1"/>
  <c r="Z152" i="1"/>
  <c r="AA152" i="1" s="1"/>
  <c r="AB152" i="1" s="1"/>
  <c r="S152" i="1" s="1"/>
  <c r="AA145" i="1"/>
  <c r="AB145" i="1" s="1"/>
  <c r="S145" i="1" s="1"/>
  <c r="AA129" i="1"/>
  <c r="AB129" i="1" s="1"/>
  <c r="S129" i="1" s="1"/>
  <c r="AA125" i="1"/>
  <c r="AB125" i="1" s="1"/>
  <c r="S125" i="1" s="1"/>
  <c r="AA116" i="1"/>
  <c r="AB116" i="1" s="1"/>
  <c r="S116" i="1" s="1"/>
  <c r="AA96" i="1"/>
  <c r="AB96" i="1" s="1"/>
  <c r="S96" i="1" s="1"/>
  <c r="AA92" i="1"/>
  <c r="AB92" i="1" s="1"/>
  <c r="S92" i="1" s="1"/>
  <c r="AA80" i="1"/>
  <c r="AB80" i="1" s="1"/>
  <c r="S80" i="1" s="1"/>
  <c r="AA77" i="1"/>
  <c r="AB77" i="1" s="1"/>
  <c r="S77" i="1" s="1"/>
  <c r="AA69" i="1"/>
  <c r="AB69" i="1" s="1"/>
  <c r="S69" i="1" s="1"/>
  <c r="AA61" i="1"/>
  <c r="AB61" i="1" s="1"/>
  <c r="S61" i="1" s="1"/>
  <c r="AA52" i="1"/>
  <c r="AB52" i="1" s="1"/>
  <c r="S52" i="1" s="1"/>
  <c r="AA48" i="1"/>
  <c r="AB48" i="1" s="1"/>
  <c r="S48" i="1" s="1"/>
  <c r="AA40" i="1"/>
  <c r="AB40" i="1" s="1"/>
  <c r="S40" i="1" s="1"/>
  <c r="AA15" i="1"/>
  <c r="AB15" i="1" s="1"/>
  <c r="S15" i="1" s="1"/>
  <c r="AA7" i="1"/>
  <c r="AB7" i="1" s="1"/>
  <c r="S7" i="1" s="1"/>
  <c r="AA27" i="1"/>
  <c r="AB27" i="1" s="1"/>
  <c r="S27" i="1" s="1"/>
  <c r="AA20" i="1"/>
  <c r="AB20" i="1" s="1"/>
  <c r="S20" i="1" s="1"/>
  <c r="AA11" i="1"/>
  <c r="AB11" i="1" s="1"/>
  <c r="S11" i="1" s="1"/>
  <c r="Z155" i="1"/>
  <c r="AA155" i="1" s="1"/>
  <c r="AB155" i="1" s="1"/>
  <c r="S155" i="1" s="1"/>
  <c r="AA141" i="1"/>
  <c r="AB141" i="1" s="1"/>
  <c r="S141" i="1" s="1"/>
  <c r="AA133" i="1"/>
  <c r="AB133" i="1" s="1"/>
  <c r="S133" i="1" s="1"/>
  <c r="AA120" i="1"/>
  <c r="AB120" i="1" s="1"/>
  <c r="S120" i="1" s="1"/>
  <c r="AA112" i="1"/>
  <c r="AB112" i="1" s="1"/>
  <c r="S112" i="1" s="1"/>
  <c r="AA108" i="1"/>
  <c r="AB108" i="1" s="1"/>
  <c r="S108" i="1" s="1"/>
  <c r="AA105" i="1"/>
  <c r="AB105" i="1" s="1"/>
  <c r="S105" i="1" s="1"/>
  <c r="AA88" i="1"/>
  <c r="AB88" i="1" s="1"/>
  <c r="S88" i="1" s="1"/>
  <c r="AA72" i="1"/>
  <c r="AB72" i="1" s="1"/>
  <c r="S72" i="1" s="1"/>
  <c r="AA64" i="1"/>
  <c r="AB64" i="1" s="1"/>
  <c r="S64" i="1" s="1"/>
  <c r="AA60" i="1"/>
  <c r="AB60" i="1" s="1"/>
  <c r="S60" i="1" s="1"/>
  <c r="AA56" i="1"/>
  <c r="AB56" i="1" s="1"/>
  <c r="S56" i="1" s="1"/>
  <c r="AA47" i="1"/>
  <c r="AB47" i="1" s="1"/>
  <c r="S47" i="1" s="1"/>
  <c r="AA31" i="1"/>
  <c r="AB31" i="1" s="1"/>
  <c r="S31" i="1" s="1"/>
  <c r="AA14" i="1"/>
  <c r="AB14" i="1" s="1"/>
  <c r="S14" i="1" s="1"/>
  <c r="AA3" i="1"/>
  <c r="AB3" i="1" s="1"/>
  <c r="S3" i="1" s="1"/>
  <c r="E66" i="5"/>
  <c r="D66" i="5" s="1"/>
  <c r="E62" i="5"/>
  <c r="D62" i="5" s="1"/>
  <c r="E56" i="5"/>
  <c r="D56" i="5" s="1"/>
  <c r="E52" i="5"/>
  <c r="D52" i="5" s="1"/>
  <c r="E69" i="5"/>
  <c r="D69" i="5" s="1"/>
  <c r="E65" i="5"/>
  <c r="D65" i="5" s="1"/>
  <c r="E61" i="5"/>
  <c r="D61" i="5" s="1"/>
  <c r="E57" i="5"/>
  <c r="D57" i="5" s="1"/>
  <c r="E53" i="5"/>
  <c r="D53" i="5" s="1"/>
  <c r="G41" i="5"/>
  <c r="K41" i="5" s="1"/>
  <c r="L41" i="5" s="1"/>
  <c r="M41" i="5" s="1"/>
  <c r="G37" i="5"/>
  <c r="K37" i="5" s="1"/>
  <c r="L37" i="5" s="1"/>
  <c r="M37" i="5" s="1"/>
  <c r="G35" i="5"/>
  <c r="K35" i="5" s="1"/>
  <c r="L35" i="5" s="1"/>
  <c r="M35" i="5" s="1"/>
  <c r="G29" i="5"/>
  <c r="K29" i="5" s="1"/>
  <c r="L29" i="5" s="1"/>
  <c r="M29" i="5" s="1"/>
  <c r="G25" i="5"/>
  <c r="K25" i="5" s="1"/>
  <c r="J25" i="5" s="1"/>
  <c r="E21" i="5"/>
  <c r="D21" i="5" s="1"/>
  <c r="E17" i="5"/>
  <c r="D17" i="5" s="1"/>
  <c r="E13" i="5"/>
  <c r="D13" i="5" s="1"/>
  <c r="E11" i="5"/>
  <c r="D11" i="5" s="1"/>
  <c r="E5" i="5"/>
  <c r="D5" i="5" s="1"/>
  <c r="E20" i="5"/>
  <c r="D20" i="5" s="1"/>
  <c r="AA168" i="1"/>
  <c r="AB168" i="1" s="1"/>
  <c r="S168" i="1" s="1"/>
  <c r="AA166" i="1"/>
  <c r="AB166" i="1" s="1"/>
  <c r="S166" i="1" s="1"/>
  <c r="AA167" i="1"/>
  <c r="AB167" i="1" s="1"/>
  <c r="S167" i="1" s="1"/>
  <c r="AA121" i="1"/>
  <c r="AB121" i="1" s="1"/>
  <c r="S121" i="1" s="1"/>
  <c r="G48" i="5"/>
  <c r="K48" i="5" s="1"/>
  <c r="L48" i="5" s="1"/>
  <c r="M48" i="5" s="1"/>
  <c r="E34" i="5"/>
  <c r="D34" i="5" s="1"/>
  <c r="AA163" i="1"/>
  <c r="AB163" i="1" s="1"/>
  <c r="S163" i="1" s="1"/>
  <c r="E44" i="5"/>
  <c r="D44" i="5" s="1"/>
  <c r="G40" i="5"/>
  <c r="K40" i="5" s="1"/>
  <c r="L40" i="5" s="1"/>
  <c r="M40" i="5" s="1"/>
  <c r="E24" i="5"/>
  <c r="D24" i="5" s="1"/>
  <c r="G18" i="5"/>
  <c r="K18" i="5" s="1"/>
  <c r="J18" i="5" s="1"/>
  <c r="G36" i="5"/>
  <c r="K36" i="5" s="1"/>
  <c r="J36" i="5" s="1"/>
  <c r="E28" i="5"/>
  <c r="D28" i="5" s="1"/>
  <c r="E12" i="5"/>
  <c r="D12" i="5" s="1"/>
  <c r="G44" i="5"/>
  <c r="K44" i="5" s="1"/>
  <c r="L44" i="5" s="1"/>
  <c r="M44" i="5" s="1"/>
  <c r="E40" i="5"/>
  <c r="D40" i="5" s="1"/>
  <c r="E36" i="5"/>
  <c r="D36" i="5" s="1"/>
  <c r="G28" i="5"/>
  <c r="K28" i="5" s="1"/>
  <c r="L28" i="5" s="1"/>
  <c r="M28" i="5" s="1"/>
  <c r="G24" i="5"/>
  <c r="K24" i="5" s="1"/>
  <c r="J24" i="5" s="1"/>
  <c r="G14" i="5"/>
  <c r="K14" i="5" s="1"/>
  <c r="J14" i="5" s="1"/>
  <c r="E10" i="5"/>
  <c r="D10" i="5" s="1"/>
  <c r="E18" i="5"/>
  <c r="D18" i="5" s="1"/>
  <c r="E14" i="5"/>
  <c r="D14" i="5" s="1"/>
  <c r="G10" i="5"/>
  <c r="K10" i="5" s="1"/>
  <c r="J10" i="5" s="1"/>
  <c r="L10" i="5" s="1"/>
  <c r="M10" i="5" s="1"/>
  <c r="G4" i="5"/>
  <c r="K4" i="5" s="1"/>
  <c r="J4" i="5" s="1"/>
  <c r="L4" i="5" s="1"/>
  <c r="M4" i="5" s="1"/>
  <c r="AA160" i="1"/>
  <c r="AB160" i="1" s="1"/>
  <c r="S160" i="1" s="1"/>
  <c r="G46" i="5"/>
  <c r="K46" i="5" s="1"/>
  <c r="L46" i="5" s="1"/>
  <c r="M46" i="5" s="1"/>
  <c r="G38" i="5"/>
  <c r="K38" i="5" s="1"/>
  <c r="J38" i="5" s="1"/>
  <c r="E26" i="5"/>
  <c r="D26" i="5" s="1"/>
  <c r="E30" i="5"/>
  <c r="D30" i="5" s="1"/>
  <c r="E22" i="5"/>
  <c r="D22" i="5" s="1"/>
  <c r="E16" i="5"/>
  <c r="D16" i="5" s="1"/>
  <c r="G8" i="5"/>
  <c r="K8" i="5" s="1"/>
  <c r="J8" i="5" s="1"/>
  <c r="L8" i="5" s="1"/>
  <c r="M8" i="5" s="1"/>
  <c r="E48" i="5"/>
  <c r="D48" i="5" s="1"/>
  <c r="E46" i="5"/>
  <c r="D46" i="5" s="1"/>
  <c r="E42" i="5"/>
  <c r="D42" i="5" s="1"/>
  <c r="E38" i="5"/>
  <c r="D38" i="5" s="1"/>
  <c r="G30" i="5"/>
  <c r="K30" i="5" s="1"/>
  <c r="L30" i="5" s="1"/>
  <c r="M30" i="5" s="1"/>
  <c r="G26" i="5"/>
  <c r="K26" i="5" s="1"/>
  <c r="J26" i="5" s="1"/>
  <c r="G22" i="5"/>
  <c r="K22" i="5" s="1"/>
  <c r="J22" i="5" s="1"/>
  <c r="G20" i="5"/>
  <c r="K20" i="5" s="1"/>
  <c r="J20" i="5" s="1"/>
  <c r="G16" i="5"/>
  <c r="K16" i="5" s="1"/>
  <c r="L16" i="5" s="1"/>
  <c r="M16" i="5" s="1"/>
  <c r="E8" i="5"/>
  <c r="D8" i="5" s="1"/>
  <c r="B11" i="1"/>
  <c r="E35" i="5"/>
  <c r="D35" i="5" s="1"/>
  <c r="G21" i="5"/>
  <c r="K21" i="5" s="1"/>
  <c r="J21" i="5" s="1"/>
  <c r="E50" i="5"/>
  <c r="D50" i="5" s="1"/>
  <c r="G6" i="5"/>
  <c r="K6" i="5" s="1"/>
  <c r="J6" i="5" s="1"/>
  <c r="L6" i="5" s="1"/>
  <c r="M6" i="5" s="1"/>
  <c r="E6" i="5"/>
  <c r="D6" i="5" s="1"/>
  <c r="E32" i="5"/>
  <c r="D32" i="5" s="1"/>
  <c r="G12" i="5"/>
  <c r="K12" i="5" s="1"/>
  <c r="L12" i="5" s="1"/>
  <c r="M12" i="5" s="1"/>
  <c r="G43" i="5"/>
  <c r="K43" i="5" s="1"/>
  <c r="L43" i="5" s="1"/>
  <c r="M43" i="5" s="1"/>
  <c r="G33" i="5"/>
  <c r="K33" i="5" s="1"/>
  <c r="L33" i="5" s="1"/>
  <c r="M33" i="5" s="1"/>
  <c r="G50" i="5"/>
  <c r="K50" i="5" s="1"/>
  <c r="J50" i="5" s="1"/>
  <c r="G34" i="5"/>
  <c r="K34" i="5" s="1"/>
  <c r="J34" i="5" s="1"/>
  <c r="S111" i="1"/>
  <c r="G32" i="5"/>
  <c r="K32" i="5" s="1"/>
  <c r="J32" i="5" s="1"/>
  <c r="I73" i="5"/>
  <c r="G73" i="5"/>
  <c r="K73" i="5" s="1"/>
  <c r="E73" i="5"/>
  <c r="D73" i="5" s="1"/>
  <c r="I77" i="5"/>
  <c r="G77" i="5"/>
  <c r="K77" i="5" s="1"/>
  <c r="E77" i="5"/>
  <c r="D77" i="5" s="1"/>
  <c r="I81" i="5"/>
  <c r="G81" i="5"/>
  <c r="K81" i="5" s="1"/>
  <c r="E81" i="5"/>
  <c r="D81" i="5" s="1"/>
  <c r="I70" i="5"/>
  <c r="G70" i="5"/>
  <c r="K70" i="5" s="1"/>
  <c r="E70" i="5"/>
  <c r="D70" i="5" s="1"/>
  <c r="I74" i="5"/>
  <c r="G74" i="5"/>
  <c r="K74" i="5" s="1"/>
  <c r="E74" i="5"/>
  <c r="D74" i="5" s="1"/>
  <c r="I78" i="5"/>
  <c r="G78" i="5"/>
  <c r="K78" i="5" s="1"/>
  <c r="E78" i="5"/>
  <c r="D78" i="5" s="1"/>
  <c r="I82" i="5"/>
  <c r="G82" i="5"/>
  <c r="K82" i="5" s="1"/>
  <c r="E82" i="5"/>
  <c r="D82" i="5" s="1"/>
  <c r="G84" i="5"/>
  <c r="K84" i="5" s="1"/>
  <c r="I84" i="5"/>
  <c r="E84" i="5"/>
  <c r="D84" i="5" s="1"/>
  <c r="I88" i="5"/>
  <c r="G88" i="5"/>
  <c r="K88" i="5" s="1"/>
  <c r="E88" i="5"/>
  <c r="D88" i="5" s="1"/>
  <c r="I92" i="5"/>
  <c r="G92" i="5"/>
  <c r="K92" i="5" s="1"/>
  <c r="E92" i="5"/>
  <c r="D92" i="5" s="1"/>
  <c r="I96" i="5"/>
  <c r="G96" i="5"/>
  <c r="K96" i="5" s="1"/>
  <c r="E96" i="5"/>
  <c r="D96" i="5" s="1"/>
  <c r="I100" i="5"/>
  <c r="G100" i="5"/>
  <c r="K100" i="5" s="1"/>
  <c r="E100" i="5"/>
  <c r="D100" i="5" s="1"/>
  <c r="I104" i="5"/>
  <c r="G104" i="5"/>
  <c r="K104" i="5" s="1"/>
  <c r="E104" i="5"/>
  <c r="D104" i="5" s="1"/>
  <c r="I108" i="5"/>
  <c r="G108" i="5"/>
  <c r="K108" i="5" s="1"/>
  <c r="E108" i="5"/>
  <c r="D108" i="5" s="1"/>
  <c r="I112" i="5"/>
  <c r="G112" i="5"/>
  <c r="K112" i="5" s="1"/>
  <c r="E112" i="5"/>
  <c r="D112" i="5" s="1"/>
  <c r="I83" i="5"/>
  <c r="G83" i="5"/>
  <c r="K83" i="5" s="1"/>
  <c r="E83" i="5"/>
  <c r="D83" i="5" s="1"/>
  <c r="I87" i="5"/>
  <c r="G87" i="5"/>
  <c r="K87" i="5" s="1"/>
  <c r="E87" i="5"/>
  <c r="D87" i="5" s="1"/>
  <c r="I91" i="5"/>
  <c r="G91" i="5"/>
  <c r="K91" i="5" s="1"/>
  <c r="E91" i="5"/>
  <c r="D91" i="5" s="1"/>
  <c r="I95" i="5"/>
  <c r="G95" i="5"/>
  <c r="K95" i="5" s="1"/>
  <c r="E95" i="5"/>
  <c r="D95" i="5" s="1"/>
  <c r="I99" i="5"/>
  <c r="G99" i="5"/>
  <c r="K99" i="5" s="1"/>
  <c r="E99" i="5"/>
  <c r="D99" i="5" s="1"/>
  <c r="I103" i="5"/>
  <c r="G103" i="5"/>
  <c r="K103" i="5" s="1"/>
  <c r="E103" i="5"/>
  <c r="D103" i="5" s="1"/>
  <c r="I107" i="5"/>
  <c r="G107" i="5"/>
  <c r="K107" i="5" s="1"/>
  <c r="E107" i="5"/>
  <c r="D107" i="5" s="1"/>
  <c r="I111" i="5"/>
  <c r="G111" i="5"/>
  <c r="K111" i="5" s="1"/>
  <c r="E111" i="5"/>
  <c r="D111" i="5" s="1"/>
  <c r="I116" i="5"/>
  <c r="G116" i="5"/>
  <c r="K116" i="5" s="1"/>
  <c r="E116" i="5"/>
  <c r="D116" i="5" s="1"/>
  <c r="I120" i="5"/>
  <c r="G120" i="5"/>
  <c r="K120" i="5" s="1"/>
  <c r="E120" i="5"/>
  <c r="D120" i="5" s="1"/>
  <c r="I124" i="5"/>
  <c r="G124" i="5"/>
  <c r="K124" i="5" s="1"/>
  <c r="E124" i="5"/>
  <c r="D124" i="5" s="1"/>
  <c r="I126" i="5"/>
  <c r="E126" i="5"/>
  <c r="D126" i="5" s="1"/>
  <c r="G126" i="5"/>
  <c r="K126" i="5" s="1"/>
  <c r="I134" i="5"/>
  <c r="E134" i="5"/>
  <c r="D134" i="5" s="1"/>
  <c r="G134" i="5"/>
  <c r="K134" i="5" s="1"/>
  <c r="I113" i="5"/>
  <c r="G113" i="5"/>
  <c r="K113" i="5" s="1"/>
  <c r="E113" i="5"/>
  <c r="D113" i="5" s="1"/>
  <c r="I117" i="5"/>
  <c r="G117" i="5"/>
  <c r="K117" i="5" s="1"/>
  <c r="E117" i="5"/>
  <c r="D117" i="5" s="1"/>
  <c r="I121" i="5"/>
  <c r="G121" i="5"/>
  <c r="K121" i="5" s="1"/>
  <c r="E121" i="5"/>
  <c r="D121" i="5" s="1"/>
  <c r="G128" i="5"/>
  <c r="K128" i="5" s="1"/>
  <c r="I128" i="5"/>
  <c r="E128" i="5"/>
  <c r="D128" i="5" s="1"/>
  <c r="I138" i="5"/>
  <c r="G138" i="5"/>
  <c r="K138" i="5" s="1"/>
  <c r="E138" i="5"/>
  <c r="D138" i="5" s="1"/>
  <c r="I127" i="5"/>
  <c r="G127" i="5"/>
  <c r="K127" i="5" s="1"/>
  <c r="E127" i="5"/>
  <c r="D127" i="5" s="1"/>
  <c r="I131" i="5"/>
  <c r="G131" i="5"/>
  <c r="K131" i="5" s="1"/>
  <c r="E131" i="5"/>
  <c r="D131" i="5" s="1"/>
  <c r="I135" i="5"/>
  <c r="G135" i="5"/>
  <c r="K135" i="5" s="1"/>
  <c r="E135" i="5"/>
  <c r="D135" i="5" s="1"/>
  <c r="I139" i="5"/>
  <c r="G139" i="5"/>
  <c r="K139" i="5" s="1"/>
  <c r="E139" i="5"/>
  <c r="D139" i="5" s="1"/>
  <c r="L68" i="5"/>
  <c r="M68" i="5" s="1"/>
  <c r="J68" i="5"/>
  <c r="L64" i="5"/>
  <c r="M64" i="5" s="1"/>
  <c r="J64" i="5"/>
  <c r="L62" i="5"/>
  <c r="M62" i="5" s="1"/>
  <c r="L60" i="5"/>
  <c r="M60" i="5" s="1"/>
  <c r="J60" i="5"/>
  <c r="L58" i="5"/>
  <c r="M58" i="5" s="1"/>
  <c r="J58" i="5"/>
  <c r="L56" i="5"/>
  <c r="M56" i="5" s="1"/>
  <c r="J56" i="5"/>
  <c r="L54" i="5"/>
  <c r="M54" i="5" s="1"/>
  <c r="J54" i="5"/>
  <c r="L67" i="5"/>
  <c r="M67" i="5" s="1"/>
  <c r="J67" i="5"/>
  <c r="L63" i="5"/>
  <c r="M63" i="5" s="1"/>
  <c r="J63" i="5"/>
  <c r="L61" i="5"/>
  <c r="M61" i="5" s="1"/>
  <c r="J61" i="5"/>
  <c r="L59" i="5"/>
  <c r="M59" i="5" s="1"/>
  <c r="J59" i="5"/>
  <c r="L55" i="5"/>
  <c r="M55" i="5" s="1"/>
  <c r="J55" i="5"/>
  <c r="J53" i="5"/>
  <c r="L51" i="5"/>
  <c r="M51" i="5" s="1"/>
  <c r="J51" i="5"/>
  <c r="L49" i="5"/>
  <c r="M49" i="5" s="1"/>
  <c r="J49" i="5"/>
  <c r="L45" i="5"/>
  <c r="M45" i="5" s="1"/>
  <c r="J45" i="5"/>
  <c r="L39" i="5"/>
  <c r="M39" i="5" s="1"/>
  <c r="J39" i="5"/>
  <c r="L31" i="5"/>
  <c r="M31" i="5" s="1"/>
  <c r="J31" i="5"/>
  <c r="L27" i="5"/>
  <c r="M27" i="5" s="1"/>
  <c r="J27" i="5"/>
  <c r="L23" i="5"/>
  <c r="M23" i="5" s="1"/>
  <c r="L13" i="5"/>
  <c r="M13" i="5" s="1"/>
  <c r="J13" i="5"/>
  <c r="J7" i="5"/>
  <c r="L7" i="5" s="1"/>
  <c r="M7" i="5" s="1"/>
  <c r="J5" i="5"/>
  <c r="L5" i="5" s="1"/>
  <c r="M5" i="5" s="1"/>
  <c r="J3" i="5"/>
  <c r="I71" i="5"/>
  <c r="G71" i="5"/>
  <c r="K71" i="5" s="1"/>
  <c r="E71" i="5"/>
  <c r="D71" i="5" s="1"/>
  <c r="I75" i="5"/>
  <c r="G75" i="5"/>
  <c r="K75" i="5" s="1"/>
  <c r="E75" i="5"/>
  <c r="D75" i="5" s="1"/>
  <c r="I79" i="5"/>
  <c r="G79" i="5"/>
  <c r="K79" i="5" s="1"/>
  <c r="E79" i="5"/>
  <c r="D79" i="5" s="1"/>
  <c r="I72" i="5"/>
  <c r="G72" i="5"/>
  <c r="K72" i="5" s="1"/>
  <c r="E72" i="5"/>
  <c r="D72" i="5" s="1"/>
  <c r="I76" i="5"/>
  <c r="G76" i="5"/>
  <c r="K76" i="5" s="1"/>
  <c r="E76" i="5"/>
  <c r="D76" i="5" s="1"/>
  <c r="I80" i="5"/>
  <c r="G80" i="5"/>
  <c r="K80" i="5" s="1"/>
  <c r="E80" i="5"/>
  <c r="D80" i="5" s="1"/>
  <c r="I86" i="5"/>
  <c r="G86" i="5"/>
  <c r="K86" i="5" s="1"/>
  <c r="E86" i="5"/>
  <c r="D86" i="5" s="1"/>
  <c r="I90" i="5"/>
  <c r="G90" i="5"/>
  <c r="K90" i="5" s="1"/>
  <c r="E90" i="5"/>
  <c r="D90" i="5" s="1"/>
  <c r="I94" i="5"/>
  <c r="G94" i="5"/>
  <c r="K94" i="5" s="1"/>
  <c r="E94" i="5"/>
  <c r="D94" i="5" s="1"/>
  <c r="I98" i="5"/>
  <c r="G98" i="5"/>
  <c r="K98" i="5" s="1"/>
  <c r="E98" i="5"/>
  <c r="D98" i="5" s="1"/>
  <c r="I102" i="5"/>
  <c r="G102" i="5"/>
  <c r="K102" i="5" s="1"/>
  <c r="E102" i="5"/>
  <c r="D102" i="5" s="1"/>
  <c r="I106" i="5"/>
  <c r="G106" i="5"/>
  <c r="K106" i="5" s="1"/>
  <c r="E106" i="5"/>
  <c r="D106" i="5" s="1"/>
  <c r="I110" i="5"/>
  <c r="G110" i="5"/>
  <c r="K110" i="5" s="1"/>
  <c r="E110" i="5"/>
  <c r="D110" i="5" s="1"/>
  <c r="I85" i="5"/>
  <c r="G85" i="5"/>
  <c r="K85" i="5" s="1"/>
  <c r="E85" i="5"/>
  <c r="D85" i="5" s="1"/>
  <c r="I89" i="5"/>
  <c r="G89" i="5"/>
  <c r="K89" i="5" s="1"/>
  <c r="E89" i="5"/>
  <c r="D89" i="5" s="1"/>
  <c r="I93" i="5"/>
  <c r="G93" i="5"/>
  <c r="K93" i="5" s="1"/>
  <c r="E93" i="5"/>
  <c r="D93" i="5" s="1"/>
  <c r="I97" i="5"/>
  <c r="G97" i="5"/>
  <c r="K97" i="5" s="1"/>
  <c r="E97" i="5"/>
  <c r="D97" i="5" s="1"/>
  <c r="I101" i="5"/>
  <c r="G101" i="5"/>
  <c r="K101" i="5" s="1"/>
  <c r="E101" i="5"/>
  <c r="D101" i="5" s="1"/>
  <c r="I105" i="5"/>
  <c r="G105" i="5"/>
  <c r="K105" i="5" s="1"/>
  <c r="E105" i="5"/>
  <c r="D105" i="5" s="1"/>
  <c r="I109" i="5"/>
  <c r="G109" i="5"/>
  <c r="K109" i="5" s="1"/>
  <c r="E109" i="5"/>
  <c r="D109" i="5" s="1"/>
  <c r="I114" i="5"/>
  <c r="G114" i="5"/>
  <c r="K114" i="5" s="1"/>
  <c r="E114" i="5"/>
  <c r="D114" i="5" s="1"/>
  <c r="I118" i="5"/>
  <c r="G118" i="5"/>
  <c r="K118" i="5" s="1"/>
  <c r="E118" i="5"/>
  <c r="D118" i="5" s="1"/>
  <c r="I122" i="5"/>
  <c r="G122" i="5"/>
  <c r="K122" i="5" s="1"/>
  <c r="E122" i="5"/>
  <c r="D122" i="5" s="1"/>
  <c r="I130" i="5"/>
  <c r="E130" i="5"/>
  <c r="D130" i="5" s="1"/>
  <c r="G130" i="5"/>
  <c r="K130" i="5" s="1"/>
  <c r="I115" i="5"/>
  <c r="G115" i="5"/>
  <c r="K115" i="5" s="1"/>
  <c r="E115" i="5"/>
  <c r="D115" i="5" s="1"/>
  <c r="I119" i="5"/>
  <c r="G119" i="5"/>
  <c r="K119" i="5" s="1"/>
  <c r="E119" i="5"/>
  <c r="D119" i="5" s="1"/>
  <c r="I123" i="5"/>
  <c r="G123" i="5"/>
  <c r="K123" i="5" s="1"/>
  <c r="E123" i="5"/>
  <c r="D123" i="5" s="1"/>
  <c r="G132" i="5"/>
  <c r="K132" i="5" s="1"/>
  <c r="I132" i="5"/>
  <c r="E132" i="5"/>
  <c r="D132" i="5" s="1"/>
  <c r="I136" i="5"/>
  <c r="G136" i="5"/>
  <c r="K136" i="5" s="1"/>
  <c r="E136" i="5"/>
  <c r="D136" i="5" s="1"/>
  <c r="I125" i="5"/>
  <c r="G125" i="5"/>
  <c r="K125" i="5" s="1"/>
  <c r="E125" i="5"/>
  <c r="D125" i="5" s="1"/>
  <c r="I129" i="5"/>
  <c r="G129" i="5"/>
  <c r="K129" i="5" s="1"/>
  <c r="E129" i="5"/>
  <c r="D129" i="5" s="1"/>
  <c r="I133" i="5"/>
  <c r="G133" i="5"/>
  <c r="K133" i="5" s="1"/>
  <c r="E133" i="5"/>
  <c r="D133" i="5" s="1"/>
  <c r="I137" i="5"/>
  <c r="G137" i="5"/>
  <c r="K137" i="5" s="1"/>
  <c r="E137" i="5"/>
  <c r="D137" i="5" s="1"/>
  <c r="J42" i="5"/>
  <c r="J28" i="5"/>
  <c r="I2" i="5"/>
  <c r="G2" i="5"/>
  <c r="K2" i="5" s="1"/>
  <c r="E2" i="5"/>
  <c r="D2" i="5" s="1"/>
  <c r="V168" i="1"/>
  <c r="V6" i="1"/>
  <c r="B12" i="1" l="1"/>
  <c r="G12" i="1" s="1"/>
  <c r="A12" i="1" s="1"/>
  <c r="J48" i="5"/>
  <c r="J44" i="5"/>
  <c r="J47" i="5"/>
  <c r="L65" i="5"/>
  <c r="M65" i="5" s="1"/>
  <c r="L19" i="5"/>
  <c r="M19" i="5" s="1"/>
  <c r="L69" i="5"/>
  <c r="M69" i="5" s="1"/>
  <c r="J66" i="5"/>
  <c r="L15" i="5"/>
  <c r="M15" i="5" s="1"/>
  <c r="L57" i="5"/>
  <c r="M57" i="5" s="1"/>
  <c r="L22" i="5"/>
  <c r="M22" i="5" s="1"/>
  <c r="J16" i="5"/>
  <c r="J33" i="5"/>
  <c r="L18" i="5"/>
  <c r="M18" i="5" s="1"/>
  <c r="L24" i="5"/>
  <c r="M24" i="5" s="1"/>
  <c r="J40" i="5"/>
  <c r="J46" i="5"/>
  <c r="J29" i="5"/>
  <c r="J37" i="5"/>
  <c r="L36" i="5"/>
  <c r="M36" i="5" s="1"/>
  <c r="J30" i="5"/>
  <c r="L38" i="5"/>
  <c r="M38" i="5" s="1"/>
  <c r="L17" i="5"/>
  <c r="M17" i="5" s="1"/>
  <c r="J41" i="5"/>
  <c r="L52" i="5"/>
  <c r="M52" i="5" s="1"/>
  <c r="L14" i="5"/>
  <c r="M14" i="5" s="1"/>
  <c r="L25" i="5"/>
  <c r="M25" i="5" s="1"/>
  <c r="J35" i="5"/>
  <c r="L20" i="5"/>
  <c r="M20" i="5" s="1"/>
  <c r="L26" i="5"/>
  <c r="M26" i="5" s="1"/>
  <c r="L21" i="5"/>
  <c r="M21" i="5" s="1"/>
  <c r="AA84" i="1"/>
  <c r="AB84" i="1" s="1"/>
  <c r="S84" i="1" s="1"/>
  <c r="J12" i="5"/>
  <c r="G11" i="1"/>
  <c r="A11" i="1" s="1"/>
  <c r="B14" i="1"/>
  <c r="G14" i="1" s="1"/>
  <c r="A14" i="1" s="1"/>
  <c r="L32" i="5"/>
  <c r="M32" i="5" s="1"/>
  <c r="L34" i="5"/>
  <c r="M34" i="5" s="1"/>
  <c r="L50" i="5"/>
  <c r="M50" i="5" s="1"/>
  <c r="J43" i="5"/>
  <c r="L137" i="5"/>
  <c r="M137" i="5" s="1"/>
  <c r="J137" i="5"/>
  <c r="L129" i="5"/>
  <c r="M129" i="5" s="1"/>
  <c r="J129" i="5"/>
  <c r="L136" i="5"/>
  <c r="M136" i="5" s="1"/>
  <c r="J136" i="5"/>
  <c r="L132" i="5"/>
  <c r="M132" i="5" s="1"/>
  <c r="J132" i="5"/>
  <c r="L123" i="5"/>
  <c r="M123" i="5" s="1"/>
  <c r="J123" i="5"/>
  <c r="L115" i="5"/>
  <c r="M115" i="5" s="1"/>
  <c r="J115" i="5"/>
  <c r="L130" i="5"/>
  <c r="M130" i="5" s="1"/>
  <c r="J130" i="5"/>
  <c r="L122" i="5"/>
  <c r="M122" i="5" s="1"/>
  <c r="J122" i="5"/>
  <c r="L114" i="5"/>
  <c r="M114" i="5" s="1"/>
  <c r="J114" i="5"/>
  <c r="L105" i="5"/>
  <c r="M105" i="5" s="1"/>
  <c r="J105" i="5"/>
  <c r="L97" i="5"/>
  <c r="M97" i="5" s="1"/>
  <c r="J97" i="5"/>
  <c r="L89" i="5"/>
  <c r="M89" i="5" s="1"/>
  <c r="J89" i="5"/>
  <c r="L110" i="5"/>
  <c r="M110" i="5" s="1"/>
  <c r="J110" i="5"/>
  <c r="L102" i="5"/>
  <c r="M102" i="5" s="1"/>
  <c r="J102" i="5"/>
  <c r="L94" i="5"/>
  <c r="M94" i="5" s="1"/>
  <c r="J94" i="5"/>
  <c r="L86" i="5"/>
  <c r="M86" i="5" s="1"/>
  <c r="J86" i="5"/>
  <c r="L76" i="5"/>
  <c r="M76" i="5" s="1"/>
  <c r="J76" i="5"/>
  <c r="L79" i="5"/>
  <c r="M79" i="5" s="1"/>
  <c r="J79" i="5"/>
  <c r="L71" i="5"/>
  <c r="M71" i="5" s="1"/>
  <c r="J71" i="5"/>
  <c r="L139" i="5"/>
  <c r="M139" i="5" s="1"/>
  <c r="J139" i="5"/>
  <c r="J131" i="5"/>
  <c r="L131" i="5"/>
  <c r="M131" i="5" s="1"/>
  <c r="L138" i="5"/>
  <c r="M138" i="5" s="1"/>
  <c r="J138" i="5"/>
  <c r="L128" i="5"/>
  <c r="M128" i="5" s="1"/>
  <c r="J128" i="5"/>
  <c r="L121" i="5"/>
  <c r="M121" i="5" s="1"/>
  <c r="J121" i="5"/>
  <c r="J113" i="5"/>
  <c r="L113" i="5"/>
  <c r="M113" i="5" s="1"/>
  <c r="L134" i="5"/>
  <c r="M134" i="5" s="1"/>
  <c r="J134" i="5"/>
  <c r="L120" i="5"/>
  <c r="M120" i="5" s="1"/>
  <c r="J120" i="5"/>
  <c r="L111" i="5"/>
  <c r="M111" i="5" s="1"/>
  <c r="J111" i="5"/>
  <c r="L103" i="5"/>
  <c r="M103" i="5" s="1"/>
  <c r="J103" i="5"/>
  <c r="L95" i="5"/>
  <c r="M95" i="5" s="1"/>
  <c r="J95" i="5"/>
  <c r="L87" i="5"/>
  <c r="M87" i="5" s="1"/>
  <c r="J87" i="5"/>
  <c r="L112" i="5"/>
  <c r="M112" i="5" s="1"/>
  <c r="J112" i="5"/>
  <c r="L104" i="5"/>
  <c r="M104" i="5" s="1"/>
  <c r="J104" i="5"/>
  <c r="L96" i="5"/>
  <c r="M96" i="5" s="1"/>
  <c r="J96" i="5"/>
  <c r="L88" i="5"/>
  <c r="M88" i="5" s="1"/>
  <c r="J88" i="5"/>
  <c r="L84" i="5"/>
  <c r="M84" i="5" s="1"/>
  <c r="J84" i="5"/>
  <c r="L82" i="5"/>
  <c r="M82" i="5" s="1"/>
  <c r="J82" i="5"/>
  <c r="L74" i="5"/>
  <c r="M74" i="5" s="1"/>
  <c r="J74" i="5"/>
  <c r="L81" i="5"/>
  <c r="M81" i="5" s="1"/>
  <c r="J81" i="5"/>
  <c r="L73" i="5"/>
  <c r="M73" i="5" s="1"/>
  <c r="J73" i="5"/>
  <c r="L2" i="5"/>
  <c r="M2" i="5" s="1"/>
  <c r="J2" i="5"/>
  <c r="L133" i="5"/>
  <c r="M133" i="5" s="1"/>
  <c r="J133" i="5"/>
  <c r="L125" i="5"/>
  <c r="M125" i="5" s="1"/>
  <c r="J125" i="5"/>
  <c r="L119" i="5"/>
  <c r="M119" i="5" s="1"/>
  <c r="J119" i="5"/>
  <c r="L118" i="5"/>
  <c r="M118" i="5" s="1"/>
  <c r="J118" i="5"/>
  <c r="L109" i="5"/>
  <c r="M109" i="5" s="1"/>
  <c r="J109" i="5"/>
  <c r="L101" i="5"/>
  <c r="M101" i="5" s="1"/>
  <c r="J101" i="5"/>
  <c r="L93" i="5"/>
  <c r="M93" i="5" s="1"/>
  <c r="J93" i="5"/>
  <c r="L85" i="5"/>
  <c r="M85" i="5" s="1"/>
  <c r="J85" i="5"/>
  <c r="L106" i="5"/>
  <c r="M106" i="5" s="1"/>
  <c r="J106" i="5"/>
  <c r="L98" i="5"/>
  <c r="M98" i="5" s="1"/>
  <c r="J98" i="5"/>
  <c r="L90" i="5"/>
  <c r="M90" i="5" s="1"/>
  <c r="J90" i="5"/>
  <c r="L80" i="5"/>
  <c r="M80" i="5" s="1"/>
  <c r="J80" i="5"/>
  <c r="L72" i="5"/>
  <c r="M72" i="5" s="1"/>
  <c r="J72" i="5"/>
  <c r="L75" i="5"/>
  <c r="M75" i="5" s="1"/>
  <c r="J75" i="5"/>
  <c r="L135" i="5"/>
  <c r="M135" i="5" s="1"/>
  <c r="J135" i="5"/>
  <c r="J127" i="5"/>
  <c r="L127" i="5"/>
  <c r="M127" i="5" s="1"/>
  <c r="L117" i="5"/>
  <c r="M117" i="5" s="1"/>
  <c r="J117" i="5"/>
  <c r="L126" i="5"/>
  <c r="M126" i="5" s="1"/>
  <c r="J126" i="5"/>
  <c r="L124" i="5"/>
  <c r="M124" i="5" s="1"/>
  <c r="J124" i="5"/>
  <c r="L116" i="5"/>
  <c r="M116" i="5" s="1"/>
  <c r="J116" i="5"/>
  <c r="L107" i="5"/>
  <c r="M107" i="5" s="1"/>
  <c r="J107" i="5"/>
  <c r="L99" i="5"/>
  <c r="M99" i="5" s="1"/>
  <c r="J99" i="5"/>
  <c r="L91" i="5"/>
  <c r="M91" i="5" s="1"/>
  <c r="J91" i="5"/>
  <c r="J83" i="5"/>
  <c r="L83" i="5"/>
  <c r="M83" i="5" s="1"/>
  <c r="L108" i="5"/>
  <c r="M108" i="5" s="1"/>
  <c r="J108" i="5"/>
  <c r="L100" i="5"/>
  <c r="M100" i="5" s="1"/>
  <c r="J100" i="5"/>
  <c r="L92" i="5"/>
  <c r="M92" i="5" s="1"/>
  <c r="J92" i="5"/>
  <c r="L78" i="5"/>
  <c r="M78" i="5" s="1"/>
  <c r="J78" i="5"/>
  <c r="L70" i="5"/>
  <c r="M70" i="5" s="1"/>
  <c r="J70" i="5"/>
  <c r="L77" i="5"/>
  <c r="M77" i="5" s="1"/>
  <c r="J77" i="5"/>
  <c r="V14" i="1"/>
  <c r="V7" i="1"/>
  <c r="V8" i="1"/>
  <c r="B15" i="1" l="1"/>
  <c r="G15" i="1" s="1"/>
  <c r="A15" i="1" s="1"/>
  <c r="V15" i="1" s="1"/>
  <c r="B17" i="1"/>
  <c r="B19" i="1" s="1"/>
  <c r="G19" i="1" s="1"/>
  <c r="A19" i="1" s="1"/>
  <c r="V19" i="1" s="1"/>
  <c r="B20" i="1"/>
  <c r="G20" i="1" s="1"/>
  <c r="A20" i="1" s="1"/>
  <c r="V11" i="1"/>
  <c r="V20" i="1"/>
  <c r="V12" i="1"/>
  <c r="V16" i="1"/>
  <c r="V13" i="1"/>
  <c r="V9" i="1"/>
  <c r="B21" i="1" l="1"/>
  <c r="G21" i="1" s="1"/>
  <c r="A21" i="1" s="1"/>
  <c r="V21" i="1" s="1"/>
  <c r="G17" i="1"/>
  <c r="A17" i="1" s="1"/>
  <c r="B22" i="1"/>
  <c r="V10" i="1"/>
  <c r="B23" i="1" l="1"/>
  <c r="G23" i="1" s="1"/>
  <c r="A23" i="1" s="1"/>
  <c r="V23" i="1" s="1"/>
  <c r="G22" i="1"/>
  <c r="A22" i="1" s="1"/>
  <c r="B24" i="1"/>
  <c r="V22" i="1"/>
  <c r="V18" i="1"/>
  <c r="V17" i="1"/>
  <c r="G24" i="1" l="1"/>
  <c r="A24" i="1" s="1"/>
  <c r="B27" i="1"/>
  <c r="G27" i="1" l="1"/>
  <c r="A27" i="1" s="1"/>
  <c r="B29" i="1"/>
  <c r="V24" i="1"/>
  <c r="V25" i="1"/>
  <c r="G29" i="1" l="1"/>
  <c r="A29" i="1" s="1"/>
  <c r="B31" i="1"/>
  <c r="V26" i="1"/>
  <c r="V27" i="1"/>
  <c r="G31" i="1" l="1"/>
  <c r="A31" i="1" s="1"/>
  <c r="B34" i="1"/>
  <c r="B35" i="1" s="1"/>
  <c r="G35" i="1" s="1"/>
  <c r="A35" i="1" s="1"/>
  <c r="V28" i="1"/>
  <c r="V29" i="1"/>
  <c r="G34" i="1" l="1"/>
  <c r="A34" i="1" s="1"/>
  <c r="B37" i="1"/>
  <c r="V31" i="1"/>
  <c r="V32" i="1"/>
  <c r="B38" i="1" l="1"/>
  <c r="G38" i="1" s="1"/>
  <c r="A38" i="1" s="1"/>
  <c r="G37" i="1"/>
  <c r="A37" i="1" s="1"/>
  <c r="V34" i="1"/>
  <c r="V35" i="1"/>
  <c r="V33" i="1"/>
  <c r="B40" i="1" l="1"/>
  <c r="B39" i="1"/>
  <c r="G39" i="1" s="1"/>
  <c r="A39" i="1" s="1"/>
  <c r="G40" i="1"/>
  <c r="A40" i="1" s="1"/>
  <c r="V37" i="1"/>
  <c r="V38" i="1"/>
  <c r="B41" i="1" l="1"/>
  <c r="G41" i="1" s="1"/>
  <c r="A41" i="1" s="1"/>
  <c r="B42" i="1"/>
  <c r="G42" i="1" s="1"/>
  <c r="A42" i="1" s="1"/>
  <c r="B43" i="1"/>
  <c r="G43" i="1" s="1"/>
  <c r="A43" i="1" s="1"/>
  <c r="V39" i="1"/>
  <c r="B44" i="1" l="1"/>
  <c r="B56" i="1"/>
  <c r="V40" i="1"/>
  <c r="G44" i="1" l="1"/>
  <c r="A44" i="1" s="1"/>
  <c r="B45" i="1"/>
  <c r="B46" i="1" s="1"/>
  <c r="G46" i="1" s="1"/>
  <c r="A46" i="1" s="1"/>
  <c r="G56" i="1"/>
  <c r="A56" i="1" s="1"/>
  <c r="B58" i="1"/>
  <c r="V45" i="1"/>
  <c r="V46" i="1"/>
  <c r="V41" i="1"/>
  <c r="V42" i="1" s="1"/>
  <c r="G45" i="1" l="1"/>
  <c r="A45" i="1" s="1"/>
  <c r="B47" i="1"/>
  <c r="G47" i="1" s="1"/>
  <c r="A47" i="1" s="1"/>
  <c r="G58" i="1"/>
  <c r="A58" i="1" s="1"/>
  <c r="B60" i="1"/>
  <c r="V56" i="1"/>
  <c r="V43" i="1"/>
  <c r="V44" i="1" s="1"/>
  <c r="V47" i="1"/>
  <c r="B48" i="1" l="1"/>
  <c r="G60" i="1"/>
  <c r="A60" i="1" s="1"/>
  <c r="B67" i="1"/>
  <c r="V58" i="1"/>
  <c r="V48" i="1"/>
  <c r="V49" i="1" s="1"/>
  <c r="G48" i="1" l="1"/>
  <c r="A48" i="1" s="1"/>
  <c r="B49" i="1"/>
  <c r="G67" i="1"/>
  <c r="A67" i="1" s="1"/>
  <c r="B69" i="1"/>
  <c r="V60" i="1"/>
  <c r="V50" i="1"/>
  <c r="V51" i="1" s="1"/>
  <c r="V61" i="1"/>
  <c r="G49" i="1" l="1"/>
  <c r="A49" i="1" s="1"/>
  <c r="B50" i="1"/>
  <c r="G69" i="1"/>
  <c r="A69" i="1" s="1"/>
  <c r="B75" i="1"/>
  <c r="V67" i="1"/>
  <c r="V62" i="1"/>
  <c r="V52" i="1"/>
  <c r="V53" i="1"/>
  <c r="G50" i="1" l="1"/>
  <c r="A50" i="1" s="1"/>
  <c r="B51" i="1"/>
  <c r="G51" i="1" s="1"/>
  <c r="A51" i="1" s="1"/>
  <c r="G75" i="1"/>
  <c r="A75" i="1" s="1"/>
  <c r="B77" i="1"/>
  <c r="V69" i="1"/>
  <c r="V70" i="1"/>
  <c r="V54" i="1"/>
  <c r="V63" i="1"/>
  <c r="V64" i="1" s="1"/>
  <c r="G77" i="1" l="1"/>
  <c r="A77" i="1" s="1"/>
  <c r="B80" i="1"/>
  <c r="V75" i="1"/>
  <c r="V71" i="1"/>
  <c r="V65" i="1"/>
  <c r="G80" i="1" l="1"/>
  <c r="A80" i="1" s="1"/>
  <c r="B82" i="1"/>
  <c r="V77" i="1"/>
  <c r="V72" i="1"/>
  <c r="V73" i="1" s="1"/>
  <c r="G82" i="1" l="1"/>
  <c r="A82" i="1" s="1"/>
  <c r="B88" i="1"/>
  <c r="V80" i="1"/>
  <c r="G88" i="1" l="1"/>
  <c r="A88" i="1" s="1"/>
  <c r="B90" i="1"/>
  <c r="V82" i="1"/>
  <c r="V83" i="1"/>
  <c r="G90" i="1" l="1"/>
  <c r="A90" i="1" s="1"/>
  <c r="B101" i="1"/>
  <c r="V88" i="1"/>
  <c r="V84" i="1"/>
  <c r="G101" i="1" l="1"/>
  <c r="A101" i="1" s="1"/>
  <c r="B105" i="1"/>
  <c r="V90" i="1"/>
  <c r="V85" i="1"/>
  <c r="V86" i="1" s="1"/>
  <c r="V91" i="1"/>
  <c r="G105" i="1" l="1"/>
  <c r="A105" i="1" s="1"/>
  <c r="B108" i="1"/>
  <c r="V101" i="1"/>
  <c r="V92" i="1"/>
  <c r="V102" i="1"/>
  <c r="G108" i="1" l="1"/>
  <c r="A108" i="1" s="1"/>
  <c r="B114" i="1"/>
  <c r="V105" i="1"/>
  <c r="V106" i="1"/>
  <c r="V93" i="1"/>
  <c r="V94" i="1" s="1"/>
  <c r="V103" i="1"/>
  <c r="G114" i="1" l="1"/>
  <c r="A114" i="1" s="1"/>
  <c r="B119" i="1"/>
  <c r="V108" i="1"/>
  <c r="V95" i="1"/>
  <c r="V96" i="1" s="1"/>
  <c r="V109" i="1"/>
  <c r="G119" i="1" l="1"/>
  <c r="A119" i="1" s="1"/>
  <c r="B133" i="1"/>
  <c r="V114" i="1"/>
  <c r="V110" i="1"/>
  <c r="V115" i="1"/>
  <c r="V97" i="1"/>
  <c r="V98" i="1"/>
  <c r="G133" i="1" l="1"/>
  <c r="A133" i="1" s="1"/>
  <c r="B135" i="1"/>
  <c r="V119" i="1"/>
  <c r="V120" i="1"/>
  <c r="V116" i="1"/>
  <c r="V99" i="1"/>
  <c r="V111" i="1"/>
  <c r="G135" i="1" l="1"/>
  <c r="A135" i="1" s="1"/>
  <c r="B137" i="1"/>
  <c r="V133" i="1"/>
  <c r="V112" i="1"/>
  <c r="V117" i="1"/>
  <c r="V121" i="1"/>
  <c r="G137" i="1" l="1"/>
  <c r="A137" i="1" s="1"/>
  <c r="B143" i="1"/>
  <c r="V135" i="1"/>
  <c r="V122" i="1"/>
  <c r="V123" i="1" s="1"/>
  <c r="G143" i="1" l="1"/>
  <c r="A143" i="1" s="1"/>
  <c r="B148" i="1"/>
  <c r="V137" i="1"/>
  <c r="V124" i="1"/>
  <c r="V125" i="1" s="1"/>
  <c r="V138" i="1"/>
  <c r="G148" i="1" l="1"/>
  <c r="A148" i="1" s="1"/>
  <c r="B150" i="1"/>
  <c r="V143" i="1"/>
  <c r="V139" i="1"/>
  <c r="V144" i="1"/>
  <c r="V126" i="1"/>
  <c r="V127" i="1"/>
  <c r="G150" i="1" l="1"/>
  <c r="A150" i="1" s="1"/>
  <c r="B152" i="1"/>
  <c r="V148" i="1"/>
  <c r="V145" i="1"/>
  <c r="V128" i="1"/>
  <c r="V129" i="1" s="1"/>
  <c r="V140" i="1"/>
  <c r="G152" i="1" l="1"/>
  <c r="A152" i="1" s="1"/>
  <c r="B157" i="1"/>
  <c r="V150" i="1"/>
  <c r="V141" i="1"/>
  <c r="V130" i="1"/>
  <c r="V146" i="1"/>
  <c r="V131" i="1"/>
  <c r="G157" i="1" l="1"/>
  <c r="A157" i="1" s="1"/>
  <c r="B159" i="1"/>
  <c r="G159" i="1" s="1"/>
  <c r="A159" i="1" s="1"/>
  <c r="V152" i="1"/>
  <c r="V153" i="1"/>
  <c r="A1" i="2" l="1"/>
  <c r="D1" i="4"/>
  <c r="V159" i="1"/>
  <c r="V157" i="1"/>
  <c r="V154" i="1"/>
  <c r="V160" i="1"/>
  <c r="E3" i="2" l="1"/>
  <c r="E41" i="2" s="1"/>
  <c r="E79" i="2" s="1"/>
  <c r="D7" i="2"/>
  <c r="D45" i="2" s="1"/>
  <c r="D83" i="2" s="1"/>
  <c r="E1" i="2"/>
  <c r="D5" i="2"/>
  <c r="D43" i="2" s="1"/>
  <c r="D81" i="2" s="1"/>
  <c r="C47" i="4"/>
  <c r="C19" i="4"/>
  <c r="D19" i="4" s="1"/>
  <c r="C52" i="4"/>
  <c r="C48" i="4"/>
  <c r="C51" i="4"/>
  <c r="C45" i="4"/>
  <c r="C41" i="4"/>
  <c r="C37" i="4"/>
  <c r="C33" i="4"/>
  <c r="C46" i="4"/>
  <c r="C38" i="4"/>
  <c r="C53" i="4"/>
  <c r="C36" i="4"/>
  <c r="C32" i="4"/>
  <c r="C30" i="4"/>
  <c r="C28" i="4"/>
  <c r="C26" i="4"/>
  <c r="C24" i="4"/>
  <c r="C22" i="4"/>
  <c r="C20" i="4"/>
  <c r="D20" i="4" s="1"/>
  <c r="C18" i="4"/>
  <c r="D18" i="4" s="1"/>
  <c r="C15" i="4"/>
  <c r="D15" i="4" s="1"/>
  <c r="C11" i="4"/>
  <c r="D11" i="4" s="1"/>
  <c r="C8" i="4"/>
  <c r="C6" i="4"/>
  <c r="C4" i="4"/>
  <c r="C16" i="4"/>
  <c r="D16" i="4" s="1"/>
  <c r="C12" i="4"/>
  <c r="D12" i="4" s="1"/>
  <c r="C54" i="4"/>
  <c r="C50" i="4"/>
  <c r="C55" i="4"/>
  <c r="C43" i="4"/>
  <c r="C39" i="4"/>
  <c r="C35" i="4"/>
  <c r="C49" i="4"/>
  <c r="C42" i="4"/>
  <c r="C34" i="4"/>
  <c r="C44" i="4"/>
  <c r="C40" i="4"/>
  <c r="C31" i="4"/>
  <c r="C29" i="4"/>
  <c r="C27" i="4"/>
  <c r="C25" i="4"/>
  <c r="C23" i="4"/>
  <c r="C21" i="4"/>
  <c r="D21" i="4" s="1"/>
  <c r="C17" i="4"/>
  <c r="D17" i="4" s="1"/>
  <c r="C13" i="4"/>
  <c r="D13" i="4" s="1"/>
  <c r="C9" i="4"/>
  <c r="C7" i="4"/>
  <c r="C5" i="4"/>
  <c r="C3" i="4"/>
  <c r="C14" i="4"/>
  <c r="D14" i="4" s="1"/>
  <c r="C10" i="4"/>
  <c r="V155" i="1"/>
  <c r="W8" i="1" s="1"/>
  <c r="W35" i="1" l="1"/>
  <c r="AC35" i="1"/>
  <c r="W39" i="1"/>
  <c r="W41" i="1"/>
  <c r="W44" i="1"/>
  <c r="AC32" i="1"/>
  <c r="AC33" i="1"/>
  <c r="AC50" i="1"/>
  <c r="AC44" i="1"/>
  <c r="AC39" i="1"/>
  <c r="AC48" i="1"/>
  <c r="AC41" i="1"/>
  <c r="AC51" i="1"/>
  <c r="AC49" i="1"/>
  <c r="AC47" i="1"/>
  <c r="AC46" i="1"/>
  <c r="AC38" i="1"/>
  <c r="AC43" i="1"/>
  <c r="W33" i="1"/>
  <c r="W26" i="1"/>
  <c r="W28" i="1"/>
  <c r="W23" i="1"/>
  <c r="AC23" i="1"/>
  <c r="W21" i="1"/>
  <c r="AC21" i="1"/>
  <c r="W19" i="1"/>
  <c r="AC19" i="1"/>
  <c r="W16" i="1"/>
  <c r="AC15" i="1"/>
  <c r="W13" i="1"/>
  <c r="AC12" i="1"/>
  <c r="W10" i="1"/>
  <c r="W165" i="1"/>
  <c r="W167" i="1"/>
  <c r="W163" i="1"/>
  <c r="AC162" i="1"/>
  <c r="W152" i="1"/>
  <c r="AC143" i="1"/>
  <c r="W148" i="1"/>
  <c r="AC159" i="1"/>
  <c r="AC135" i="1"/>
  <c r="W146" i="1"/>
  <c r="W135" i="1"/>
  <c r="W159" i="1"/>
  <c r="AC22" i="1"/>
  <c r="W15" i="1"/>
  <c r="W12" i="1"/>
  <c r="W7" i="1"/>
  <c r="AC14" i="1"/>
  <c r="AC27" i="1"/>
  <c r="W14" i="1"/>
  <c r="AC20" i="1"/>
  <c r="W27" i="1"/>
  <c r="AC11" i="1"/>
  <c r="AC17" i="1"/>
  <c r="W5" i="1"/>
  <c r="AC29" i="1"/>
  <c r="W29" i="1"/>
  <c r="AC31" i="1"/>
  <c r="W34" i="1"/>
  <c r="AC42" i="1"/>
  <c r="W40" i="1"/>
  <c r="W38" i="1"/>
  <c r="W43" i="1"/>
  <c r="W53" i="1"/>
  <c r="W42" i="1"/>
  <c r="AC60" i="1"/>
  <c r="W51" i="1"/>
  <c r="W52" i="1"/>
  <c r="W48" i="1"/>
  <c r="W46" i="1"/>
  <c r="W58" i="1"/>
  <c r="W67" i="1"/>
  <c r="W62" i="1"/>
  <c r="W65" i="1"/>
  <c r="AC58" i="1"/>
  <c r="W60" i="1"/>
  <c r="W72" i="1"/>
  <c r="W73" i="1"/>
  <c r="W71" i="1"/>
  <c r="W77" i="1"/>
  <c r="W86" i="1"/>
  <c r="AC82" i="1"/>
  <c r="W83" i="1"/>
  <c r="W80" i="1"/>
  <c r="W82" i="1"/>
  <c r="AC90" i="1"/>
  <c r="W93" i="1"/>
  <c r="W97" i="1"/>
  <c r="W90" i="1"/>
  <c r="W96" i="1"/>
  <c r="W92" i="1"/>
  <c r="AC101" i="1"/>
  <c r="W101" i="1"/>
  <c r="AC108" i="1"/>
  <c r="W105" i="1"/>
  <c r="W112" i="1"/>
  <c r="W111" i="1"/>
  <c r="AC114" i="1"/>
  <c r="W115" i="1"/>
  <c r="W122" i="1"/>
  <c r="W130" i="1"/>
  <c r="W124" i="1"/>
  <c r="AC119" i="1"/>
  <c r="W114" i="1"/>
  <c r="W131" i="1"/>
  <c r="W129" i="1"/>
  <c r="W123" i="1"/>
  <c r="W127" i="1"/>
  <c r="AC152" i="1"/>
  <c r="W150" i="1"/>
  <c r="W139" i="1"/>
  <c r="W141" i="1"/>
  <c r="W155" i="1"/>
  <c r="AC133" i="1"/>
  <c r="W128" i="1"/>
  <c r="W168" i="1"/>
  <c r="W166" i="1"/>
  <c r="AC165" i="1"/>
  <c r="W162" i="1"/>
  <c r="W160" i="1"/>
  <c r="W138" i="1"/>
  <c r="W143" i="1"/>
  <c r="W144" i="1"/>
  <c r="AC157" i="1"/>
  <c r="W137" i="1"/>
  <c r="AC150" i="1"/>
  <c r="W157" i="1"/>
  <c r="W18" i="1"/>
  <c r="W9" i="1"/>
  <c r="AC5" i="1"/>
  <c r="W11" i="1"/>
  <c r="AC24" i="1"/>
  <c r="W17" i="1"/>
  <c r="W6" i="1"/>
  <c r="W22" i="1"/>
  <c r="W3" i="1"/>
  <c r="AC9" i="1"/>
  <c r="AC3" i="1"/>
  <c r="W20" i="1"/>
  <c r="W25" i="1"/>
  <c r="W24" i="1"/>
  <c r="W31" i="1"/>
  <c r="W32" i="1"/>
  <c r="AC37" i="1"/>
  <c r="AC34" i="1"/>
  <c r="W37" i="1"/>
  <c r="AC40" i="1"/>
  <c r="W45" i="1"/>
  <c r="AC45" i="1"/>
  <c r="W47" i="1"/>
  <c r="W56" i="1"/>
  <c r="AC56" i="1"/>
  <c r="W54" i="1"/>
  <c r="W50" i="1"/>
  <c r="W49" i="1"/>
  <c r="W63" i="1"/>
  <c r="W61" i="1"/>
  <c r="W64" i="1"/>
  <c r="AC67" i="1"/>
  <c r="AC75" i="1"/>
  <c r="AC69" i="1"/>
  <c r="W75" i="1"/>
  <c r="W69" i="1"/>
  <c r="W70" i="1"/>
  <c r="AC77" i="1"/>
  <c r="W88" i="1"/>
  <c r="W84" i="1"/>
  <c r="W85" i="1"/>
  <c r="AC80" i="1"/>
  <c r="AC88" i="1"/>
  <c r="W99" i="1"/>
  <c r="W91" i="1"/>
  <c r="W95" i="1"/>
  <c r="W98" i="1"/>
  <c r="W102" i="1"/>
  <c r="W94" i="1"/>
  <c r="W103" i="1"/>
  <c r="AC105" i="1"/>
  <c r="W106" i="1"/>
  <c r="W108" i="1"/>
  <c r="W116" i="1"/>
  <c r="W109" i="1"/>
  <c r="W110" i="1"/>
  <c r="W117" i="1"/>
  <c r="W120" i="1"/>
  <c r="W133" i="1"/>
  <c r="W121" i="1"/>
  <c r="AC137" i="1"/>
  <c r="W154" i="1"/>
  <c r="AC148" i="1"/>
  <c r="W153" i="1"/>
  <c r="W126" i="1"/>
  <c r="W125" i="1"/>
  <c r="W119" i="1"/>
  <c r="W140" i="1"/>
  <c r="W145" i="1"/>
  <c r="F14" i="4"/>
  <c r="P14" i="4" s="1"/>
  <c r="N14" i="4"/>
  <c r="G14" i="4"/>
  <c r="M14" i="4"/>
  <c r="E14" i="4"/>
  <c r="H14" i="4"/>
  <c r="J14" i="4"/>
  <c r="L14" i="4" s="1"/>
  <c r="I14" i="4"/>
  <c r="K14" i="4"/>
  <c r="F5" i="4"/>
  <c r="P5" i="4" s="1"/>
  <c r="G5" i="4"/>
  <c r="E5" i="4"/>
  <c r="D5" i="4"/>
  <c r="M5" i="4"/>
  <c r="N5" i="4"/>
  <c r="H5" i="4"/>
  <c r="I5" i="4"/>
  <c r="J5" i="4"/>
  <c r="L5" i="4" s="1"/>
  <c r="F9" i="4"/>
  <c r="P9" i="4" s="1"/>
  <c r="N9" i="4"/>
  <c r="G9" i="4"/>
  <c r="M9" i="4"/>
  <c r="E9" i="4"/>
  <c r="D9" i="4"/>
  <c r="J9" i="4"/>
  <c r="L9" i="4" s="1"/>
  <c r="H9" i="4"/>
  <c r="I9" i="4"/>
  <c r="F17" i="4"/>
  <c r="P17" i="4" s="1"/>
  <c r="N17" i="4"/>
  <c r="G17" i="4"/>
  <c r="E17" i="4"/>
  <c r="M17" i="4"/>
  <c r="J17" i="4"/>
  <c r="L17" i="4" s="1"/>
  <c r="H17" i="4"/>
  <c r="I17" i="4"/>
  <c r="F23" i="4"/>
  <c r="P23" i="4" s="1"/>
  <c r="N23" i="4"/>
  <c r="G23" i="4"/>
  <c r="M23" i="4"/>
  <c r="E23" i="4"/>
  <c r="R23" i="4" s="1"/>
  <c r="D23" i="4"/>
  <c r="H23" i="4"/>
  <c r="I23" i="4"/>
  <c r="J23" i="4"/>
  <c r="L23" i="4" s="1"/>
  <c r="F27" i="4"/>
  <c r="P27" i="4" s="1"/>
  <c r="N27" i="4"/>
  <c r="G27" i="4"/>
  <c r="M27" i="4"/>
  <c r="D27" i="4"/>
  <c r="E27" i="4"/>
  <c r="I27" i="4"/>
  <c r="J27" i="4"/>
  <c r="L27" i="4" s="1"/>
  <c r="H27" i="4"/>
  <c r="M31" i="4"/>
  <c r="D31" i="4"/>
  <c r="E31" i="4"/>
  <c r="N31" i="4"/>
  <c r="F31" i="4"/>
  <c r="P31" i="4" s="1"/>
  <c r="U31" i="4" s="1"/>
  <c r="G31" i="4"/>
  <c r="J31" i="4"/>
  <c r="L31" i="4" s="1"/>
  <c r="I31" i="4"/>
  <c r="H31" i="4"/>
  <c r="N44" i="4"/>
  <c r="D44" i="4"/>
  <c r="E44" i="4"/>
  <c r="F44" i="4"/>
  <c r="P44" i="4" s="1"/>
  <c r="G44" i="4"/>
  <c r="M44" i="4"/>
  <c r="I44" i="4"/>
  <c r="H44" i="4"/>
  <c r="J44" i="4"/>
  <c r="L44" i="4" s="1"/>
  <c r="N42" i="4"/>
  <c r="D42" i="4"/>
  <c r="M42" i="4"/>
  <c r="F42" i="4"/>
  <c r="P42" i="4" s="1"/>
  <c r="E42" i="4"/>
  <c r="G42" i="4"/>
  <c r="I42" i="4"/>
  <c r="J42" i="4"/>
  <c r="L42" i="4" s="1"/>
  <c r="H42" i="4"/>
  <c r="M35" i="4"/>
  <c r="E35" i="4"/>
  <c r="F35" i="4"/>
  <c r="P35" i="4" s="1"/>
  <c r="U35" i="4" s="1"/>
  <c r="G35" i="4"/>
  <c r="D35" i="4"/>
  <c r="N35" i="4"/>
  <c r="H35" i="4"/>
  <c r="I35" i="4"/>
  <c r="J35" i="4"/>
  <c r="L35" i="4" s="1"/>
  <c r="M43" i="4"/>
  <c r="E43" i="4"/>
  <c r="F43" i="4"/>
  <c r="P43" i="4" s="1"/>
  <c r="U43" i="4" s="1"/>
  <c r="G43" i="4"/>
  <c r="N43" i="4"/>
  <c r="D43" i="4"/>
  <c r="J43" i="4"/>
  <c r="L43" i="4" s="1"/>
  <c r="I43" i="4"/>
  <c r="H43" i="4"/>
  <c r="M50" i="4"/>
  <c r="I50" i="4"/>
  <c r="E50" i="4"/>
  <c r="D50" i="4"/>
  <c r="F50" i="4"/>
  <c r="P50" i="4" s="1"/>
  <c r="U50" i="4" s="1"/>
  <c r="G50" i="4"/>
  <c r="H50" i="4"/>
  <c r="N50" i="4"/>
  <c r="K50" i="4"/>
  <c r="J50" i="4"/>
  <c r="L50" i="4" s="1"/>
  <c r="F12" i="4"/>
  <c r="P12" i="4" s="1"/>
  <c r="N12" i="4"/>
  <c r="G12" i="4"/>
  <c r="M12" i="4"/>
  <c r="E12" i="4"/>
  <c r="I12" i="4"/>
  <c r="H12" i="4"/>
  <c r="J12" i="4"/>
  <c r="L12" i="4" s="1"/>
  <c r="F4" i="4"/>
  <c r="P4" i="4" s="1"/>
  <c r="G4" i="4"/>
  <c r="E4" i="4"/>
  <c r="M4" i="4"/>
  <c r="D4" i="4"/>
  <c r="N4" i="4"/>
  <c r="J4" i="4"/>
  <c r="L4" i="4" s="1"/>
  <c r="H4" i="4"/>
  <c r="I4" i="4"/>
  <c r="F8" i="4"/>
  <c r="P8" i="4" s="1"/>
  <c r="N8" i="4"/>
  <c r="E8" i="4"/>
  <c r="M8" i="4"/>
  <c r="D8" i="4"/>
  <c r="G8" i="4"/>
  <c r="H8" i="4"/>
  <c r="J8" i="4"/>
  <c r="L8" i="4" s="1"/>
  <c r="I8" i="4"/>
  <c r="F15" i="4"/>
  <c r="P15" i="4" s="1"/>
  <c r="N15" i="4"/>
  <c r="G15" i="4"/>
  <c r="E15" i="4"/>
  <c r="M15" i="4"/>
  <c r="I15" i="4"/>
  <c r="J15" i="4"/>
  <c r="L15" i="4" s="1"/>
  <c r="H15" i="4"/>
  <c r="F20" i="4"/>
  <c r="P20" i="4" s="1"/>
  <c r="N20" i="4"/>
  <c r="G20" i="4"/>
  <c r="M20" i="4"/>
  <c r="E20" i="4"/>
  <c r="J20" i="4"/>
  <c r="L20" i="4" s="1"/>
  <c r="I20" i="4"/>
  <c r="H20" i="4"/>
  <c r="F24" i="4"/>
  <c r="P24" i="4" s="1"/>
  <c r="N24" i="4"/>
  <c r="G24" i="4"/>
  <c r="M24" i="4"/>
  <c r="E24" i="4"/>
  <c r="D24" i="4"/>
  <c r="I24" i="4"/>
  <c r="J24" i="4"/>
  <c r="L24" i="4" s="1"/>
  <c r="H24" i="4"/>
  <c r="M28" i="4"/>
  <c r="D28" i="4"/>
  <c r="E28" i="4"/>
  <c r="N28" i="4"/>
  <c r="G28" i="4"/>
  <c r="F28" i="4"/>
  <c r="P28" i="4" s="1"/>
  <c r="I28" i="4"/>
  <c r="J28" i="4"/>
  <c r="L28" i="4" s="1"/>
  <c r="H28" i="4"/>
  <c r="N32" i="4"/>
  <c r="D32" i="4"/>
  <c r="E32" i="4"/>
  <c r="F32" i="4"/>
  <c r="P32" i="4" s="1"/>
  <c r="G32" i="4"/>
  <c r="M32" i="4"/>
  <c r="I32" i="4"/>
  <c r="J32" i="4"/>
  <c r="L32" i="4" s="1"/>
  <c r="H32" i="4"/>
  <c r="N53" i="4"/>
  <c r="H53" i="4"/>
  <c r="D53" i="4"/>
  <c r="I53" i="4"/>
  <c r="G53" i="4"/>
  <c r="J53" i="4"/>
  <c r="L53" i="4" s="1"/>
  <c r="F53" i="4"/>
  <c r="P53" i="4" s="1"/>
  <c r="E53" i="4"/>
  <c r="K53" i="4"/>
  <c r="M53" i="4"/>
  <c r="N46" i="4"/>
  <c r="H46" i="4"/>
  <c r="D46" i="4"/>
  <c r="G46" i="4"/>
  <c r="M46" i="4"/>
  <c r="J46" i="4"/>
  <c r="L46" i="4" s="1"/>
  <c r="I46" i="4"/>
  <c r="F46" i="4"/>
  <c r="P46" i="4" s="1"/>
  <c r="E46" i="4"/>
  <c r="M37" i="4"/>
  <c r="E37" i="4"/>
  <c r="N37" i="4"/>
  <c r="G37" i="4"/>
  <c r="F37" i="4"/>
  <c r="P37" i="4" s="1"/>
  <c r="U37" i="4" s="1"/>
  <c r="D37" i="4"/>
  <c r="J37" i="4"/>
  <c r="L37" i="4" s="1"/>
  <c r="H37" i="4"/>
  <c r="I37" i="4"/>
  <c r="M45" i="4"/>
  <c r="I45" i="4"/>
  <c r="E45" i="4"/>
  <c r="D45" i="4"/>
  <c r="N45" i="4"/>
  <c r="H45" i="4"/>
  <c r="J45" i="4"/>
  <c r="L45" i="4" s="1"/>
  <c r="G45" i="4"/>
  <c r="F45" i="4"/>
  <c r="P45" i="4" s="1"/>
  <c r="U45" i="4" s="1"/>
  <c r="M48" i="4"/>
  <c r="I48" i="4"/>
  <c r="E48" i="4"/>
  <c r="J48" i="4"/>
  <c r="L48" i="4" s="1"/>
  <c r="D48" i="4"/>
  <c r="K48" i="4"/>
  <c r="N48" i="4"/>
  <c r="H48" i="4"/>
  <c r="G48" i="4"/>
  <c r="F48" i="4"/>
  <c r="P48" i="4" s="1"/>
  <c r="F19" i="4"/>
  <c r="P19" i="4" s="1"/>
  <c r="N19" i="4"/>
  <c r="G19" i="4"/>
  <c r="M19" i="4"/>
  <c r="E19" i="4"/>
  <c r="I19" i="4"/>
  <c r="J19" i="4"/>
  <c r="L19" i="4" s="1"/>
  <c r="H19" i="4"/>
  <c r="F10" i="4"/>
  <c r="P10" i="4" s="1"/>
  <c r="N10" i="4"/>
  <c r="G10" i="4"/>
  <c r="M10" i="4"/>
  <c r="D10" i="4"/>
  <c r="E10" i="4"/>
  <c r="J10" i="4"/>
  <c r="L10" i="4" s="1"/>
  <c r="I10" i="4"/>
  <c r="H10" i="4"/>
  <c r="F3" i="4"/>
  <c r="P3" i="4" s="1"/>
  <c r="G3" i="4"/>
  <c r="E3" i="4"/>
  <c r="M3" i="4"/>
  <c r="D3" i="4"/>
  <c r="N3" i="4"/>
  <c r="H3" i="4"/>
  <c r="J3" i="4"/>
  <c r="K3" i="4" s="1"/>
  <c r="I3" i="4"/>
  <c r="F7" i="4"/>
  <c r="P7" i="4" s="1"/>
  <c r="G7" i="4"/>
  <c r="E7" i="4"/>
  <c r="D7" i="4"/>
  <c r="M7" i="4"/>
  <c r="N7" i="4"/>
  <c r="H7" i="4"/>
  <c r="I7" i="4"/>
  <c r="J7" i="4"/>
  <c r="L7" i="4" s="1"/>
  <c r="F13" i="4"/>
  <c r="P13" i="4" s="1"/>
  <c r="N13" i="4"/>
  <c r="G13" i="4"/>
  <c r="E13" i="4"/>
  <c r="M13" i="4"/>
  <c r="I13" i="4"/>
  <c r="J13" i="4"/>
  <c r="L13" i="4" s="1"/>
  <c r="H13" i="4"/>
  <c r="F21" i="4"/>
  <c r="P21" i="4" s="1"/>
  <c r="N21" i="4"/>
  <c r="G21" i="4"/>
  <c r="M21" i="4"/>
  <c r="E21" i="4"/>
  <c r="I21" i="4"/>
  <c r="J21" i="4"/>
  <c r="L21" i="4" s="1"/>
  <c r="H21" i="4"/>
  <c r="F25" i="4"/>
  <c r="P25" i="4" s="1"/>
  <c r="N25" i="4"/>
  <c r="G25" i="4"/>
  <c r="M25" i="4"/>
  <c r="D25" i="4"/>
  <c r="E25" i="4"/>
  <c r="I25" i="4"/>
  <c r="J25" i="4"/>
  <c r="L25" i="4" s="1"/>
  <c r="H25" i="4"/>
  <c r="M29" i="4"/>
  <c r="D29" i="4"/>
  <c r="E29" i="4"/>
  <c r="N29" i="4"/>
  <c r="G29" i="4"/>
  <c r="F29" i="4"/>
  <c r="P29" i="4" s="1"/>
  <c r="H29" i="4"/>
  <c r="I29" i="4"/>
  <c r="J29" i="4"/>
  <c r="L29" i="4" s="1"/>
  <c r="N40" i="4"/>
  <c r="D40" i="4"/>
  <c r="E40" i="4"/>
  <c r="M40" i="4"/>
  <c r="G40" i="4"/>
  <c r="F40" i="4"/>
  <c r="P40" i="4" s="1"/>
  <c r="U40" i="4" s="1"/>
  <c r="J40" i="4"/>
  <c r="L40" i="4" s="1"/>
  <c r="H40" i="4"/>
  <c r="I40" i="4"/>
  <c r="N34" i="4"/>
  <c r="D34" i="4"/>
  <c r="M34" i="4"/>
  <c r="G34" i="4"/>
  <c r="F34" i="4"/>
  <c r="P34" i="4" s="1"/>
  <c r="U34" i="4" s="1"/>
  <c r="E34" i="4"/>
  <c r="I34" i="4"/>
  <c r="H34" i="4"/>
  <c r="J34" i="4"/>
  <c r="L34" i="4" s="1"/>
  <c r="N49" i="4"/>
  <c r="H49" i="4"/>
  <c r="D49" i="4"/>
  <c r="I49" i="4"/>
  <c r="K49" i="4"/>
  <c r="J49" i="4"/>
  <c r="L49" i="4" s="1"/>
  <c r="M49" i="4"/>
  <c r="E49" i="4"/>
  <c r="F49" i="4"/>
  <c r="P49" i="4" s="1"/>
  <c r="U49" i="4" s="1"/>
  <c r="G49" i="4"/>
  <c r="M39" i="4"/>
  <c r="E39" i="4"/>
  <c r="F39" i="4"/>
  <c r="P39" i="4" s="1"/>
  <c r="U39" i="4" s="1"/>
  <c r="G39" i="4"/>
  <c r="D39" i="4"/>
  <c r="N39" i="4"/>
  <c r="H39" i="4"/>
  <c r="I39" i="4"/>
  <c r="J39" i="4"/>
  <c r="L39" i="4" s="1"/>
  <c r="N55" i="4"/>
  <c r="H55" i="4"/>
  <c r="D55" i="4"/>
  <c r="G55" i="4"/>
  <c r="E55" i="4"/>
  <c r="J55" i="4"/>
  <c r="L55" i="4" s="1"/>
  <c r="F55" i="4"/>
  <c r="P55" i="4" s="1"/>
  <c r="M55" i="4"/>
  <c r="I55" i="4"/>
  <c r="K55" i="4"/>
  <c r="M54" i="4"/>
  <c r="I54" i="4"/>
  <c r="E54" i="4"/>
  <c r="D54" i="4"/>
  <c r="F54" i="4"/>
  <c r="P54" i="4" s="1"/>
  <c r="U54" i="4" s="1"/>
  <c r="K54" i="4"/>
  <c r="H54" i="4"/>
  <c r="J54" i="4"/>
  <c r="L54" i="4" s="1"/>
  <c r="G54" i="4"/>
  <c r="N54" i="4"/>
  <c r="F16" i="4"/>
  <c r="P16" i="4" s="1"/>
  <c r="N16" i="4"/>
  <c r="G16" i="4"/>
  <c r="M16" i="4"/>
  <c r="E16" i="4"/>
  <c r="J16" i="4"/>
  <c r="L16" i="4" s="1"/>
  <c r="I16" i="4"/>
  <c r="H16" i="4"/>
  <c r="F6" i="4"/>
  <c r="P6" i="4" s="1"/>
  <c r="G6" i="4"/>
  <c r="E6" i="4"/>
  <c r="N6" i="4"/>
  <c r="M6" i="4"/>
  <c r="D6" i="4"/>
  <c r="J6" i="4"/>
  <c r="L6" i="4" s="1"/>
  <c r="H6" i="4"/>
  <c r="I6" i="4"/>
  <c r="F11" i="4"/>
  <c r="P11" i="4" s="1"/>
  <c r="N11" i="4"/>
  <c r="G11" i="4"/>
  <c r="E11" i="4"/>
  <c r="M11" i="4"/>
  <c r="H11" i="4"/>
  <c r="I11" i="4"/>
  <c r="J11" i="4"/>
  <c r="L11" i="4" s="1"/>
  <c r="F18" i="4"/>
  <c r="P18" i="4" s="1"/>
  <c r="N18" i="4"/>
  <c r="G18" i="4"/>
  <c r="M18" i="4"/>
  <c r="E18" i="4"/>
  <c r="I18" i="4"/>
  <c r="J18" i="4"/>
  <c r="L18" i="4" s="1"/>
  <c r="H18" i="4"/>
  <c r="F22" i="4"/>
  <c r="P22" i="4" s="1"/>
  <c r="N22" i="4"/>
  <c r="G22" i="4"/>
  <c r="M22" i="4"/>
  <c r="D22" i="4"/>
  <c r="E22" i="4"/>
  <c r="J22" i="4"/>
  <c r="L22" i="4" s="1"/>
  <c r="I22" i="4"/>
  <c r="H22" i="4"/>
  <c r="F26" i="4"/>
  <c r="P26" i="4" s="1"/>
  <c r="N26" i="4"/>
  <c r="G26" i="4"/>
  <c r="M26" i="4"/>
  <c r="D26" i="4"/>
  <c r="E26" i="4"/>
  <c r="J26" i="4"/>
  <c r="L26" i="4" s="1"/>
  <c r="H26" i="4"/>
  <c r="I26" i="4"/>
  <c r="M30" i="4"/>
  <c r="D30" i="4"/>
  <c r="E30" i="4"/>
  <c r="N30" i="4"/>
  <c r="G30" i="4"/>
  <c r="F30" i="4"/>
  <c r="P30" i="4" s="1"/>
  <c r="H30" i="4"/>
  <c r="I30" i="4"/>
  <c r="J30" i="4"/>
  <c r="L30" i="4" s="1"/>
  <c r="N36" i="4"/>
  <c r="D36" i="4"/>
  <c r="E36" i="4"/>
  <c r="F36" i="4"/>
  <c r="P36" i="4" s="1"/>
  <c r="G36" i="4"/>
  <c r="M36" i="4"/>
  <c r="J36" i="4"/>
  <c r="L36" i="4" s="1"/>
  <c r="H36" i="4"/>
  <c r="I36" i="4"/>
  <c r="N38" i="4"/>
  <c r="D38" i="4"/>
  <c r="M38" i="4"/>
  <c r="F38" i="4"/>
  <c r="P38" i="4" s="1"/>
  <c r="E38" i="4"/>
  <c r="G38" i="4"/>
  <c r="J38" i="4"/>
  <c r="L38" i="4" s="1"/>
  <c r="H38" i="4"/>
  <c r="I38" i="4"/>
  <c r="M33" i="4"/>
  <c r="E33" i="4"/>
  <c r="N33" i="4"/>
  <c r="G33" i="4"/>
  <c r="F33" i="4"/>
  <c r="P33" i="4" s="1"/>
  <c r="U33" i="4" s="1"/>
  <c r="D33" i="4"/>
  <c r="H33" i="4"/>
  <c r="I33" i="4"/>
  <c r="J33" i="4"/>
  <c r="L33" i="4" s="1"/>
  <c r="M41" i="4"/>
  <c r="E41" i="4"/>
  <c r="N41" i="4"/>
  <c r="G41" i="4"/>
  <c r="D41" i="4"/>
  <c r="F41" i="4"/>
  <c r="P41" i="4" s="1"/>
  <c r="H41" i="4"/>
  <c r="J41" i="4"/>
  <c r="L41" i="4" s="1"/>
  <c r="I41" i="4"/>
  <c r="N51" i="4"/>
  <c r="H51" i="4"/>
  <c r="D51" i="4"/>
  <c r="G51" i="4"/>
  <c r="E51" i="4"/>
  <c r="F51" i="4"/>
  <c r="P51" i="4" s="1"/>
  <c r="K51" i="4"/>
  <c r="I51" i="4"/>
  <c r="J51" i="4"/>
  <c r="L51" i="4" s="1"/>
  <c r="M51" i="4"/>
  <c r="M52" i="4"/>
  <c r="I52" i="4"/>
  <c r="E52" i="4"/>
  <c r="J52" i="4"/>
  <c r="L52" i="4" s="1"/>
  <c r="H52" i="4"/>
  <c r="G52" i="4"/>
  <c r="F52" i="4"/>
  <c r="P52" i="4" s="1"/>
  <c r="K52" i="4"/>
  <c r="N52" i="4"/>
  <c r="D52" i="4"/>
  <c r="N47" i="4"/>
  <c r="H47" i="4"/>
  <c r="G47" i="4"/>
  <c r="M47" i="4"/>
  <c r="I47" i="4"/>
  <c r="J47" i="4"/>
  <c r="L47" i="4" s="1"/>
  <c r="E47" i="4"/>
  <c r="F47" i="4"/>
  <c r="P47" i="4" s="1"/>
  <c r="U47" i="4" s="1"/>
  <c r="D47" i="4"/>
  <c r="K47" i="4"/>
  <c r="H3" i="2"/>
  <c r="H41" i="2" s="1"/>
  <c r="H79" i="2" s="1"/>
  <c r="H6" i="2"/>
  <c r="H44" i="2" s="1"/>
  <c r="H82" i="2" s="1"/>
  <c r="H5" i="2"/>
  <c r="H43" i="2" s="1"/>
  <c r="H81" i="2" s="1"/>
  <c r="U41" i="4" l="1"/>
  <c r="U38" i="4"/>
  <c r="U30" i="4"/>
  <c r="U26" i="4"/>
  <c r="U16" i="4"/>
  <c r="U55" i="4"/>
  <c r="U19" i="4"/>
  <c r="U46" i="4"/>
  <c r="U28" i="4"/>
  <c r="U24" i="4"/>
  <c r="U20" i="4"/>
  <c r="U4" i="4"/>
  <c r="U12" i="4"/>
  <c r="U42" i="4"/>
  <c r="U27" i="4"/>
  <c r="U9" i="4"/>
  <c r="U14" i="4"/>
  <c r="U52" i="4"/>
  <c r="J38" i="2"/>
  <c r="U6" i="4"/>
  <c r="U7" i="4"/>
  <c r="U10" i="4"/>
  <c r="U15" i="4"/>
  <c r="U51" i="4"/>
  <c r="U36" i="4"/>
  <c r="U22" i="4"/>
  <c r="U18" i="4"/>
  <c r="U11" i="4"/>
  <c r="U29" i="4"/>
  <c r="U25" i="4"/>
  <c r="U21" i="4"/>
  <c r="U13" i="4"/>
  <c r="U3" i="4"/>
  <c r="U48" i="4"/>
  <c r="U53" i="4"/>
  <c r="U32" i="4"/>
  <c r="U8" i="4"/>
  <c r="U44" i="4"/>
  <c r="U23" i="4"/>
  <c r="U17" i="4"/>
  <c r="U5" i="4"/>
  <c r="R20" i="4"/>
  <c r="R17" i="4"/>
  <c r="R15" i="4"/>
  <c r="R11" i="4"/>
  <c r="R9" i="4"/>
  <c r="R8" i="4"/>
  <c r="R7" i="4"/>
  <c r="R14" i="4"/>
  <c r="R13" i="4"/>
  <c r="R21" i="4"/>
  <c r="R10" i="4"/>
  <c r="R48" i="4"/>
  <c r="R53" i="4"/>
  <c r="R32" i="4"/>
  <c r="R12" i="4"/>
  <c r="R35" i="4"/>
  <c r="R42" i="4"/>
  <c r="R27" i="4"/>
  <c r="R5" i="4"/>
  <c r="R24" i="4"/>
  <c r="R4" i="4"/>
  <c r="G1" i="2"/>
  <c r="B12" i="2" s="1"/>
  <c r="B50" i="2" s="1"/>
  <c r="B88" i="2" s="1"/>
  <c r="R3" i="4"/>
  <c r="R19" i="4"/>
  <c r="R33" i="4"/>
  <c r="R38" i="4"/>
  <c r="R30" i="4"/>
  <c r="R26" i="4"/>
  <c r="R18" i="4"/>
  <c r="R39" i="4"/>
  <c r="R49" i="4"/>
  <c r="R29" i="4"/>
  <c r="R25" i="4"/>
  <c r="R6" i="4"/>
  <c r="Q21" i="4"/>
  <c r="S21" i="4"/>
  <c r="T21" i="4"/>
  <c r="Q7" i="4"/>
  <c r="S7" i="4"/>
  <c r="T7" i="4"/>
  <c r="Q10" i="4"/>
  <c r="T10" i="4"/>
  <c r="S10" i="4"/>
  <c r="Q48" i="4"/>
  <c r="T48" i="4"/>
  <c r="S48" i="4"/>
  <c r="Q45" i="4"/>
  <c r="S45" i="4"/>
  <c r="T45" i="4"/>
  <c r="R45" i="4"/>
  <c r="R37" i="4"/>
  <c r="R46" i="4"/>
  <c r="Q53" i="4"/>
  <c r="S53" i="4"/>
  <c r="T53" i="4"/>
  <c r="Q32" i="4"/>
  <c r="T32" i="4"/>
  <c r="S32" i="4"/>
  <c r="R28" i="4"/>
  <c r="Q20" i="4"/>
  <c r="T20" i="4"/>
  <c r="S20" i="4"/>
  <c r="Q8" i="4"/>
  <c r="T8" i="4"/>
  <c r="S8" i="4"/>
  <c r="Q12" i="4"/>
  <c r="T12" i="4"/>
  <c r="S12" i="4"/>
  <c r="Q50" i="4"/>
  <c r="T50" i="4"/>
  <c r="S50" i="4"/>
  <c r="R50" i="4"/>
  <c r="R43" i="4"/>
  <c r="S35" i="4"/>
  <c r="T35" i="4"/>
  <c r="Q35" i="4"/>
  <c r="Q42" i="4"/>
  <c r="T42" i="4"/>
  <c r="S42" i="4"/>
  <c r="R44" i="4"/>
  <c r="Q27" i="4"/>
  <c r="S27" i="4"/>
  <c r="T27" i="4"/>
  <c r="Q17" i="4"/>
  <c r="T17" i="4"/>
  <c r="S17" i="4"/>
  <c r="Q5" i="4"/>
  <c r="S5" i="4"/>
  <c r="T5" i="4"/>
  <c r="Q14" i="4"/>
  <c r="S14" i="4"/>
  <c r="T14" i="4"/>
  <c r="Q47" i="4"/>
  <c r="S47" i="4"/>
  <c r="T47" i="4"/>
  <c r="S51" i="4"/>
  <c r="T51" i="4"/>
  <c r="Q51" i="4"/>
  <c r="Q36" i="4"/>
  <c r="T36" i="4"/>
  <c r="S36" i="4"/>
  <c r="Q22" i="4"/>
  <c r="T22" i="4"/>
  <c r="S22" i="4"/>
  <c r="S11" i="4"/>
  <c r="T11" i="4"/>
  <c r="Q11" i="4"/>
  <c r="Q16" i="4"/>
  <c r="T16" i="4"/>
  <c r="S16" i="4"/>
  <c r="Q54" i="4"/>
  <c r="S54" i="4"/>
  <c r="T54" i="4"/>
  <c r="R54" i="4"/>
  <c r="Q55" i="4"/>
  <c r="S55" i="4"/>
  <c r="T55" i="4"/>
  <c r="R55" i="4"/>
  <c r="Q34" i="4"/>
  <c r="S34" i="4"/>
  <c r="T34" i="4"/>
  <c r="Q40" i="4"/>
  <c r="T40" i="4"/>
  <c r="S40" i="4"/>
  <c r="R47" i="4"/>
  <c r="Q52" i="4"/>
  <c r="T52" i="4"/>
  <c r="S52" i="4"/>
  <c r="R52" i="4"/>
  <c r="R51" i="4"/>
  <c r="Q41" i="4"/>
  <c r="T41" i="4"/>
  <c r="S41" i="4"/>
  <c r="R41" i="4"/>
  <c r="Q33" i="4"/>
  <c r="T33" i="4"/>
  <c r="S33" i="4"/>
  <c r="Q38" i="4"/>
  <c r="T38" i="4"/>
  <c r="S38" i="4"/>
  <c r="R36" i="4"/>
  <c r="Q30" i="4"/>
  <c r="T30" i="4"/>
  <c r="S30" i="4"/>
  <c r="Q26" i="4"/>
  <c r="S26" i="4"/>
  <c r="T26" i="4"/>
  <c r="R22" i="4"/>
  <c r="Q18" i="4"/>
  <c r="S18" i="4"/>
  <c r="T18" i="4"/>
  <c r="Q6" i="4"/>
  <c r="S6" i="4"/>
  <c r="T6" i="4"/>
  <c r="R16" i="4"/>
  <c r="Q39" i="4"/>
  <c r="S39" i="4"/>
  <c r="T39" i="4"/>
  <c r="Q49" i="4"/>
  <c r="T49" i="4"/>
  <c r="S49" i="4"/>
  <c r="R34" i="4"/>
  <c r="R40" i="4"/>
  <c r="Q29" i="4"/>
  <c r="S29" i="4"/>
  <c r="T29" i="4"/>
  <c r="Q25" i="4"/>
  <c r="T25" i="4"/>
  <c r="S25" i="4"/>
  <c r="Q13" i="4"/>
  <c r="S13" i="4"/>
  <c r="T13" i="4"/>
  <c r="S3" i="4"/>
  <c r="Q3" i="4"/>
  <c r="S19" i="4"/>
  <c r="T19" i="4"/>
  <c r="Q19" i="4"/>
  <c r="Q37" i="4"/>
  <c r="S37" i="4"/>
  <c r="T37" i="4"/>
  <c r="Q46" i="4"/>
  <c r="S46" i="4"/>
  <c r="T46" i="4"/>
  <c r="Q28" i="4"/>
  <c r="T28" i="4"/>
  <c r="S28" i="4"/>
  <c r="Q24" i="4"/>
  <c r="T24" i="4"/>
  <c r="S24" i="4"/>
  <c r="S15" i="4"/>
  <c r="T15" i="4"/>
  <c r="Q15" i="4"/>
  <c r="Q4" i="4"/>
  <c r="T4" i="4"/>
  <c r="S4" i="4"/>
  <c r="S43" i="4"/>
  <c r="T43" i="4"/>
  <c r="Q43" i="4"/>
  <c r="Q44" i="4"/>
  <c r="T44" i="4"/>
  <c r="S44" i="4"/>
  <c r="S31" i="4"/>
  <c r="T31" i="4"/>
  <c r="Q31" i="4"/>
  <c r="R31" i="4"/>
  <c r="S23" i="4"/>
  <c r="T23" i="4"/>
  <c r="Q23" i="4"/>
  <c r="S9" i="4"/>
  <c r="Q9" i="4"/>
  <c r="T9" i="4"/>
  <c r="K46" i="4"/>
  <c r="J37" i="2"/>
  <c r="J75" i="2" s="1"/>
  <c r="J113" i="2" s="1"/>
  <c r="K45" i="4"/>
  <c r="K27" i="4"/>
  <c r="K42" i="4"/>
  <c r="K32" i="4"/>
  <c r="K24" i="4"/>
  <c r="K8" i="4"/>
  <c r="K28" i="4"/>
  <c r="J29" i="2"/>
  <c r="J67" i="2" s="1"/>
  <c r="J105" i="2" s="1"/>
  <c r="K41" i="4"/>
  <c r="K18" i="4"/>
  <c r="K25" i="4"/>
  <c r="K13" i="4"/>
  <c r="K15" i="4"/>
  <c r="K10" i="4"/>
  <c r="K21" i="4"/>
  <c r="K19" i="4"/>
  <c r="K34" i="4"/>
  <c r="K40" i="4"/>
  <c r="K29" i="4"/>
  <c r="K7" i="4"/>
  <c r="K33" i="4"/>
  <c r="K38" i="4"/>
  <c r="K36" i="4"/>
  <c r="K30" i="4"/>
  <c r="K26" i="4"/>
  <c r="K22" i="4"/>
  <c r="K11" i="4"/>
  <c r="K6" i="4"/>
  <c r="K16" i="4"/>
  <c r="K39" i="4"/>
  <c r="I56" i="4"/>
  <c r="H56" i="4"/>
  <c r="K37" i="4"/>
  <c r="K20" i="4"/>
  <c r="K4" i="4"/>
  <c r="K12" i="4"/>
  <c r="K43" i="4"/>
  <c r="K35" i="4"/>
  <c r="K44" i="4"/>
  <c r="K31" i="4"/>
  <c r="K23" i="4"/>
  <c r="K17" i="4"/>
  <c r="K9" i="4"/>
  <c r="K5" i="4"/>
  <c r="J56" i="4"/>
  <c r="L3" i="4"/>
  <c r="T3" i="4" s="1"/>
  <c r="D21" i="2" l="1"/>
  <c r="D59" i="2" s="1"/>
  <c r="D97" i="2" s="1"/>
  <c r="K22" i="2"/>
  <c r="K60" i="2" s="1"/>
  <c r="K98" i="2" s="1"/>
  <c r="C18" i="2"/>
  <c r="C56" i="2" s="1"/>
  <c r="C94" i="2" s="1"/>
  <c r="B20" i="2"/>
  <c r="B58" i="2" s="1"/>
  <c r="B96" i="2" s="1"/>
  <c r="K17" i="2"/>
  <c r="K55" i="2" s="1"/>
  <c r="K93" i="2" s="1"/>
  <c r="B21" i="2"/>
  <c r="B59" i="2" s="1"/>
  <c r="B97" i="2" s="1"/>
  <c r="I18" i="2"/>
  <c r="I56" i="2" s="1"/>
  <c r="I94" i="2" s="1"/>
  <c r="J26" i="2"/>
  <c r="J64" i="2" s="1"/>
  <c r="J102" i="2" s="1"/>
  <c r="J21" i="2"/>
  <c r="J59" i="2" s="1"/>
  <c r="J97" i="2" s="1"/>
  <c r="D23" i="2"/>
  <c r="D61" i="2" s="1"/>
  <c r="D99" i="2" s="1"/>
  <c r="J25" i="2"/>
  <c r="J63" i="2" s="1"/>
  <c r="J101" i="2" s="1"/>
  <c r="J14" i="2"/>
  <c r="J52" i="2" s="1"/>
  <c r="J90" i="2" s="1"/>
  <c r="E12" i="2"/>
  <c r="E50" i="2" s="1"/>
  <c r="E88" i="2" s="1"/>
  <c r="D25" i="2"/>
  <c r="D63" i="2" s="1"/>
  <c r="D101" i="2" s="1"/>
  <c r="C17" i="2"/>
  <c r="C55" i="2" s="1"/>
  <c r="C93" i="2" s="1"/>
  <c r="J15" i="2"/>
  <c r="J53" i="2" s="1"/>
  <c r="J91" i="2" s="1"/>
  <c r="E17" i="2"/>
  <c r="E55" i="2" s="1"/>
  <c r="E93" i="2" s="1"/>
  <c r="E14" i="2"/>
  <c r="E52" i="2" s="1"/>
  <c r="E90" i="2" s="1"/>
  <c r="C25" i="2"/>
  <c r="C63" i="2" s="1"/>
  <c r="C101" i="2" s="1"/>
  <c r="B22" i="2"/>
  <c r="B60" i="2" s="1"/>
  <c r="B98" i="2" s="1"/>
  <c r="J23" i="2"/>
  <c r="J61" i="2" s="1"/>
  <c r="J99" i="2" s="1"/>
  <c r="I11" i="2"/>
  <c r="I49" i="2" s="1"/>
  <c r="I87" i="2" s="1"/>
  <c r="J11" i="2"/>
  <c r="J49" i="2" s="1"/>
  <c r="J87" i="2" s="1"/>
  <c r="D11" i="2"/>
  <c r="D49" i="2" s="1"/>
  <c r="D87" i="2" s="1"/>
  <c r="K25" i="2"/>
  <c r="K63" i="2" s="1"/>
  <c r="K101" i="2" s="1"/>
  <c r="B24" i="2"/>
  <c r="B62" i="2" s="1"/>
  <c r="B100" i="2" s="1"/>
  <c r="J22" i="2"/>
  <c r="J60" i="2" s="1"/>
  <c r="J98" i="2" s="1"/>
  <c r="E23" i="2"/>
  <c r="E61" i="2" s="1"/>
  <c r="E99" i="2" s="1"/>
  <c r="B18" i="2"/>
  <c r="B56" i="2" s="1"/>
  <c r="B94" i="2" s="1"/>
  <c r="K21" i="2"/>
  <c r="K59" i="2" s="1"/>
  <c r="K97" i="2" s="1"/>
  <c r="C12" i="2"/>
  <c r="C50" i="2" s="1"/>
  <c r="C88" i="2" s="1"/>
  <c r="J17" i="2"/>
  <c r="J55" i="2" s="1"/>
  <c r="J93" i="2" s="1"/>
  <c r="C13" i="2"/>
  <c r="C51" i="2" s="1"/>
  <c r="C89" i="2" s="1"/>
  <c r="I17" i="2"/>
  <c r="I55" i="2" s="1"/>
  <c r="I93" i="2" s="1"/>
  <c r="I25" i="2"/>
  <c r="I63" i="2" s="1"/>
  <c r="I101" i="2" s="1"/>
  <c r="D13" i="2"/>
  <c r="D51" i="2" s="1"/>
  <c r="D89" i="2" s="1"/>
  <c r="E13" i="2"/>
  <c r="E51" i="2" s="1"/>
  <c r="E89" i="2" s="1"/>
  <c r="K14" i="2"/>
  <c r="K52" i="2" s="1"/>
  <c r="K90" i="2" s="1"/>
  <c r="C26" i="2"/>
  <c r="C64" i="2" s="1"/>
  <c r="C102" i="2" s="1"/>
  <c r="I15" i="2"/>
  <c r="I53" i="2" s="1"/>
  <c r="I91" i="2" s="1"/>
  <c r="H14" i="2"/>
  <c r="H52" i="2" s="1"/>
  <c r="H90" i="2" s="1"/>
  <c r="J18" i="2"/>
  <c r="J56" i="2" s="1"/>
  <c r="J94" i="2" s="1"/>
  <c r="D26" i="2"/>
  <c r="D64" i="2" s="1"/>
  <c r="D102" i="2" s="1"/>
  <c r="C23" i="2"/>
  <c r="C61" i="2" s="1"/>
  <c r="C99" i="2" s="1"/>
  <c r="K24" i="2"/>
  <c r="K62" i="2" s="1"/>
  <c r="K100" i="2" s="1"/>
  <c r="B16" i="2"/>
  <c r="B54" i="2" s="1"/>
  <c r="B92" i="2" s="1"/>
  <c r="K19" i="2"/>
  <c r="K57" i="2" s="1"/>
  <c r="K95" i="2" s="1"/>
  <c r="K16" i="2"/>
  <c r="K54" i="2" s="1"/>
  <c r="K92" i="2" s="1"/>
  <c r="H11" i="2"/>
  <c r="H49" i="2" s="1"/>
  <c r="H87" i="2" s="1"/>
  <c r="E21" i="2"/>
  <c r="E59" i="2" s="1"/>
  <c r="E97" i="2" s="1"/>
  <c r="D16" i="2"/>
  <c r="D54" i="2" s="1"/>
  <c r="D92" i="2" s="1"/>
  <c r="C22" i="2"/>
  <c r="C60" i="2" s="1"/>
  <c r="C98" i="2" s="1"/>
  <c r="B23" i="2"/>
  <c r="B61" i="2" s="1"/>
  <c r="B99" i="2" s="1"/>
  <c r="J13" i="2"/>
  <c r="J51" i="2" s="1"/>
  <c r="J89" i="2" s="1"/>
  <c r="C24" i="2"/>
  <c r="C62" i="2" s="1"/>
  <c r="C100" i="2" s="1"/>
  <c r="H12" i="2"/>
  <c r="H50" i="2" s="1"/>
  <c r="H88" i="2" s="1"/>
  <c r="C16" i="2"/>
  <c r="C54" i="2" s="1"/>
  <c r="C92" i="2" s="1"/>
  <c r="J19" i="2"/>
  <c r="J57" i="2" s="1"/>
  <c r="J95" i="2" s="1"/>
  <c r="B14" i="2"/>
  <c r="B52" i="2" s="1"/>
  <c r="B90" i="2" s="1"/>
  <c r="D20" i="2"/>
  <c r="D58" i="2" s="1"/>
  <c r="D96" i="2" s="1"/>
  <c r="J12" i="2"/>
  <c r="J50" i="2" s="1"/>
  <c r="J88" i="2" s="1"/>
  <c r="K20" i="2"/>
  <c r="K58" i="2" s="1"/>
  <c r="K96" i="2" s="1"/>
  <c r="I16" i="2"/>
  <c r="I54" i="2" s="1"/>
  <c r="I92" i="2" s="1"/>
  <c r="H21" i="2"/>
  <c r="H59" i="2" s="1"/>
  <c r="H97" i="2" s="1"/>
  <c r="I22" i="2"/>
  <c r="I60" i="2" s="1"/>
  <c r="I98" i="2" s="1"/>
  <c r="D17" i="2"/>
  <c r="D55" i="2" s="1"/>
  <c r="D93" i="2" s="1"/>
  <c r="H19" i="2"/>
  <c r="H57" i="2" s="1"/>
  <c r="H95" i="2" s="1"/>
  <c r="E20" i="2"/>
  <c r="E58" i="2" s="1"/>
  <c r="E96" i="2" s="1"/>
  <c r="H15" i="2"/>
  <c r="H53" i="2" s="1"/>
  <c r="H91" i="2" s="1"/>
  <c r="D22" i="2"/>
  <c r="D60" i="2" s="1"/>
  <c r="D98" i="2" s="1"/>
  <c r="C11" i="2"/>
  <c r="C49" i="2" s="1"/>
  <c r="C87" i="2" s="1"/>
  <c r="C15" i="2"/>
  <c r="C53" i="2" s="1"/>
  <c r="C91" i="2" s="1"/>
  <c r="K13" i="2"/>
  <c r="K51" i="2" s="1"/>
  <c r="K89" i="2" s="1"/>
  <c r="C14" i="2"/>
  <c r="C52" i="2" s="1"/>
  <c r="C90" i="2" s="1"/>
  <c r="I20" i="2"/>
  <c r="I58" i="2" s="1"/>
  <c r="I96" i="2" s="1"/>
  <c r="H18" i="2"/>
  <c r="H56" i="2" s="1"/>
  <c r="H94" i="2" s="1"/>
  <c r="K15" i="2"/>
  <c r="K53" i="2" s="1"/>
  <c r="K91" i="2" s="1"/>
  <c r="J20" i="2"/>
  <c r="J58" i="2" s="1"/>
  <c r="J96" i="2" s="1"/>
  <c r="H17" i="2"/>
  <c r="H55" i="2" s="1"/>
  <c r="H93" i="2" s="1"/>
  <c r="B11" i="2"/>
  <c r="B49" i="2" s="1"/>
  <c r="B87" i="2" s="1"/>
  <c r="K12" i="2"/>
  <c r="K50" i="2" s="1"/>
  <c r="K88" i="2" s="1"/>
  <c r="B25" i="2"/>
  <c r="B63" i="2" s="1"/>
  <c r="B101" i="2" s="1"/>
  <c r="E19" i="2"/>
  <c r="E57" i="2" s="1"/>
  <c r="E95" i="2" s="1"/>
  <c r="E11" i="2"/>
  <c r="E49" i="2" s="1"/>
  <c r="E87" i="2" s="1"/>
  <c r="I12" i="2"/>
  <c r="I50" i="2" s="1"/>
  <c r="I88" i="2" s="1"/>
  <c r="H20" i="2"/>
  <c r="H58" i="2" s="1"/>
  <c r="H96" i="2" s="1"/>
  <c r="H16" i="2"/>
  <c r="H54" i="2" s="1"/>
  <c r="H92" i="2" s="1"/>
  <c r="D12" i="2"/>
  <c r="D50" i="2" s="1"/>
  <c r="D88" i="2" s="1"/>
  <c r="B17" i="2"/>
  <c r="B55" i="2" s="1"/>
  <c r="B93" i="2" s="1"/>
  <c r="J16" i="2"/>
  <c r="J54" i="2" s="1"/>
  <c r="J92" i="2" s="1"/>
  <c r="I13" i="2"/>
  <c r="I51" i="2" s="1"/>
  <c r="I89" i="2" s="1"/>
  <c r="H23" i="2"/>
  <c r="H61" i="2" s="1"/>
  <c r="H99" i="2" s="1"/>
  <c r="H13" i="2"/>
  <c r="H51" i="2" s="1"/>
  <c r="H89" i="2" s="1"/>
  <c r="I23" i="2"/>
  <c r="I61" i="2" s="1"/>
  <c r="I99" i="2" s="1"/>
  <c r="H22" i="2"/>
  <c r="H60" i="2" s="1"/>
  <c r="H98" i="2" s="1"/>
  <c r="D18" i="2"/>
  <c r="D56" i="2" s="1"/>
  <c r="D94" i="2" s="1"/>
  <c r="E18" i="2"/>
  <c r="E56" i="2" s="1"/>
  <c r="E94" i="2" s="1"/>
  <c r="J24" i="2"/>
  <c r="J62" i="2" s="1"/>
  <c r="J100" i="2" s="1"/>
  <c r="B19" i="2"/>
  <c r="B57" i="2" s="1"/>
  <c r="B95" i="2" s="1"/>
  <c r="C21" i="2"/>
  <c r="C59" i="2" s="1"/>
  <c r="C97" i="2" s="1"/>
  <c r="H24" i="2"/>
  <c r="H62" i="2" s="1"/>
  <c r="H100" i="2" s="1"/>
  <c r="I21" i="2"/>
  <c r="I59" i="2" s="1"/>
  <c r="I97" i="2" s="1"/>
  <c r="E26" i="2"/>
  <c r="E64" i="2" s="1"/>
  <c r="E102" i="2" s="1"/>
  <c r="K11" i="2"/>
  <c r="K49" i="2" s="1"/>
  <c r="K87" i="2" s="1"/>
  <c r="E16" i="2"/>
  <c r="E54" i="2" s="1"/>
  <c r="E92" i="2" s="1"/>
  <c r="K18" i="2"/>
  <c r="K56" i="2" s="1"/>
  <c r="K94" i="2" s="1"/>
  <c r="I19" i="2"/>
  <c r="I57" i="2" s="1"/>
  <c r="I95" i="2" s="1"/>
  <c r="I14" i="2"/>
  <c r="I52" i="2" s="1"/>
  <c r="I90" i="2" s="1"/>
  <c r="D24" i="2"/>
  <c r="D62" i="2" s="1"/>
  <c r="D100" i="2" s="1"/>
  <c r="E25" i="2"/>
  <c r="E63" i="2" s="1"/>
  <c r="E101" i="2" s="1"/>
  <c r="I26" i="2"/>
  <c r="I64" i="2" s="1"/>
  <c r="I102" i="2" s="1"/>
  <c r="E24" i="2"/>
  <c r="E62" i="2" s="1"/>
  <c r="E100" i="2" s="1"/>
  <c r="K26" i="2"/>
  <c r="K64" i="2" s="1"/>
  <c r="K102" i="2" s="1"/>
  <c r="C20" i="2"/>
  <c r="C58" i="2" s="1"/>
  <c r="C96" i="2" s="1"/>
  <c r="C19" i="2"/>
  <c r="C57" i="2" s="1"/>
  <c r="C95" i="2" s="1"/>
  <c r="D19" i="2"/>
  <c r="D57" i="2" s="1"/>
  <c r="D95" i="2" s="1"/>
  <c r="D15" i="2"/>
  <c r="D53" i="2" s="1"/>
  <c r="D91" i="2" s="1"/>
  <c r="B26" i="2"/>
  <c r="B64" i="2" s="1"/>
  <c r="B102" i="2" s="1"/>
  <c r="B13" i="2"/>
  <c r="B51" i="2" s="1"/>
  <c r="B89" i="2" s="1"/>
  <c r="H25" i="2"/>
  <c r="H63" i="2" s="1"/>
  <c r="H101" i="2" s="1"/>
  <c r="B15" i="2"/>
  <c r="B53" i="2" s="1"/>
  <c r="B91" i="2" s="1"/>
  <c r="I24" i="2"/>
  <c r="I62" i="2" s="1"/>
  <c r="I100" i="2" s="1"/>
  <c r="K23" i="2"/>
  <c r="K61" i="2" s="1"/>
  <c r="K99" i="2" s="1"/>
  <c r="E22" i="2"/>
  <c r="E60" i="2" s="1"/>
  <c r="E98" i="2" s="1"/>
  <c r="H26" i="2"/>
  <c r="H64" i="2" s="1"/>
  <c r="H102" i="2" s="1"/>
  <c r="D14" i="2"/>
  <c r="D52" i="2" s="1"/>
  <c r="D90" i="2" s="1"/>
  <c r="E15" i="2"/>
  <c r="E53" i="2" s="1"/>
  <c r="E91" i="2" s="1"/>
  <c r="K35" i="2"/>
  <c r="K73" i="2" s="1"/>
  <c r="K111" i="2" s="1"/>
  <c r="K31" i="2"/>
  <c r="K69" i="2" s="1"/>
  <c r="K107" i="2" s="1"/>
  <c r="J33" i="2"/>
  <c r="J71" i="2" s="1"/>
  <c r="J109" i="2" s="1"/>
  <c r="K56" i="4"/>
  <c r="X3" i="4"/>
  <c r="X2" i="4"/>
  <c r="X4" i="4" s="1"/>
  <c r="L56" i="4"/>
</calcChain>
</file>

<file path=xl/sharedStrings.xml><?xml version="1.0" encoding="utf-8"?>
<sst xmlns="http://schemas.openxmlformats.org/spreadsheetml/2006/main" count="376" uniqueCount="240">
  <si>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</si>
  <si>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</si>
  <si>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</si>
  <si>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</si>
  <si>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</si>
  <si>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</si>
  <si>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</si>
  <si>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</si>
  <si>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</si>
  <si>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</si>
  <si>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</si>
  <si>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</si>
  <si>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</si>
  <si>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</si>
  <si>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</si>
  <si>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</si>
  <si>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</si>
  <si>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</si>
  <si>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</si>
  <si>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</si>
  <si>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</si>
  <si>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</si>
  <si>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</si>
  <si>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</si>
  <si>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</si>
  <si>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</si>
  <si>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</si>
  <si>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</si>
  <si>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</si>
  <si>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</si>
  <si>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</si>
  <si>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</si>
  <si>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</si>
  <si>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</si>
  <si>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</si>
  <si>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</si>
  <si>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</si>
  <si>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</si>
  <si>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</si>
  <si>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</si>
  <si>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</si>
  <si>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</si>
  <si>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</si>
  <si>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</si>
  <si>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</si>
  <si>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</si>
  <si>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</si>
  <si>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</si>
  <si>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</si>
  <si>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</si>
  <si>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</si>
  <si>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</si>
  <si>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</si>
  <si>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</si>
  <si>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</si>
  <si>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</si>
  <si>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</si>
  <si>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</si>
  <si>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</si>
  <si>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</si>
  <si>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</si>
  <si>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</si>
  <si>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</si>
  <si>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</si>
  <si>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</si>
  <si>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</si>
  <si>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</si>
  <si>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</si>
  <si>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</si>
  <si>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</si>
  <si>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</si>
  <si>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</si>
  <si>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</si>
  <si>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</si>
  <si>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</si>
  <si>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</si>
  <si>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</si>
  <si>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</si>
  <si>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</si>
  <si>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</si>
  <si>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</si>
  <si>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</si>
  <si>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</si>
  <si>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</si>
  <si>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</si>
  <si>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</si>
  <si>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</si>
  <si>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</si>
  <si>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</si>
  <si>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</si>
  <si>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</si>
  <si>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</si>
  <si>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</si>
  <si>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</si>
  <si>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</si>
  <si>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</si>
  <si>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</si>
  <si>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</si>
  <si>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</si>
  <si>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</si>
  <si>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</si>
  <si>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</si>
  <si>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</si>
  <si>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</si>
  <si>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</si>
  <si>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</si>
  <si>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</si>
  <si>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</si>
  <si>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</si>
  <si>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</si>
  <si>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</si>
  <si>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</si>
  <si>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</si>
  <si>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</si>
  <si>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</si>
  <si>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;</t>
  </si>
  <si>
    <t>SOEYANTO LOPULUSI</t>
  </si>
  <si>
    <t>RENI</t>
  </si>
  <si>
    <t>(JATI MULYO)</t>
  </si>
  <si>
    <t>KEBUMEN</t>
  </si>
  <si>
    <t>NO INVOICE</t>
  </si>
  <si>
    <t>TGL INVOICE</t>
  </si>
  <si>
    <t>KODE SALES</t>
  </si>
  <si>
    <t>TOTAL INVOICE</t>
  </si>
  <si>
    <t>PEMBUAT NOTA</t>
  </si>
  <si>
    <t>`</t>
  </si>
  <si>
    <t>c2</t>
  </si>
  <si>
    <t>h_disc 1</t>
  </si>
  <si>
    <t>h_disc 2</t>
  </si>
  <si>
    <t>KO</t>
  </si>
  <si>
    <t>1417</t>
  </si>
  <si>
    <t>LSN</t>
  </si>
  <si>
    <t>ISIKENBESAR</t>
  </si>
  <si>
    <t>NOVI / CONDRO</t>
  </si>
  <si>
    <t>ISI CUTTER 18 MM KENKO L-150 (BESAR)</t>
  </si>
  <si>
    <t>ISI CUTTER 18 MM KENKO L-150 (BESAR)LSN64800</t>
  </si>
  <si>
    <t>G</t>
  </si>
  <si>
    <t>1435</t>
  </si>
  <si>
    <t>PENJKBP338</t>
  </si>
  <si>
    <t>BOX</t>
  </si>
  <si>
    <t>ISIKEN1210</t>
  </si>
  <si>
    <t>TIPKENKE01</t>
  </si>
  <si>
    <t>LEMKEN8GR</t>
  </si>
  <si>
    <t>PCS</t>
  </si>
  <si>
    <t>HIGHLIGHTER / STABILO KENKO HL-100 PINK</t>
  </si>
  <si>
    <t>HIGHLIGHTER / STABILO KENKO HL-100 HIJAU</t>
  </si>
  <si>
    <t>BALLPEN JOYKO BP-338 VOCUS HITAM</t>
  </si>
  <si>
    <t>ISI STAPLER (STAPLES) KENKO 1210 PREMIUM (23/10)</t>
  </si>
  <si>
    <t>CORRECTION FLUID KENKO KE-01</t>
  </si>
  <si>
    <t>LEM STICK KENKO 8 GR (KECIL) isi 30 pc</t>
  </si>
  <si>
    <t>BALLPEN JOYKO BP-338 VOCUS HITAMLSN12600</t>
  </si>
  <si>
    <t>CORRECTION FLUID KENKO KE-01LSN54300</t>
  </si>
  <si>
    <t>HIGHLIGHTER / STABILO KENKO HL-100 HIJAUPCS3050</t>
  </si>
  <si>
    <t>HIGHLIGHTER / STABILO KENKO HL-100 PINKPCS3050</t>
  </si>
  <si>
    <t>ISI STAPLER (STAPLES) KENKO 1210 PREMIUM (23/10)BOX4200</t>
  </si>
  <si>
    <t>LEM STICK KENKO 8 GR (KECIL) isi 30 pcBOX66000</t>
  </si>
  <si>
    <t>1458</t>
  </si>
  <si>
    <t>PENJKGP265</t>
  </si>
  <si>
    <t>STIJK40PUTIH</t>
  </si>
  <si>
    <t>GEL PEN JOYKO GP-265 Q-GEL</t>
  </si>
  <si>
    <t>STIP / PENGHAPUS JOYKO 526-B40P PUTIH</t>
  </si>
  <si>
    <t>GEL PEN JOYKO GP-265 Q-GELLSN28200</t>
  </si>
  <si>
    <t>1459</t>
  </si>
  <si>
    <t>TIPJKCT522</t>
  </si>
  <si>
    <t>OPJK24W</t>
  </si>
  <si>
    <t>CALJKCC800CH</t>
  </si>
  <si>
    <t>CRAYON / OIL PASTEL JOYKO OP-24S PP CASE SEA WORLD</t>
  </si>
  <si>
    <t>CORRECTION TAPE JOYKO CT-522</t>
  </si>
  <si>
    <t>CALCULATOR JOYKO CC-800CH</t>
  </si>
  <si>
    <t>CALCULATOR JOYKO CC-800CHPCS79000</t>
  </si>
  <si>
    <t>CORRECTION TAPE JOYKO CT-522PCS4800</t>
  </si>
  <si>
    <t>CRAYON / OIL PASTEL JOYKO OP-24S PP CASE SEA WORLDPCS29600</t>
  </si>
  <si>
    <t>STIP / PENGHAPUS JOYKO 526-B40P PUTIHBOX28300</t>
  </si>
  <si>
    <t>KO 1467</t>
  </si>
  <si>
    <t>GRS</t>
  </si>
  <si>
    <t>PENKEN6191</t>
  </si>
  <si>
    <t>PENSIL KENKO 2B-6191 HIJAU CAP HITAM</t>
  </si>
  <si>
    <t>PENSIL KENKO 2B-6191 HIJAU CAP HITAMGRS110400</t>
  </si>
  <si>
    <t>1474</t>
  </si>
  <si>
    <t>OPJK12W</t>
  </si>
  <si>
    <t>CRAYON / OIL PASTEL JOYKO OP-12S PP CASE SEA WORLD</t>
  </si>
  <si>
    <t>CRAYON / OIL PASTEL JOYKO OP-12S PP CASE SEA WORLDPCS11900</t>
  </si>
  <si>
    <t>ko</t>
  </si>
  <si>
    <t>1027</t>
  </si>
  <si>
    <t>lancar</t>
  </si>
  <si>
    <t>TIPJKCT507</t>
  </si>
  <si>
    <t>PWJK24WPANJANG</t>
  </si>
  <si>
    <t>PWJK12WPENDEK</t>
  </si>
  <si>
    <t>PWJK12WPANJANG</t>
  </si>
  <si>
    <t>STAJKHD50</t>
  </si>
  <si>
    <t>STIJK20PUTIH</t>
  </si>
  <si>
    <t>TIPJKCT508</t>
  </si>
  <si>
    <t>CORRECTION TAPE JOYKO CT-507</t>
  </si>
  <si>
    <t>CORRECTION TAPE JOYKO CT-508</t>
  </si>
  <si>
    <t>PENSIL WARNA JOYKO CP-24PB (PANJANG)</t>
  </si>
  <si>
    <t>PENSIL WARNA JOYKO CP-S12 MINI (PENDEK)</t>
  </si>
  <si>
    <t>PENSIL WARNA JOYKO CP-12PB (PANJANG)</t>
  </si>
  <si>
    <t>STAPLER JOYKO HD-50</t>
  </si>
  <si>
    <t>STIP / PENGHAPUS JOYKO 526-B20 PUTIH</t>
  </si>
  <si>
    <t>CORRECTION TAPE JOYKO CT-507LSN55200</t>
  </si>
  <si>
    <t>CORRECTION TAPE JOYKO CT-508LSN54000</t>
  </si>
  <si>
    <t>PENSIL WARNA JOYKO CP-12PB (PANJANG)PCS10600</t>
  </si>
  <si>
    <t>PENSIL WARNA JOYKO CP-24PB (PANJANG)PCS21200</t>
  </si>
  <si>
    <t>PENSIL WARNA JOYKO CP-S12 MINI (PENDEK)PCS6700</t>
  </si>
  <si>
    <t>STAPLER JOYKO HD-50PCS18700</t>
  </si>
  <si>
    <t>STIP / PENGHAPUS JOYKO 526-B20 PUTIHBOX34100</t>
  </si>
  <si>
    <t>1482</t>
  </si>
  <si>
    <t>LS</t>
  </si>
  <si>
    <t>PENSIL WARNA KAYAGI KY-CP1224 TWIN</t>
  </si>
  <si>
    <t>HIGHLIGHTER / STABILLO TIZO TF-616 (isi 24 pc)</t>
  </si>
  <si>
    <t>HIGHLIGHTER / STABILLO TIZO TF-610 (isi 54 pc)</t>
  </si>
  <si>
    <t>GEL PEN TIZO TG30801-EL</t>
  </si>
  <si>
    <t>GEL PEN TIZO TG31590-EL</t>
  </si>
  <si>
    <t>GEL PEN TIZO TG31762-EL</t>
  </si>
  <si>
    <t>SET</t>
  </si>
  <si>
    <t>COLOR BRUSH PEN KENKO DBP-12 DUAL TIP  (12 WARNA)</t>
  </si>
  <si>
    <t>TAPE DISPENSER POLAR BEAR MN-305 @12pc</t>
  </si>
  <si>
    <t>2944</t>
  </si>
  <si>
    <t>COLOR BRUSH PEN KENKO DBP-12 DUAL TIP  (12 WARNA)SET25000</t>
  </si>
  <si>
    <t>GEL PEN TIZO TG30801-ELLS18500</t>
  </si>
  <si>
    <t>GEL PEN TIZO TG31590-ELLS18500</t>
  </si>
  <si>
    <t>GEL PEN TIZO TG31762-ELLS18500</t>
  </si>
  <si>
    <t>HIGHLIGHTER / STABILLO TIZO TF-610 (isi 54 pc)BOX122000</t>
  </si>
  <si>
    <t>HIGHLIGHTER / STABILLO TIZO TF-616 (isi 24 pc)BOX57000</t>
  </si>
  <si>
    <t>PENSIL WARNA KAYAGI KY-CP1224 TWINLS149000</t>
  </si>
  <si>
    <t>TAPE DISPENSER POLAR BEAR MN-305 @12pcBOX105000</t>
  </si>
  <si>
    <t>RISMA / YO</t>
  </si>
  <si>
    <t>4010</t>
  </si>
  <si>
    <t>PENCIL CASE 22 x 7.5 MAGNET C-1758</t>
  </si>
  <si>
    <t>NOVI / YO</t>
  </si>
  <si>
    <t>PENCIL CASE 22 x 7.5 MAGNET C-1758LS150000</t>
  </si>
  <si>
    <t>AAAAAAAA</t>
  </si>
  <si>
    <t>2945</t>
  </si>
  <si>
    <t>dwijaya</t>
  </si>
  <si>
    <t>TIPKENCT606</t>
  </si>
  <si>
    <t>CORRECTION TAPE KENKO CT-606 (6M x 5MM)</t>
  </si>
  <si>
    <t>PUNKEN40</t>
  </si>
  <si>
    <t>PUNCH KENKO NO. 40</t>
  </si>
  <si>
    <t>CORRECTION TAPE KENKO CT-606 (6M x 5MM)LSN58800</t>
  </si>
  <si>
    <t>PUNCH KENKO NO. 40LSN282000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</si>
</sst>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1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69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40" fillId="0" borderId="0" xfId="0" applyNumberFormat="1" applyFont="1" applyFill="1" applyBorder="1" applyAlignment="1">
      <alignment horizontal="left" vertical="center"/>
    </xf>
    <xf numFmtId="164" fontId="40" fillId="0" borderId="0" xfId="0" applyNumberFormat="1" applyFont="1" applyFill="1" applyBorder="1" applyAlignment="1">
      <alignment horizontal="left" vertical="center"/>
    </xf>
    <xf numFmtId="0" fontId="40" fillId="0" borderId="0" xfId="0" applyFont="1" applyFill="1" applyBorder="1" applyAlignment="1">
      <alignment horizontal="left" vertical="center"/>
    </xf>
    <xf numFmtId="49" fontId="40" fillId="0" borderId="0" xfId="0" applyNumberFormat="1" applyFont="1" applyFill="1" applyBorder="1" applyAlignment="1">
      <alignment horizontal="left" vertical="center"/>
    </xf>
    <xf numFmtId="0" fontId="40" fillId="0" borderId="0" xfId="0" applyNumberFormat="1" applyFont="1" applyFill="1" applyAlignment="1">
      <alignment horizontal="left" vertical="center"/>
    </xf>
    <xf numFmtId="43" fontId="40" fillId="0" borderId="0" xfId="0" applyNumberFormat="1" applyFont="1" applyFill="1" applyBorder="1" applyAlignment="1">
      <alignment horizontal="left" vertical="center"/>
    </xf>
    <xf numFmtId="10" fontId="40" fillId="0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7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4-Hitung%20FP%20Keluar%20April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1">
          <cell r="D1"/>
          <cell r="J1"/>
        </row>
        <row r="2">
          <cell r="D2" t="str">
            <v>AM</v>
          </cell>
          <cell r="E2">
            <v>23040001</v>
          </cell>
          <cell r="J2"/>
          <cell r="K2"/>
        </row>
        <row r="3">
          <cell r="D3"/>
          <cell r="E3"/>
          <cell r="J3"/>
          <cell r="K3"/>
        </row>
        <row r="4">
          <cell r="D4">
            <v>45021</v>
          </cell>
          <cell r="E4"/>
          <cell r="J4"/>
          <cell r="K4"/>
        </row>
        <row r="5">
          <cell r="D5"/>
          <cell r="E5"/>
          <cell r="J5"/>
          <cell r="K5"/>
        </row>
        <row r="6">
          <cell r="D6" t="str">
            <v>KO 1417</v>
          </cell>
          <cell r="E6"/>
          <cell r="J6"/>
          <cell r="K6"/>
        </row>
        <row r="7">
          <cell r="D7"/>
          <cell r="J7"/>
          <cell r="K7"/>
        </row>
        <row r="8">
          <cell r="D8" t="str">
            <v>C</v>
          </cell>
          <cell r="E8"/>
          <cell r="J8" t="str">
            <v>Disc 2</v>
          </cell>
          <cell r="K8" t="str">
            <v>Amount</v>
          </cell>
        </row>
        <row r="9">
          <cell r="D9"/>
          <cell r="E9"/>
          <cell r="J9"/>
          <cell r="K9"/>
        </row>
        <row r="10">
          <cell r="D10">
            <v>2</v>
          </cell>
          <cell r="E10" t="str">
            <v>ISI CUTTER 18 MM KENKO L-150 (BESAR)</v>
          </cell>
          <cell r="J10"/>
          <cell r="K10">
            <v>6726240</v>
          </cell>
        </row>
        <row r="11">
          <cell r="D11"/>
          <cell r="E11"/>
          <cell r="J11"/>
          <cell r="K11">
            <v>0</v>
          </cell>
        </row>
        <row r="12">
          <cell r="D12"/>
          <cell r="E12"/>
          <cell r="J12"/>
          <cell r="K12">
            <v>0</v>
          </cell>
        </row>
        <row r="13">
          <cell r="D13"/>
          <cell r="E13"/>
          <cell r="J13"/>
          <cell r="K13">
            <v>0</v>
          </cell>
        </row>
        <row r="14">
          <cell r="D14"/>
          <cell r="E14"/>
          <cell r="J14"/>
          <cell r="K14">
            <v>0</v>
          </cell>
        </row>
        <row r="15">
          <cell r="D15"/>
          <cell r="E15"/>
          <cell r="J15"/>
          <cell r="K15">
            <v>0</v>
          </cell>
        </row>
        <row r="16">
          <cell r="D16"/>
          <cell r="E16"/>
          <cell r="J16"/>
          <cell r="K16">
            <v>0</v>
          </cell>
        </row>
        <row r="17">
          <cell r="D17"/>
          <cell r="E17"/>
          <cell r="J17"/>
          <cell r="K17">
            <v>0</v>
          </cell>
        </row>
        <row r="18">
          <cell r="D18"/>
          <cell r="E18"/>
          <cell r="J18"/>
          <cell r="K18">
            <v>0</v>
          </cell>
        </row>
        <row r="19">
          <cell r="D19"/>
          <cell r="E19"/>
          <cell r="J19"/>
          <cell r="K19">
            <v>0</v>
          </cell>
        </row>
        <row r="20">
          <cell r="D20"/>
          <cell r="E20"/>
          <cell r="J20"/>
          <cell r="K20">
            <v>0</v>
          </cell>
        </row>
        <row r="21">
          <cell r="D21"/>
          <cell r="E21"/>
          <cell r="J21"/>
          <cell r="K21">
            <v>0</v>
          </cell>
        </row>
        <row r="22">
          <cell r="D22"/>
          <cell r="E22"/>
          <cell r="J22"/>
          <cell r="K22">
            <v>0</v>
          </cell>
        </row>
        <row r="23">
          <cell r="D23"/>
          <cell r="E23"/>
          <cell r="J23"/>
          <cell r="K23">
            <v>0</v>
          </cell>
        </row>
        <row r="24">
          <cell r="D24"/>
          <cell r="E24"/>
          <cell r="J24"/>
          <cell r="K24">
            <v>0</v>
          </cell>
        </row>
        <row r="25">
          <cell r="D25"/>
          <cell r="E25"/>
          <cell r="J25"/>
          <cell r="K25">
            <v>0</v>
          </cell>
        </row>
        <row r="26">
          <cell r="D26"/>
          <cell r="E26"/>
          <cell r="J26"/>
          <cell r="K26"/>
        </row>
        <row r="27">
          <cell r="D27"/>
          <cell r="E27"/>
          <cell r="J27"/>
          <cell r="K27"/>
        </row>
        <row r="28">
          <cell r="D28"/>
          <cell r="J28">
            <v>6726240</v>
          </cell>
          <cell r="K28"/>
        </row>
        <row r="29">
          <cell r="D29"/>
          <cell r="J29"/>
          <cell r="K29"/>
        </row>
        <row r="30">
          <cell r="D30"/>
          <cell r="J30"/>
          <cell r="K30">
            <v>0</v>
          </cell>
        </row>
        <row r="31">
          <cell r="D31"/>
          <cell r="J31"/>
          <cell r="K31"/>
        </row>
        <row r="32">
          <cell r="D32"/>
          <cell r="E32" t="str">
            <v>Hormat Kami,</v>
          </cell>
          <cell r="J32">
            <v>666564.32432432426</v>
          </cell>
          <cell r="K32"/>
        </row>
        <row r="33">
          <cell r="D33"/>
          <cell r="J33"/>
          <cell r="K33"/>
        </row>
        <row r="34">
          <cell r="D34"/>
          <cell r="E34"/>
          <cell r="J34"/>
          <cell r="K34">
            <v>6726240</v>
          </cell>
        </row>
        <row r="35">
          <cell r="D35"/>
          <cell r="E35"/>
          <cell r="J35"/>
          <cell r="K35"/>
        </row>
        <row r="36">
          <cell r="D36"/>
          <cell r="J36" t="str">
            <v>NOVI / CONDRO</v>
          </cell>
          <cell r="K36"/>
        </row>
        <row r="37">
          <cell r="D37"/>
          <cell r="J37"/>
          <cell r="K37"/>
        </row>
        <row r="38">
          <cell r="D38"/>
          <cell r="J38"/>
          <cell r="K38"/>
        </row>
        <row r="39">
          <cell r="D39"/>
          <cell r="E39"/>
          <cell r="J39"/>
          <cell r="K39"/>
        </row>
        <row r="40">
          <cell r="D40" t="str">
            <v>AM</v>
          </cell>
          <cell r="E40">
            <v>23040001</v>
          </cell>
          <cell r="J40"/>
          <cell r="K40"/>
        </row>
        <row r="41">
          <cell r="D41"/>
          <cell r="E41"/>
          <cell r="J41"/>
          <cell r="K41"/>
        </row>
        <row r="42">
          <cell r="D42">
            <v>45021</v>
          </cell>
          <cell r="E42"/>
          <cell r="J42"/>
          <cell r="K42"/>
        </row>
        <row r="43">
          <cell r="D43"/>
          <cell r="E43"/>
          <cell r="J43"/>
          <cell r="K43"/>
        </row>
        <row r="44">
          <cell r="D44" t="str">
            <v>KO 1417</v>
          </cell>
          <cell r="E44"/>
          <cell r="J44"/>
          <cell r="K44"/>
        </row>
        <row r="45">
          <cell r="D45"/>
          <cell r="E45"/>
          <cell r="J45"/>
          <cell r="K45"/>
        </row>
        <row r="46">
          <cell r="D46" t="str">
            <v>C</v>
          </cell>
          <cell r="E46"/>
          <cell r="J46" t="str">
            <v>Disc 2</v>
          </cell>
          <cell r="K46" t="str">
            <v>Amount</v>
          </cell>
        </row>
        <row r="47">
          <cell r="D47"/>
          <cell r="E47"/>
          <cell r="J47"/>
          <cell r="K47"/>
        </row>
        <row r="48">
          <cell r="D48">
            <v>2</v>
          </cell>
          <cell r="E48" t="str">
            <v>ISI CUTTER 18 MM KENKO L-150 (BESAR)</v>
          </cell>
          <cell r="J48">
            <v>0</v>
          </cell>
          <cell r="K48">
            <v>6726240</v>
          </cell>
        </row>
        <row r="49">
          <cell r="D49">
            <v>0</v>
          </cell>
          <cell r="E49">
            <v>0</v>
          </cell>
          <cell r="J49">
            <v>0</v>
          </cell>
          <cell r="K49">
            <v>0</v>
          </cell>
        </row>
        <row r="50">
          <cell r="D50">
            <v>0</v>
          </cell>
          <cell r="E50">
            <v>0</v>
          </cell>
          <cell r="J50">
            <v>0</v>
          </cell>
          <cell r="K50">
            <v>0</v>
          </cell>
        </row>
        <row r="51">
          <cell r="D51">
            <v>0</v>
          </cell>
          <cell r="E51">
            <v>0</v>
          </cell>
          <cell r="J51">
            <v>0</v>
          </cell>
          <cell r="K51">
            <v>0</v>
          </cell>
        </row>
        <row r="52">
          <cell r="D52">
            <v>0</v>
          </cell>
          <cell r="E52">
            <v>0</v>
          </cell>
          <cell r="J52">
            <v>0</v>
          </cell>
          <cell r="K52">
            <v>0</v>
          </cell>
        </row>
        <row r="53">
          <cell r="D53">
            <v>0</v>
          </cell>
          <cell r="E53">
            <v>0</v>
          </cell>
          <cell r="J53">
            <v>0</v>
          </cell>
          <cell r="K53">
            <v>0</v>
          </cell>
        </row>
        <row r="54">
          <cell r="D54">
            <v>0</v>
          </cell>
          <cell r="E54">
            <v>0</v>
          </cell>
          <cell r="J54">
            <v>0</v>
          </cell>
          <cell r="K54">
            <v>0</v>
          </cell>
        </row>
        <row r="55">
          <cell r="D55">
            <v>0</v>
          </cell>
          <cell r="E55">
            <v>0</v>
          </cell>
          <cell r="J55">
            <v>0</v>
          </cell>
          <cell r="K55">
            <v>0</v>
          </cell>
        </row>
        <row r="56">
          <cell r="D56">
            <v>0</v>
          </cell>
          <cell r="E56">
            <v>0</v>
          </cell>
          <cell r="J56">
            <v>0</v>
          </cell>
          <cell r="K56">
            <v>0</v>
          </cell>
        </row>
        <row r="57">
          <cell r="D57">
            <v>0</v>
          </cell>
          <cell r="E57">
            <v>0</v>
          </cell>
          <cell r="J57">
            <v>0</v>
          </cell>
          <cell r="K57">
            <v>0</v>
          </cell>
        </row>
        <row r="58">
          <cell r="D58">
            <v>0</v>
          </cell>
          <cell r="E58">
            <v>0</v>
          </cell>
          <cell r="J58">
            <v>0</v>
          </cell>
          <cell r="K58">
            <v>0</v>
          </cell>
        </row>
        <row r="59">
          <cell r="D59">
            <v>0</v>
          </cell>
          <cell r="E59">
            <v>0</v>
          </cell>
          <cell r="J59">
            <v>0</v>
          </cell>
          <cell r="K59">
            <v>0</v>
          </cell>
        </row>
        <row r="60">
          <cell r="D60">
            <v>0</v>
          </cell>
          <cell r="E60">
            <v>0</v>
          </cell>
          <cell r="J60">
            <v>0</v>
          </cell>
          <cell r="K60">
            <v>0</v>
          </cell>
        </row>
        <row r="61">
          <cell r="D61">
            <v>0</v>
          </cell>
          <cell r="E61">
            <v>0</v>
          </cell>
          <cell r="J61">
            <v>0</v>
          </cell>
          <cell r="K61">
            <v>0</v>
          </cell>
        </row>
        <row r="62">
          <cell r="D62">
            <v>0</v>
          </cell>
          <cell r="E62">
            <v>0</v>
          </cell>
          <cell r="J62">
            <v>0</v>
          </cell>
          <cell r="K62">
            <v>0</v>
          </cell>
        </row>
        <row r="63">
          <cell r="D63">
            <v>0</v>
          </cell>
          <cell r="E63">
            <v>0</v>
          </cell>
          <cell r="J63">
            <v>0</v>
          </cell>
          <cell r="K63">
            <v>0</v>
          </cell>
        </row>
        <row r="64">
          <cell r="D64"/>
          <cell r="E64"/>
          <cell r="J64"/>
          <cell r="K64"/>
        </row>
        <row r="65">
          <cell r="D65"/>
          <cell r="E65"/>
          <cell r="J65"/>
          <cell r="K65"/>
        </row>
        <row r="66">
          <cell r="D66"/>
          <cell r="E66"/>
          <cell r="J66">
            <v>6726240</v>
          </cell>
          <cell r="K66"/>
        </row>
        <row r="67">
          <cell r="D67"/>
          <cell r="E67"/>
          <cell r="J67"/>
          <cell r="K67"/>
        </row>
        <row r="68">
          <cell r="D68"/>
          <cell r="E68"/>
          <cell r="J68">
            <v>0</v>
          </cell>
          <cell r="K68">
            <v>0</v>
          </cell>
        </row>
        <row r="69">
          <cell r="D69"/>
          <cell r="E69"/>
          <cell r="J69"/>
          <cell r="K69"/>
        </row>
        <row r="70">
          <cell r="D70"/>
          <cell r="E70" t="str">
            <v>Hormat Kami,</v>
          </cell>
          <cell r="J70">
            <v>666564.32432432426</v>
          </cell>
          <cell r="K70"/>
        </row>
        <row r="71">
          <cell r="D71"/>
          <cell r="E71"/>
          <cell r="J71"/>
          <cell r="K71"/>
        </row>
        <row r="72">
          <cell r="D72"/>
          <cell r="E72"/>
          <cell r="J72"/>
          <cell r="K72">
            <v>6726240</v>
          </cell>
        </row>
        <row r="73">
          <cell r="D73"/>
          <cell r="E73"/>
          <cell r="J73"/>
          <cell r="K73"/>
        </row>
        <row r="74">
          <cell r="D74"/>
          <cell r="E74"/>
          <cell r="J74" t="str">
            <v>NOVI / CONDRO</v>
          </cell>
          <cell r="K74"/>
        </row>
        <row r="75">
          <cell r="D75"/>
          <cell r="E75"/>
          <cell r="J75">
            <v>0</v>
          </cell>
          <cell r="K75"/>
        </row>
        <row r="76">
          <cell r="D76"/>
          <cell r="E76"/>
          <cell r="J76"/>
          <cell r="K76"/>
        </row>
        <row r="77">
          <cell r="D77"/>
          <cell r="E77"/>
          <cell r="J77"/>
          <cell r="K77"/>
        </row>
        <row r="78">
          <cell r="D78" t="str">
            <v>AM</v>
          </cell>
          <cell r="E78">
            <v>23040001</v>
          </cell>
          <cell r="J78"/>
          <cell r="K78"/>
        </row>
        <row r="79">
          <cell r="D79"/>
          <cell r="E79"/>
          <cell r="J79"/>
          <cell r="K79"/>
        </row>
        <row r="80">
          <cell r="D80">
            <v>45021</v>
          </cell>
          <cell r="E80"/>
          <cell r="J80"/>
          <cell r="K80"/>
        </row>
        <row r="81">
          <cell r="D81"/>
          <cell r="E81"/>
          <cell r="J81"/>
          <cell r="K81"/>
        </row>
        <row r="82">
          <cell r="D82" t="str">
            <v>KO 1417</v>
          </cell>
          <cell r="E82"/>
          <cell r="J82"/>
          <cell r="K82"/>
        </row>
        <row r="83">
          <cell r="D83"/>
          <cell r="E83"/>
          <cell r="J83"/>
          <cell r="K83"/>
        </row>
        <row r="84">
          <cell r="D84" t="str">
            <v>C</v>
          </cell>
          <cell r="E84"/>
          <cell r="J84" t="str">
            <v>Disc 2</v>
          </cell>
          <cell r="K84" t="str">
            <v>Amount</v>
          </cell>
        </row>
        <row r="85">
          <cell r="D85"/>
          <cell r="E85"/>
          <cell r="J85"/>
          <cell r="K85"/>
        </row>
        <row r="86">
          <cell r="D86">
            <v>2</v>
          </cell>
          <cell r="E86" t="str">
            <v>ISI CUTTER 18 MM KENKO L-150 (BESAR)</v>
          </cell>
          <cell r="J86">
            <v>0</v>
          </cell>
          <cell r="K86">
            <v>6726240</v>
          </cell>
        </row>
        <row r="87">
          <cell r="D87">
            <v>0</v>
          </cell>
          <cell r="E87">
            <v>0</v>
          </cell>
          <cell r="J87">
            <v>0</v>
          </cell>
          <cell r="K87">
            <v>0</v>
          </cell>
        </row>
        <row r="88">
          <cell r="D88">
            <v>0</v>
          </cell>
          <cell r="E88">
            <v>0</v>
          </cell>
          <cell r="J88">
            <v>0</v>
          </cell>
          <cell r="K88">
            <v>0</v>
          </cell>
        </row>
        <row r="89">
          <cell r="D89">
            <v>0</v>
          </cell>
          <cell r="E89">
            <v>0</v>
          </cell>
          <cell r="J89">
            <v>0</v>
          </cell>
          <cell r="K89">
            <v>0</v>
          </cell>
        </row>
        <row r="90">
          <cell r="D90">
            <v>0</v>
          </cell>
          <cell r="E90">
            <v>0</v>
          </cell>
          <cell r="J90">
            <v>0</v>
          </cell>
          <cell r="K90">
            <v>0</v>
          </cell>
        </row>
        <row r="91">
          <cell r="D91">
            <v>0</v>
          </cell>
          <cell r="E91">
            <v>0</v>
          </cell>
          <cell r="J91">
            <v>0</v>
          </cell>
          <cell r="K91">
            <v>0</v>
          </cell>
        </row>
        <row r="92">
          <cell r="D92">
            <v>0</v>
          </cell>
          <cell r="E92">
            <v>0</v>
          </cell>
          <cell r="J92">
            <v>0</v>
          </cell>
          <cell r="K92">
            <v>0</v>
          </cell>
        </row>
        <row r="93">
          <cell r="D93">
            <v>0</v>
          </cell>
          <cell r="E93">
            <v>0</v>
          </cell>
          <cell r="J93">
            <v>0</v>
          </cell>
          <cell r="K93">
            <v>0</v>
          </cell>
        </row>
        <row r="94">
          <cell r="D94">
            <v>0</v>
          </cell>
          <cell r="E94">
            <v>0</v>
          </cell>
          <cell r="J94">
            <v>0</v>
          </cell>
          <cell r="K94">
            <v>0</v>
          </cell>
        </row>
        <row r="95">
          <cell r="D95">
            <v>0</v>
          </cell>
          <cell r="E95">
            <v>0</v>
          </cell>
          <cell r="J95">
            <v>0</v>
          </cell>
          <cell r="K95">
            <v>0</v>
          </cell>
        </row>
        <row r="96">
          <cell r="D96">
            <v>0</v>
          </cell>
          <cell r="E96">
            <v>0</v>
          </cell>
          <cell r="J96">
            <v>0</v>
          </cell>
          <cell r="K96">
            <v>0</v>
          </cell>
        </row>
        <row r="97">
          <cell r="D97">
            <v>0</v>
          </cell>
          <cell r="E97">
            <v>0</v>
          </cell>
          <cell r="J97">
            <v>0</v>
          </cell>
          <cell r="K97">
            <v>0</v>
          </cell>
        </row>
        <row r="98">
          <cell r="D98">
            <v>0</v>
          </cell>
          <cell r="E98">
            <v>0</v>
          </cell>
          <cell r="J98">
            <v>0</v>
          </cell>
          <cell r="K98">
            <v>0</v>
          </cell>
        </row>
        <row r="99">
          <cell r="D99">
            <v>0</v>
          </cell>
          <cell r="E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J100">
            <v>0</v>
          </cell>
          <cell r="K100">
            <v>0</v>
          </cell>
        </row>
        <row r="101">
          <cell r="D101">
            <v>0</v>
          </cell>
          <cell r="E101">
            <v>0</v>
          </cell>
          <cell r="J101">
            <v>0</v>
          </cell>
          <cell r="K101">
            <v>0</v>
          </cell>
        </row>
        <row r="102">
          <cell r="D102"/>
          <cell r="E102"/>
          <cell r="J102"/>
          <cell r="K102"/>
        </row>
        <row r="103">
          <cell r="D103"/>
          <cell r="E103"/>
          <cell r="J103"/>
          <cell r="K103"/>
        </row>
        <row r="104">
          <cell r="D104"/>
          <cell r="E104"/>
          <cell r="J104">
            <v>6726240</v>
          </cell>
          <cell r="K104"/>
        </row>
        <row r="105">
          <cell r="D105"/>
          <cell r="E105"/>
          <cell r="J105"/>
          <cell r="K105"/>
        </row>
        <row r="106">
          <cell r="D106"/>
          <cell r="E106"/>
          <cell r="J106">
            <v>0</v>
          </cell>
          <cell r="K106">
            <v>0</v>
          </cell>
        </row>
        <row r="107">
          <cell r="D107"/>
          <cell r="E107"/>
          <cell r="J107"/>
          <cell r="K107"/>
        </row>
        <row r="108">
          <cell r="D108"/>
          <cell r="E108" t="str">
            <v>Hormat Kami,</v>
          </cell>
          <cell r="J108">
            <v>666564.32432432426</v>
          </cell>
          <cell r="K108"/>
        </row>
        <row r="109">
          <cell r="D109"/>
          <cell r="E109"/>
          <cell r="J109"/>
          <cell r="K109"/>
        </row>
        <row r="110">
          <cell r="D110"/>
          <cell r="E110"/>
          <cell r="J110"/>
          <cell r="K110">
            <v>6726240</v>
          </cell>
        </row>
        <row r="111">
          <cell r="D111"/>
          <cell r="E111"/>
          <cell r="J111"/>
          <cell r="K111"/>
        </row>
        <row r="112">
          <cell r="D112"/>
          <cell r="E112"/>
          <cell r="J112" t="str">
            <v>NOVI / CONDRO</v>
          </cell>
          <cell r="K112"/>
        </row>
        <row r="113">
          <cell r="D113"/>
          <cell r="E113"/>
          <cell r="J113">
            <v>0</v>
          </cell>
          <cell r="K113"/>
        </row>
        <row r="114">
          <cell r="D114"/>
          <cell r="E114"/>
          <cell r="J114"/>
          <cell r="K114"/>
        </row>
        <row r="115">
          <cell r="D115"/>
          <cell r="J115"/>
        </row>
        <row r="116">
          <cell r="D116" t="str">
            <v>AM</v>
          </cell>
          <cell r="E116">
            <v>23040002</v>
          </cell>
          <cell r="J116"/>
          <cell r="K116"/>
        </row>
        <row r="117">
          <cell r="D117"/>
          <cell r="E117"/>
          <cell r="J117"/>
          <cell r="K117"/>
        </row>
        <row r="118">
          <cell r="D118">
            <v>45024</v>
          </cell>
          <cell r="E118"/>
          <cell r="J118"/>
          <cell r="K118"/>
        </row>
        <row r="119">
          <cell r="D119"/>
          <cell r="E119"/>
          <cell r="J119"/>
          <cell r="K119"/>
        </row>
        <row r="120">
          <cell r="D120" t="str">
            <v>KO 1435</v>
          </cell>
          <cell r="E120"/>
          <cell r="J120"/>
          <cell r="K120"/>
        </row>
        <row r="121">
          <cell r="D121"/>
          <cell r="J121"/>
          <cell r="K121"/>
        </row>
        <row r="122">
          <cell r="D122" t="str">
            <v>C</v>
          </cell>
          <cell r="E122"/>
          <cell r="J122" t="str">
            <v>Disc 2</v>
          </cell>
          <cell r="K122" t="str">
            <v>Amount</v>
          </cell>
        </row>
        <row r="123">
          <cell r="D123"/>
          <cell r="E123"/>
          <cell r="J123"/>
          <cell r="K123"/>
        </row>
        <row r="124">
          <cell r="D124">
            <v>1</v>
          </cell>
          <cell r="E124" t="str">
            <v>BALLPEN JOYKO BP-338 VOCUS HITAM</v>
          </cell>
          <cell r="J124"/>
          <cell r="K124">
            <v>1569456</v>
          </cell>
        </row>
        <row r="125">
          <cell r="D125">
            <v>4</v>
          </cell>
          <cell r="E125" t="str">
            <v>ISI STAPLER (STAPLES) KENKO 1210 PREMIUM (23/10)</v>
          </cell>
          <cell r="J125"/>
          <cell r="K125">
            <v>2906400</v>
          </cell>
        </row>
        <row r="126">
          <cell r="D126">
            <v>3</v>
          </cell>
          <cell r="E126" t="str">
            <v>CORRECTION FLUID KENKO KE-01</v>
          </cell>
          <cell r="J126"/>
          <cell r="K126">
            <v>10145412</v>
          </cell>
        </row>
        <row r="127">
          <cell r="D127">
            <v>1</v>
          </cell>
          <cell r="E127" t="str">
            <v>LEM STICK KENKO 8 GR (KECIL) isi 30 pc</v>
          </cell>
          <cell r="J127"/>
          <cell r="K127">
            <v>2055240</v>
          </cell>
        </row>
        <row r="128">
          <cell r="D128">
            <v>1</v>
          </cell>
          <cell r="E128" t="str">
            <v>HIGHLIGHTER / STABILO KENKO HL-100 PINK</v>
          </cell>
          <cell r="J128"/>
          <cell r="K128">
            <v>1266360</v>
          </cell>
        </row>
        <row r="129">
          <cell r="D129">
            <v>1</v>
          </cell>
          <cell r="E129" t="str">
            <v>HIGHLIGHTER / STABILO KENKO HL-100 HIJAU</v>
          </cell>
          <cell r="J129"/>
          <cell r="K129">
            <v>1266360</v>
          </cell>
        </row>
        <row r="130">
          <cell r="D130"/>
          <cell r="E130"/>
          <cell r="J130"/>
          <cell r="K130">
            <v>0</v>
          </cell>
        </row>
        <row r="131">
          <cell r="D131"/>
          <cell r="E131"/>
          <cell r="J131"/>
          <cell r="K131">
            <v>0</v>
          </cell>
        </row>
        <row r="132">
          <cell r="D132"/>
          <cell r="E132"/>
          <cell r="J132"/>
          <cell r="K132">
            <v>0</v>
          </cell>
        </row>
        <row r="133">
          <cell r="D133"/>
          <cell r="E133"/>
          <cell r="J133"/>
          <cell r="K133">
            <v>0</v>
          </cell>
        </row>
        <row r="134">
          <cell r="D134"/>
          <cell r="E134"/>
          <cell r="J134"/>
          <cell r="K134">
            <v>0</v>
          </cell>
        </row>
        <row r="135">
          <cell r="D135"/>
          <cell r="E135"/>
          <cell r="J135"/>
          <cell r="K135">
            <v>0</v>
          </cell>
        </row>
        <row r="136">
          <cell r="D136"/>
          <cell r="E136"/>
          <cell r="J136"/>
          <cell r="K136">
            <v>0</v>
          </cell>
        </row>
        <row r="137">
          <cell r="D137"/>
          <cell r="E137"/>
          <cell r="J137"/>
          <cell r="K137">
            <v>0</v>
          </cell>
        </row>
        <row r="138">
          <cell r="D138"/>
          <cell r="E138"/>
          <cell r="J138"/>
          <cell r="K138">
            <v>0</v>
          </cell>
        </row>
        <row r="139">
          <cell r="D139"/>
          <cell r="E139"/>
          <cell r="J139"/>
          <cell r="K139">
            <v>0</v>
          </cell>
        </row>
        <row r="140">
          <cell r="D140"/>
          <cell r="E140"/>
          <cell r="J140"/>
          <cell r="K140"/>
        </row>
        <row r="141">
          <cell r="D141"/>
          <cell r="E141"/>
          <cell r="J141"/>
          <cell r="K141"/>
        </row>
        <row r="142">
          <cell r="D142"/>
          <cell r="J142">
            <v>19209228</v>
          </cell>
          <cell r="K142"/>
        </row>
        <row r="143">
          <cell r="D143"/>
          <cell r="J143"/>
          <cell r="K143"/>
        </row>
        <row r="144">
          <cell r="D144"/>
          <cell r="J144"/>
          <cell r="K144">
            <v>0</v>
          </cell>
        </row>
        <row r="145">
          <cell r="D145"/>
          <cell r="J145"/>
          <cell r="K145"/>
        </row>
        <row r="146">
          <cell r="D146"/>
          <cell r="E146" t="str">
            <v>Hormat Kami,</v>
          </cell>
          <cell r="J146">
            <v>1903617.1891891889</v>
          </cell>
          <cell r="K146"/>
        </row>
        <row r="147">
          <cell r="D147"/>
          <cell r="J147"/>
          <cell r="K147"/>
        </row>
        <row r="148">
          <cell r="D148"/>
          <cell r="E148"/>
          <cell r="J148"/>
          <cell r="K148">
            <v>19209228</v>
          </cell>
        </row>
        <row r="149">
          <cell r="D149"/>
          <cell r="E149"/>
          <cell r="J149"/>
          <cell r="K149"/>
        </row>
        <row r="150">
          <cell r="D150"/>
          <cell r="J150" t="str">
            <v>NOVI / CONDRO</v>
          </cell>
          <cell r="K150"/>
        </row>
        <row r="151">
          <cell r="D151"/>
          <cell r="J151"/>
          <cell r="K151"/>
        </row>
        <row r="152">
          <cell r="D152"/>
          <cell r="J152"/>
          <cell r="K152"/>
        </row>
        <row r="153">
          <cell r="D153"/>
          <cell r="E153"/>
          <cell r="J153"/>
          <cell r="K153"/>
        </row>
        <row r="154">
          <cell r="D154" t="str">
            <v>AM</v>
          </cell>
          <cell r="E154">
            <v>23040002</v>
          </cell>
          <cell r="J154"/>
          <cell r="K154"/>
        </row>
        <row r="155">
          <cell r="D155"/>
          <cell r="E155"/>
          <cell r="J155"/>
          <cell r="K155"/>
        </row>
        <row r="156">
          <cell r="D156">
            <v>45024</v>
          </cell>
          <cell r="E156"/>
          <cell r="J156"/>
          <cell r="K156"/>
        </row>
        <row r="157">
          <cell r="D157"/>
          <cell r="E157"/>
          <cell r="J157"/>
          <cell r="K157"/>
        </row>
        <row r="158">
          <cell r="D158" t="str">
            <v>KO 1435</v>
          </cell>
          <cell r="E158"/>
          <cell r="J158"/>
          <cell r="K158"/>
        </row>
        <row r="159">
          <cell r="D159"/>
          <cell r="E159"/>
          <cell r="J159"/>
          <cell r="K159"/>
        </row>
        <row r="160">
          <cell r="D160" t="str">
            <v>C</v>
          </cell>
          <cell r="E160"/>
          <cell r="J160" t="str">
            <v>Disc 2</v>
          </cell>
          <cell r="K160" t="str">
            <v>Amount</v>
          </cell>
        </row>
        <row r="161">
          <cell r="D161"/>
          <cell r="E161"/>
          <cell r="J161"/>
          <cell r="K161"/>
        </row>
        <row r="162">
          <cell r="D162">
            <v>1</v>
          </cell>
          <cell r="E162" t="str">
            <v>BALLPEN JOYKO BP-338 VOCUS HITAM</v>
          </cell>
          <cell r="J162">
            <v>0</v>
          </cell>
          <cell r="K162">
            <v>1569456</v>
          </cell>
        </row>
        <row r="163">
          <cell r="D163">
            <v>4</v>
          </cell>
          <cell r="E163" t="str">
            <v>ISI STAPLER (STAPLES) KENKO 1210 PREMIUM (23/10)</v>
          </cell>
          <cell r="J163">
            <v>0</v>
          </cell>
          <cell r="K163">
            <v>2906400</v>
          </cell>
        </row>
        <row r="164">
          <cell r="D164">
            <v>3</v>
          </cell>
          <cell r="E164" t="str">
            <v>CORRECTION FLUID KENKO KE-01</v>
          </cell>
          <cell r="J164">
            <v>0</v>
          </cell>
          <cell r="K164">
            <v>10145412</v>
          </cell>
        </row>
        <row r="165">
          <cell r="D165">
            <v>1</v>
          </cell>
          <cell r="E165" t="str">
            <v>LEM STICK KENKO 8 GR (KECIL) isi 30 pc</v>
          </cell>
          <cell r="J165">
            <v>0</v>
          </cell>
          <cell r="K165">
            <v>2055240</v>
          </cell>
        </row>
        <row r="166">
          <cell r="D166">
            <v>1</v>
          </cell>
          <cell r="E166" t="str">
            <v>HIGHLIGHTER / STABILO KENKO HL-100 PINK</v>
          </cell>
          <cell r="J166">
            <v>0</v>
          </cell>
          <cell r="K166">
            <v>1266360</v>
          </cell>
        </row>
        <row r="167">
          <cell r="D167">
            <v>1</v>
          </cell>
          <cell r="E167" t="str">
            <v>HIGHLIGHTER / STABILO KENKO HL-100 HIJAU</v>
          </cell>
          <cell r="J167">
            <v>0</v>
          </cell>
          <cell r="K167">
            <v>1266360</v>
          </cell>
        </row>
        <row r="168">
          <cell r="D168">
            <v>0</v>
          </cell>
          <cell r="E168">
            <v>0</v>
          </cell>
          <cell r="J168">
            <v>0</v>
          </cell>
          <cell r="K168">
            <v>0</v>
          </cell>
        </row>
        <row r="169">
          <cell r="D169">
            <v>0</v>
          </cell>
          <cell r="E169">
            <v>0</v>
          </cell>
          <cell r="J169">
            <v>0</v>
          </cell>
          <cell r="K169">
            <v>0</v>
          </cell>
        </row>
        <row r="170">
          <cell r="D170">
            <v>0</v>
          </cell>
          <cell r="E170">
            <v>0</v>
          </cell>
          <cell r="J170">
            <v>0</v>
          </cell>
          <cell r="K170">
            <v>0</v>
          </cell>
        </row>
        <row r="171">
          <cell r="D171">
            <v>0</v>
          </cell>
          <cell r="E171">
            <v>0</v>
          </cell>
          <cell r="J171">
            <v>0</v>
          </cell>
          <cell r="K171">
            <v>0</v>
          </cell>
        </row>
        <row r="172">
          <cell r="D172">
            <v>0</v>
          </cell>
          <cell r="E172">
            <v>0</v>
          </cell>
          <cell r="J172">
            <v>0</v>
          </cell>
          <cell r="K172">
            <v>0</v>
          </cell>
        </row>
        <row r="173">
          <cell r="D173">
            <v>0</v>
          </cell>
          <cell r="E173">
            <v>0</v>
          </cell>
          <cell r="J173">
            <v>0</v>
          </cell>
          <cell r="K173">
            <v>0</v>
          </cell>
        </row>
        <row r="174">
          <cell r="D174">
            <v>0</v>
          </cell>
          <cell r="E174">
            <v>0</v>
          </cell>
          <cell r="J174">
            <v>0</v>
          </cell>
          <cell r="K174">
            <v>0</v>
          </cell>
        </row>
        <row r="175">
          <cell r="D175">
            <v>0</v>
          </cell>
          <cell r="E175">
            <v>0</v>
          </cell>
          <cell r="J175">
            <v>0</v>
          </cell>
          <cell r="K175">
            <v>0</v>
          </cell>
        </row>
        <row r="176">
          <cell r="D176">
            <v>0</v>
          </cell>
          <cell r="E176">
            <v>0</v>
          </cell>
          <cell r="J176">
            <v>0</v>
          </cell>
          <cell r="K176">
            <v>0</v>
          </cell>
        </row>
        <row r="177">
          <cell r="D177">
            <v>0</v>
          </cell>
          <cell r="E177">
            <v>0</v>
          </cell>
          <cell r="J177">
            <v>0</v>
          </cell>
          <cell r="K177">
            <v>0</v>
          </cell>
        </row>
        <row r="178">
          <cell r="D178"/>
          <cell r="E178"/>
          <cell r="J178"/>
          <cell r="K178"/>
        </row>
        <row r="179">
          <cell r="D179"/>
          <cell r="E179"/>
          <cell r="J179"/>
          <cell r="K179"/>
        </row>
        <row r="180">
          <cell r="D180"/>
          <cell r="E180"/>
          <cell r="J180">
            <v>19209228</v>
          </cell>
          <cell r="K180"/>
        </row>
        <row r="181">
          <cell r="D181"/>
          <cell r="E181"/>
          <cell r="J181"/>
          <cell r="K181"/>
        </row>
        <row r="182">
          <cell r="D182"/>
          <cell r="E182"/>
          <cell r="J182">
            <v>0</v>
          </cell>
          <cell r="K182">
            <v>0</v>
          </cell>
        </row>
        <row r="183">
          <cell r="D183"/>
          <cell r="E183"/>
          <cell r="J183"/>
          <cell r="K183"/>
        </row>
        <row r="184">
          <cell r="D184"/>
          <cell r="E184" t="str">
            <v>Hormat Kami,</v>
          </cell>
          <cell r="J184">
            <v>1903617.1891891889</v>
          </cell>
          <cell r="K184"/>
        </row>
        <row r="185">
          <cell r="D185"/>
          <cell r="E185"/>
          <cell r="J185"/>
          <cell r="K185"/>
        </row>
        <row r="186">
          <cell r="D186"/>
          <cell r="E186"/>
          <cell r="J186"/>
          <cell r="K186">
            <v>19209228</v>
          </cell>
        </row>
        <row r="187">
          <cell r="D187"/>
          <cell r="E187"/>
          <cell r="J187"/>
          <cell r="K187"/>
        </row>
        <row r="188">
          <cell r="D188"/>
          <cell r="E188"/>
          <cell r="J188" t="str">
            <v>NOVI / CONDRO</v>
          </cell>
          <cell r="K188"/>
        </row>
        <row r="189">
          <cell r="D189"/>
          <cell r="E189"/>
          <cell r="J189">
            <v>0</v>
          </cell>
          <cell r="K189"/>
        </row>
        <row r="190">
          <cell r="D190"/>
          <cell r="E190"/>
          <cell r="J190"/>
          <cell r="K190"/>
        </row>
        <row r="191">
          <cell r="D191"/>
          <cell r="E191"/>
          <cell r="J191"/>
          <cell r="K191"/>
        </row>
        <row r="192">
          <cell r="D192" t="str">
            <v>AM</v>
          </cell>
          <cell r="E192">
            <v>23040002</v>
          </cell>
          <cell r="J192"/>
          <cell r="K192"/>
        </row>
        <row r="193">
          <cell r="D193"/>
          <cell r="E193"/>
          <cell r="J193"/>
          <cell r="K193"/>
        </row>
        <row r="194">
          <cell r="D194">
            <v>45024</v>
          </cell>
          <cell r="E194"/>
          <cell r="J194"/>
          <cell r="K194"/>
        </row>
        <row r="195">
          <cell r="D195"/>
          <cell r="E195"/>
          <cell r="J195"/>
          <cell r="K195"/>
        </row>
        <row r="196">
          <cell r="D196" t="str">
            <v>KO 1435</v>
          </cell>
          <cell r="E196"/>
          <cell r="J196"/>
          <cell r="K196"/>
        </row>
        <row r="197">
          <cell r="D197"/>
          <cell r="E197"/>
          <cell r="J197"/>
          <cell r="K197"/>
        </row>
        <row r="198">
          <cell r="D198" t="str">
            <v>C</v>
          </cell>
          <cell r="E198"/>
          <cell r="J198" t="str">
            <v>Disc 2</v>
          </cell>
          <cell r="K198" t="str">
            <v>Amount</v>
          </cell>
        </row>
        <row r="199">
          <cell r="D199"/>
          <cell r="E199"/>
          <cell r="J199"/>
          <cell r="K199"/>
        </row>
        <row r="200">
          <cell r="D200">
            <v>1</v>
          </cell>
          <cell r="E200" t="str">
            <v>BALLPEN JOYKO BP-338 VOCUS HITAM</v>
          </cell>
          <cell r="J200">
            <v>0</v>
          </cell>
          <cell r="K200">
            <v>1569456</v>
          </cell>
        </row>
        <row r="201">
          <cell r="D201">
            <v>4</v>
          </cell>
          <cell r="E201" t="str">
            <v>ISI STAPLER (STAPLES) KENKO 1210 PREMIUM (23/10)</v>
          </cell>
          <cell r="J201">
            <v>0</v>
          </cell>
          <cell r="K201">
            <v>2906400</v>
          </cell>
        </row>
        <row r="202">
          <cell r="D202">
            <v>3</v>
          </cell>
          <cell r="E202" t="str">
            <v>CORRECTION FLUID KENKO KE-01</v>
          </cell>
          <cell r="J202">
            <v>0</v>
          </cell>
          <cell r="K202">
            <v>10145412</v>
          </cell>
        </row>
        <row r="203">
          <cell r="D203">
            <v>1</v>
          </cell>
          <cell r="E203" t="str">
            <v>LEM STICK KENKO 8 GR (KECIL) isi 30 pc</v>
          </cell>
          <cell r="J203">
            <v>0</v>
          </cell>
          <cell r="K203">
            <v>2055240</v>
          </cell>
        </row>
        <row r="204">
          <cell r="D204">
            <v>1</v>
          </cell>
          <cell r="E204" t="str">
            <v>HIGHLIGHTER / STABILO KENKO HL-100 PINK</v>
          </cell>
          <cell r="J204">
            <v>0</v>
          </cell>
          <cell r="K204">
            <v>1266360</v>
          </cell>
        </row>
        <row r="205">
          <cell r="D205">
            <v>1</v>
          </cell>
          <cell r="E205" t="str">
            <v>HIGHLIGHTER / STABILO KENKO HL-100 HIJAU</v>
          </cell>
          <cell r="J205">
            <v>0</v>
          </cell>
          <cell r="K205">
            <v>1266360</v>
          </cell>
        </row>
        <row r="206">
          <cell r="D206">
            <v>0</v>
          </cell>
          <cell r="E206">
            <v>0</v>
          </cell>
          <cell r="J206">
            <v>0</v>
          </cell>
          <cell r="K206">
            <v>0</v>
          </cell>
        </row>
        <row r="207">
          <cell r="D207">
            <v>0</v>
          </cell>
          <cell r="E207">
            <v>0</v>
          </cell>
          <cell r="J207">
            <v>0</v>
          </cell>
          <cell r="K207">
            <v>0</v>
          </cell>
        </row>
        <row r="208">
          <cell r="D208">
            <v>0</v>
          </cell>
          <cell r="E208">
            <v>0</v>
          </cell>
          <cell r="J208">
            <v>0</v>
          </cell>
          <cell r="K208">
            <v>0</v>
          </cell>
        </row>
        <row r="209">
          <cell r="D209">
            <v>0</v>
          </cell>
          <cell r="E209">
            <v>0</v>
          </cell>
          <cell r="J209">
            <v>0</v>
          </cell>
          <cell r="K209">
            <v>0</v>
          </cell>
        </row>
        <row r="210">
          <cell r="D210">
            <v>0</v>
          </cell>
          <cell r="E210">
            <v>0</v>
          </cell>
          <cell r="J210">
            <v>0</v>
          </cell>
          <cell r="K210">
            <v>0</v>
          </cell>
        </row>
        <row r="211">
          <cell r="D211">
            <v>0</v>
          </cell>
          <cell r="E211">
            <v>0</v>
          </cell>
          <cell r="J211">
            <v>0</v>
          </cell>
          <cell r="K211">
            <v>0</v>
          </cell>
        </row>
        <row r="212">
          <cell r="D212">
            <v>0</v>
          </cell>
          <cell r="E212">
            <v>0</v>
          </cell>
          <cell r="J212">
            <v>0</v>
          </cell>
          <cell r="K212">
            <v>0</v>
          </cell>
        </row>
        <row r="213">
          <cell r="D213">
            <v>0</v>
          </cell>
          <cell r="E213">
            <v>0</v>
          </cell>
          <cell r="J213">
            <v>0</v>
          </cell>
          <cell r="K213">
            <v>0</v>
          </cell>
        </row>
        <row r="214">
          <cell r="D214">
            <v>0</v>
          </cell>
          <cell r="E214">
            <v>0</v>
          </cell>
          <cell r="J214">
            <v>0</v>
          </cell>
          <cell r="K214">
            <v>0</v>
          </cell>
        </row>
        <row r="215">
          <cell r="D215">
            <v>0</v>
          </cell>
          <cell r="E215">
            <v>0</v>
          </cell>
          <cell r="J215">
            <v>0</v>
          </cell>
          <cell r="K215">
            <v>0</v>
          </cell>
        </row>
        <row r="216">
          <cell r="D216"/>
          <cell r="E216"/>
          <cell r="J216"/>
          <cell r="K216"/>
        </row>
        <row r="217">
          <cell r="D217"/>
          <cell r="E217"/>
          <cell r="J217"/>
          <cell r="K217"/>
        </row>
        <row r="218">
          <cell r="D218"/>
          <cell r="E218"/>
          <cell r="J218">
            <v>19209228</v>
          </cell>
          <cell r="K218"/>
        </row>
        <row r="219">
          <cell r="D219"/>
          <cell r="E219"/>
          <cell r="J219"/>
          <cell r="K219"/>
        </row>
        <row r="220">
          <cell r="D220"/>
          <cell r="E220"/>
          <cell r="J220">
            <v>0</v>
          </cell>
          <cell r="K220">
            <v>0</v>
          </cell>
        </row>
        <row r="221">
          <cell r="D221"/>
          <cell r="E221"/>
          <cell r="J221"/>
          <cell r="K221"/>
        </row>
        <row r="222">
          <cell r="D222"/>
          <cell r="E222" t="str">
            <v>Hormat Kami,</v>
          </cell>
          <cell r="J222">
            <v>1903617.1891891889</v>
          </cell>
          <cell r="K222"/>
        </row>
        <row r="223">
          <cell r="D223"/>
          <cell r="E223"/>
          <cell r="J223"/>
          <cell r="K223"/>
        </row>
        <row r="224">
          <cell r="D224"/>
          <cell r="E224"/>
          <cell r="J224"/>
          <cell r="K224">
            <v>19209228</v>
          </cell>
        </row>
        <row r="225">
          <cell r="D225"/>
          <cell r="E225"/>
          <cell r="J225"/>
          <cell r="K225"/>
        </row>
        <row r="226">
          <cell r="D226"/>
          <cell r="E226"/>
          <cell r="J226" t="str">
            <v>NOVI / CONDRO</v>
          </cell>
          <cell r="K226"/>
        </row>
        <row r="227">
          <cell r="D227"/>
          <cell r="E227"/>
          <cell r="J227">
            <v>0</v>
          </cell>
          <cell r="K227"/>
        </row>
        <row r="228">
          <cell r="D228"/>
          <cell r="E228"/>
          <cell r="J228"/>
          <cell r="K228"/>
        </row>
        <row r="229">
          <cell r="D229"/>
          <cell r="J229"/>
        </row>
        <row r="230">
          <cell r="D230" t="str">
            <v>AM</v>
          </cell>
          <cell r="E230">
            <v>23040003</v>
          </cell>
          <cell r="J230"/>
          <cell r="K230"/>
        </row>
        <row r="231">
          <cell r="D231"/>
          <cell r="E231"/>
          <cell r="J231"/>
          <cell r="K231"/>
        </row>
        <row r="232">
          <cell r="D232">
            <v>45024</v>
          </cell>
          <cell r="E232"/>
          <cell r="J232"/>
          <cell r="K232"/>
        </row>
        <row r="233">
          <cell r="D233"/>
          <cell r="E233"/>
          <cell r="J233"/>
          <cell r="K233"/>
        </row>
        <row r="234">
          <cell r="D234" t="str">
            <v>KO 1458</v>
          </cell>
          <cell r="E234"/>
          <cell r="J234"/>
          <cell r="K234"/>
        </row>
        <row r="235">
          <cell r="D235"/>
          <cell r="J235"/>
          <cell r="K235"/>
        </row>
        <row r="236">
          <cell r="D236" t="str">
            <v>C</v>
          </cell>
          <cell r="E236"/>
          <cell r="J236" t="str">
            <v>Disc 2</v>
          </cell>
          <cell r="K236" t="str">
            <v>Amount</v>
          </cell>
        </row>
        <row r="237">
          <cell r="D237"/>
          <cell r="E237"/>
          <cell r="J237"/>
          <cell r="K237"/>
        </row>
        <row r="238">
          <cell r="D238">
            <v>1</v>
          </cell>
          <cell r="E238" t="str">
            <v>GEL PEN JOYKO GP-265 Q-GEL</v>
          </cell>
          <cell r="J238"/>
          <cell r="K238">
            <v>3512592</v>
          </cell>
        </row>
        <row r="239">
          <cell r="D239">
            <v>1</v>
          </cell>
          <cell r="E239" t="str">
            <v>STIP / PENGHAPUS JOYKO 526-B40P PUTIH</v>
          </cell>
          <cell r="J239"/>
          <cell r="K239">
            <v>1223975</v>
          </cell>
        </row>
        <row r="240">
          <cell r="D240"/>
          <cell r="E240"/>
          <cell r="J240"/>
          <cell r="K240">
            <v>0</v>
          </cell>
        </row>
        <row r="241">
          <cell r="D241"/>
          <cell r="E241"/>
          <cell r="J241"/>
          <cell r="K241">
            <v>0</v>
          </cell>
        </row>
        <row r="242">
          <cell r="D242"/>
          <cell r="E242"/>
          <cell r="J242"/>
          <cell r="K242">
            <v>0</v>
          </cell>
        </row>
        <row r="243">
          <cell r="D243"/>
          <cell r="E243"/>
          <cell r="J243"/>
          <cell r="K243">
            <v>0</v>
          </cell>
        </row>
        <row r="244">
          <cell r="D244"/>
          <cell r="E244"/>
          <cell r="J244"/>
          <cell r="K244">
            <v>0</v>
          </cell>
        </row>
        <row r="245">
          <cell r="D245"/>
          <cell r="E245"/>
          <cell r="J245"/>
          <cell r="K245">
            <v>0</v>
          </cell>
        </row>
        <row r="246">
          <cell r="D246"/>
          <cell r="E246"/>
          <cell r="J246"/>
          <cell r="K246">
            <v>0</v>
          </cell>
        </row>
        <row r="247">
          <cell r="D247"/>
          <cell r="E247"/>
          <cell r="J247"/>
          <cell r="K247">
            <v>0</v>
          </cell>
        </row>
        <row r="248">
          <cell r="D248"/>
          <cell r="E248"/>
          <cell r="J248"/>
          <cell r="K248">
            <v>0</v>
          </cell>
        </row>
        <row r="249">
          <cell r="D249"/>
          <cell r="E249"/>
          <cell r="J249"/>
          <cell r="K249">
            <v>0</v>
          </cell>
        </row>
        <row r="250">
          <cell r="D250"/>
          <cell r="E250"/>
          <cell r="J250"/>
          <cell r="K250">
            <v>0</v>
          </cell>
        </row>
        <row r="251">
          <cell r="D251"/>
          <cell r="E251"/>
          <cell r="J251"/>
          <cell r="K251">
            <v>0</v>
          </cell>
        </row>
        <row r="252">
          <cell r="D252"/>
          <cell r="E252"/>
          <cell r="J252"/>
          <cell r="K252">
            <v>0</v>
          </cell>
        </row>
        <row r="253">
          <cell r="D253"/>
          <cell r="E253"/>
          <cell r="J253"/>
          <cell r="K253">
            <v>0</v>
          </cell>
        </row>
        <row r="254">
          <cell r="D254"/>
          <cell r="E254"/>
          <cell r="J254"/>
          <cell r="K254"/>
        </row>
        <row r="255">
          <cell r="D255"/>
          <cell r="E255"/>
          <cell r="J255"/>
          <cell r="K255"/>
        </row>
        <row r="256">
          <cell r="D256"/>
          <cell r="J256">
            <v>4736567</v>
          </cell>
          <cell r="K256"/>
        </row>
        <row r="257">
          <cell r="D257"/>
          <cell r="J257"/>
          <cell r="K257"/>
        </row>
        <row r="258">
          <cell r="D258"/>
          <cell r="J258"/>
          <cell r="K258">
            <v>0</v>
          </cell>
        </row>
        <row r="259">
          <cell r="D259"/>
          <cell r="J259"/>
          <cell r="K259"/>
        </row>
        <row r="260">
          <cell r="D260"/>
          <cell r="E260" t="str">
            <v>Hormat Kami,</v>
          </cell>
          <cell r="J260">
            <v>469389.52252252249</v>
          </cell>
          <cell r="K260"/>
        </row>
        <row r="261">
          <cell r="D261"/>
          <cell r="J261"/>
          <cell r="K261"/>
        </row>
        <row r="262">
          <cell r="D262"/>
          <cell r="E262"/>
          <cell r="J262"/>
          <cell r="K262">
            <v>4736567</v>
          </cell>
        </row>
        <row r="263">
          <cell r="D263"/>
          <cell r="E263"/>
          <cell r="J263"/>
          <cell r="K263"/>
        </row>
        <row r="264">
          <cell r="D264"/>
          <cell r="J264" t="str">
            <v>NOVI / CONDRO</v>
          </cell>
          <cell r="K264"/>
        </row>
        <row r="265">
          <cell r="D265"/>
          <cell r="J265"/>
          <cell r="K265"/>
        </row>
        <row r="266">
          <cell r="D266"/>
          <cell r="J266"/>
          <cell r="K266"/>
        </row>
        <row r="267">
          <cell r="D267"/>
          <cell r="E267"/>
          <cell r="J267"/>
          <cell r="K267"/>
        </row>
        <row r="268">
          <cell r="D268" t="str">
            <v>AM</v>
          </cell>
          <cell r="E268">
            <v>23040003</v>
          </cell>
          <cell r="J268"/>
          <cell r="K268"/>
        </row>
        <row r="269">
          <cell r="D269"/>
          <cell r="E269"/>
          <cell r="J269"/>
          <cell r="K269"/>
        </row>
        <row r="270">
          <cell r="D270">
            <v>45024</v>
          </cell>
          <cell r="E270"/>
          <cell r="J270"/>
          <cell r="K270"/>
        </row>
        <row r="271">
          <cell r="D271"/>
          <cell r="E271"/>
          <cell r="J271"/>
          <cell r="K271"/>
        </row>
        <row r="272">
          <cell r="D272" t="str">
            <v>KO 1458</v>
          </cell>
          <cell r="E272"/>
          <cell r="J272"/>
          <cell r="K272"/>
        </row>
        <row r="273">
          <cell r="D273"/>
          <cell r="E273"/>
          <cell r="J273"/>
          <cell r="K273"/>
        </row>
        <row r="274">
          <cell r="D274" t="str">
            <v>C</v>
          </cell>
          <cell r="E274"/>
          <cell r="J274" t="str">
            <v>Disc 2</v>
          </cell>
          <cell r="K274" t="str">
            <v>Amount</v>
          </cell>
        </row>
        <row r="275">
          <cell r="D275"/>
          <cell r="E275"/>
          <cell r="J275"/>
          <cell r="K275"/>
        </row>
        <row r="276">
          <cell r="D276">
            <v>1</v>
          </cell>
          <cell r="E276" t="str">
            <v>GEL PEN JOYKO GP-265 Q-GEL</v>
          </cell>
          <cell r="J276">
            <v>0</v>
          </cell>
          <cell r="K276">
            <v>3512592</v>
          </cell>
        </row>
        <row r="277">
          <cell r="D277">
            <v>1</v>
          </cell>
          <cell r="E277" t="str">
            <v>STIP / PENGHAPUS JOYKO 526-B40P PUTIH</v>
          </cell>
          <cell r="J277">
            <v>0</v>
          </cell>
          <cell r="K277">
            <v>1223975</v>
          </cell>
        </row>
        <row r="278">
          <cell r="D278">
            <v>0</v>
          </cell>
          <cell r="E278">
            <v>0</v>
          </cell>
          <cell r="J278">
            <v>0</v>
          </cell>
          <cell r="K278">
            <v>0</v>
          </cell>
        </row>
        <row r="279">
          <cell r="D279">
            <v>0</v>
          </cell>
          <cell r="E279">
            <v>0</v>
          </cell>
          <cell r="J279">
            <v>0</v>
          </cell>
          <cell r="K279">
            <v>0</v>
          </cell>
        </row>
        <row r="280">
          <cell r="D280">
            <v>0</v>
          </cell>
          <cell r="E280">
            <v>0</v>
          </cell>
          <cell r="J280">
            <v>0</v>
          </cell>
          <cell r="K280">
            <v>0</v>
          </cell>
        </row>
        <row r="281">
          <cell r="D281">
            <v>0</v>
          </cell>
          <cell r="E281">
            <v>0</v>
          </cell>
          <cell r="J281">
            <v>0</v>
          </cell>
          <cell r="K281">
            <v>0</v>
          </cell>
        </row>
        <row r="282">
          <cell r="D282">
            <v>0</v>
          </cell>
          <cell r="E282">
            <v>0</v>
          </cell>
          <cell r="J282">
            <v>0</v>
          </cell>
          <cell r="K282">
            <v>0</v>
          </cell>
        </row>
        <row r="283">
          <cell r="D283">
            <v>0</v>
          </cell>
          <cell r="E283">
            <v>0</v>
          </cell>
          <cell r="J283">
            <v>0</v>
          </cell>
          <cell r="K283">
            <v>0</v>
          </cell>
        </row>
        <row r="284">
          <cell r="D284">
            <v>0</v>
          </cell>
          <cell r="E284">
            <v>0</v>
          </cell>
          <cell r="J284">
            <v>0</v>
          </cell>
          <cell r="K284">
            <v>0</v>
          </cell>
        </row>
        <row r="285">
          <cell r="D285">
            <v>0</v>
          </cell>
          <cell r="E285">
            <v>0</v>
          </cell>
          <cell r="J285">
            <v>0</v>
          </cell>
          <cell r="K285">
            <v>0</v>
          </cell>
        </row>
        <row r="286">
          <cell r="D286">
            <v>0</v>
          </cell>
          <cell r="E286">
            <v>0</v>
          </cell>
          <cell r="J286">
            <v>0</v>
          </cell>
          <cell r="K286">
            <v>0</v>
          </cell>
        </row>
        <row r="287">
          <cell r="D287">
            <v>0</v>
          </cell>
          <cell r="E287">
            <v>0</v>
          </cell>
          <cell r="J287">
            <v>0</v>
          </cell>
          <cell r="K287">
            <v>0</v>
          </cell>
        </row>
        <row r="288">
          <cell r="D288">
            <v>0</v>
          </cell>
          <cell r="E288">
            <v>0</v>
          </cell>
          <cell r="J288">
            <v>0</v>
          </cell>
          <cell r="K288">
            <v>0</v>
          </cell>
        </row>
        <row r="289">
          <cell r="D289">
            <v>0</v>
          </cell>
          <cell r="E289">
            <v>0</v>
          </cell>
          <cell r="J289">
            <v>0</v>
          </cell>
          <cell r="K289">
            <v>0</v>
          </cell>
        </row>
        <row r="290">
          <cell r="D290">
            <v>0</v>
          </cell>
          <cell r="E290">
            <v>0</v>
          </cell>
          <cell r="J290">
            <v>0</v>
          </cell>
          <cell r="K290">
            <v>0</v>
          </cell>
        </row>
        <row r="291">
          <cell r="D291">
            <v>0</v>
          </cell>
          <cell r="E291">
            <v>0</v>
          </cell>
          <cell r="J291">
            <v>0</v>
          </cell>
          <cell r="K291">
            <v>0</v>
          </cell>
        </row>
        <row r="292">
          <cell r="D292"/>
          <cell r="E292"/>
          <cell r="J292"/>
          <cell r="K292"/>
        </row>
        <row r="293">
          <cell r="D293"/>
          <cell r="E293"/>
          <cell r="J293"/>
          <cell r="K293"/>
        </row>
        <row r="294">
          <cell r="D294"/>
          <cell r="E294"/>
          <cell r="J294">
            <v>4736567</v>
          </cell>
          <cell r="K294"/>
        </row>
        <row r="295">
          <cell r="D295"/>
          <cell r="E295"/>
          <cell r="J295"/>
          <cell r="K295"/>
        </row>
        <row r="296">
          <cell r="D296"/>
          <cell r="E296"/>
          <cell r="J296">
            <v>0</v>
          </cell>
          <cell r="K296">
            <v>0</v>
          </cell>
        </row>
        <row r="297">
          <cell r="D297"/>
          <cell r="E297"/>
          <cell r="J297"/>
          <cell r="K297"/>
        </row>
        <row r="298">
          <cell r="D298"/>
          <cell r="E298" t="str">
            <v>Hormat Kami,</v>
          </cell>
          <cell r="J298">
            <v>469389.52252252249</v>
          </cell>
          <cell r="K298"/>
        </row>
        <row r="299">
          <cell r="D299"/>
          <cell r="E299"/>
          <cell r="J299"/>
          <cell r="K299"/>
        </row>
        <row r="300">
          <cell r="D300"/>
          <cell r="E300"/>
          <cell r="J300"/>
          <cell r="K300">
            <v>4736567</v>
          </cell>
        </row>
        <row r="301">
          <cell r="D301"/>
          <cell r="E301"/>
          <cell r="J301"/>
          <cell r="K301"/>
        </row>
        <row r="302">
          <cell r="D302"/>
          <cell r="E302"/>
          <cell r="J302" t="str">
            <v>NOVI / CONDRO</v>
          </cell>
          <cell r="K302"/>
        </row>
        <row r="303">
          <cell r="D303"/>
          <cell r="E303"/>
          <cell r="J303">
            <v>0</v>
          </cell>
          <cell r="K303"/>
        </row>
        <row r="304">
          <cell r="D304"/>
          <cell r="E304"/>
          <cell r="J304"/>
          <cell r="K304"/>
        </row>
        <row r="305">
          <cell r="D305"/>
          <cell r="E305"/>
          <cell r="J305"/>
          <cell r="K305"/>
        </row>
        <row r="306">
          <cell r="D306" t="str">
            <v>AM</v>
          </cell>
          <cell r="E306">
            <v>23040003</v>
          </cell>
          <cell r="J306"/>
          <cell r="K306"/>
        </row>
        <row r="307">
          <cell r="D307"/>
          <cell r="E307"/>
          <cell r="J307"/>
          <cell r="K307"/>
        </row>
        <row r="308">
          <cell r="D308">
            <v>45024</v>
          </cell>
          <cell r="E308"/>
          <cell r="J308"/>
          <cell r="K308"/>
        </row>
        <row r="309">
          <cell r="D309"/>
          <cell r="E309"/>
          <cell r="J309"/>
          <cell r="K309"/>
        </row>
        <row r="310">
          <cell r="D310" t="str">
            <v>KO 1458</v>
          </cell>
          <cell r="E310"/>
          <cell r="J310"/>
          <cell r="K310"/>
        </row>
        <row r="311">
          <cell r="D311"/>
          <cell r="E311"/>
          <cell r="J311"/>
          <cell r="K311"/>
        </row>
        <row r="312">
          <cell r="D312" t="str">
            <v>C</v>
          </cell>
          <cell r="E312"/>
          <cell r="J312" t="str">
            <v>Disc 2</v>
          </cell>
          <cell r="K312" t="str">
            <v>Amount</v>
          </cell>
        </row>
        <row r="313">
          <cell r="D313"/>
          <cell r="E313"/>
          <cell r="J313"/>
          <cell r="K313"/>
        </row>
        <row r="314">
          <cell r="D314">
            <v>1</v>
          </cell>
          <cell r="E314" t="str">
            <v>GEL PEN JOYKO GP-265 Q-GEL</v>
          </cell>
          <cell r="J314">
            <v>0</v>
          </cell>
          <cell r="K314">
            <v>3512592</v>
          </cell>
        </row>
        <row r="315">
          <cell r="D315">
            <v>1</v>
          </cell>
          <cell r="E315" t="str">
            <v>STIP / PENGHAPUS JOYKO 526-B40P PUTIH</v>
          </cell>
          <cell r="J315">
            <v>0</v>
          </cell>
          <cell r="K315">
            <v>1223975</v>
          </cell>
        </row>
        <row r="316">
          <cell r="D316">
            <v>0</v>
          </cell>
          <cell r="E316">
            <v>0</v>
          </cell>
          <cell r="J316">
            <v>0</v>
          </cell>
          <cell r="K316">
            <v>0</v>
          </cell>
        </row>
        <row r="317">
          <cell r="D317">
            <v>0</v>
          </cell>
          <cell r="E317">
            <v>0</v>
          </cell>
          <cell r="J317">
            <v>0</v>
          </cell>
          <cell r="K317">
            <v>0</v>
          </cell>
        </row>
        <row r="318">
          <cell r="D318">
            <v>0</v>
          </cell>
          <cell r="E318">
            <v>0</v>
          </cell>
          <cell r="J318">
            <v>0</v>
          </cell>
          <cell r="K318">
            <v>0</v>
          </cell>
        </row>
        <row r="319">
          <cell r="D319">
            <v>0</v>
          </cell>
          <cell r="E319">
            <v>0</v>
          </cell>
          <cell r="J319">
            <v>0</v>
          </cell>
          <cell r="K319">
            <v>0</v>
          </cell>
        </row>
        <row r="320">
          <cell r="D320">
            <v>0</v>
          </cell>
          <cell r="E320">
            <v>0</v>
          </cell>
          <cell r="J320">
            <v>0</v>
          </cell>
          <cell r="K320">
            <v>0</v>
          </cell>
        </row>
        <row r="321">
          <cell r="D321">
            <v>0</v>
          </cell>
          <cell r="E321">
            <v>0</v>
          </cell>
          <cell r="J321">
            <v>0</v>
          </cell>
          <cell r="K321">
            <v>0</v>
          </cell>
        </row>
        <row r="322">
          <cell r="D322">
            <v>0</v>
          </cell>
          <cell r="E322">
            <v>0</v>
          </cell>
          <cell r="J322">
            <v>0</v>
          </cell>
          <cell r="K322">
            <v>0</v>
          </cell>
        </row>
        <row r="323">
          <cell r="D323">
            <v>0</v>
          </cell>
          <cell r="E323">
            <v>0</v>
          </cell>
          <cell r="J323">
            <v>0</v>
          </cell>
          <cell r="K323">
            <v>0</v>
          </cell>
        </row>
        <row r="324">
          <cell r="D324">
            <v>0</v>
          </cell>
          <cell r="E324">
            <v>0</v>
          </cell>
          <cell r="J324">
            <v>0</v>
          </cell>
          <cell r="K324">
            <v>0</v>
          </cell>
        </row>
        <row r="325">
          <cell r="D325">
            <v>0</v>
          </cell>
          <cell r="E325">
            <v>0</v>
          </cell>
          <cell r="J325">
            <v>0</v>
          </cell>
          <cell r="K325">
            <v>0</v>
          </cell>
        </row>
        <row r="326">
          <cell r="D326">
            <v>0</v>
          </cell>
          <cell r="E326">
            <v>0</v>
          </cell>
          <cell r="J326">
            <v>0</v>
          </cell>
          <cell r="K326">
            <v>0</v>
          </cell>
        </row>
        <row r="327">
          <cell r="D327">
            <v>0</v>
          </cell>
          <cell r="E327">
            <v>0</v>
          </cell>
          <cell r="J327">
            <v>0</v>
          </cell>
          <cell r="K327">
            <v>0</v>
          </cell>
        </row>
        <row r="328">
          <cell r="D328">
            <v>0</v>
          </cell>
          <cell r="E328">
            <v>0</v>
          </cell>
          <cell r="J328">
            <v>0</v>
          </cell>
          <cell r="K328">
            <v>0</v>
          </cell>
        </row>
        <row r="329">
          <cell r="D329">
            <v>0</v>
          </cell>
          <cell r="E329">
            <v>0</v>
          </cell>
          <cell r="J329">
            <v>0</v>
          </cell>
          <cell r="K329">
            <v>0</v>
          </cell>
        </row>
        <row r="330">
          <cell r="D330"/>
          <cell r="E330"/>
          <cell r="J330"/>
          <cell r="K330"/>
        </row>
        <row r="331">
          <cell r="D331"/>
          <cell r="E331"/>
          <cell r="J331"/>
          <cell r="K331"/>
        </row>
        <row r="332">
          <cell r="D332"/>
          <cell r="E332"/>
          <cell r="J332">
            <v>4736567</v>
          </cell>
          <cell r="K332"/>
        </row>
        <row r="333">
          <cell r="D333"/>
          <cell r="E333"/>
          <cell r="J333"/>
          <cell r="K333"/>
        </row>
        <row r="334">
          <cell r="D334"/>
          <cell r="E334"/>
          <cell r="J334">
            <v>0</v>
          </cell>
          <cell r="K334">
            <v>0</v>
          </cell>
        </row>
        <row r="335">
          <cell r="D335"/>
          <cell r="E335"/>
          <cell r="J335"/>
          <cell r="K335"/>
        </row>
        <row r="336">
          <cell r="D336"/>
          <cell r="E336" t="str">
            <v>Hormat Kami,</v>
          </cell>
          <cell r="J336">
            <v>469389.52252252249</v>
          </cell>
          <cell r="K336"/>
        </row>
        <row r="337">
          <cell r="D337"/>
          <cell r="E337"/>
          <cell r="J337"/>
          <cell r="K337"/>
        </row>
        <row r="338">
          <cell r="D338"/>
          <cell r="E338"/>
          <cell r="J338"/>
          <cell r="K338">
            <v>4736567</v>
          </cell>
        </row>
        <row r="339">
          <cell r="D339"/>
          <cell r="E339"/>
          <cell r="J339"/>
          <cell r="K339"/>
        </row>
        <row r="340">
          <cell r="D340"/>
          <cell r="E340"/>
          <cell r="J340" t="str">
            <v>NOVI / CONDRO</v>
          </cell>
          <cell r="K340"/>
        </row>
        <row r="341">
          <cell r="D341"/>
          <cell r="E341"/>
          <cell r="J341">
            <v>0</v>
          </cell>
          <cell r="K341"/>
        </row>
        <row r="342">
          <cell r="D342"/>
          <cell r="E342"/>
          <cell r="J342"/>
          <cell r="K342"/>
        </row>
        <row r="343">
          <cell r="D343"/>
          <cell r="J343"/>
        </row>
        <row r="344">
          <cell r="D344" t="str">
            <v>AM</v>
          </cell>
          <cell r="E344">
            <v>23040004</v>
          </cell>
          <cell r="J344"/>
          <cell r="K344"/>
        </row>
        <row r="345">
          <cell r="D345"/>
          <cell r="E345"/>
          <cell r="J345"/>
          <cell r="K345"/>
        </row>
        <row r="346">
          <cell r="D346">
            <v>45024</v>
          </cell>
          <cell r="E346"/>
          <cell r="J346"/>
          <cell r="K346"/>
        </row>
        <row r="347">
          <cell r="D347"/>
          <cell r="E347"/>
          <cell r="J347"/>
          <cell r="K347"/>
        </row>
        <row r="348">
          <cell r="D348" t="str">
            <v>G 1459</v>
          </cell>
          <cell r="E348"/>
          <cell r="J348"/>
          <cell r="K348"/>
        </row>
        <row r="349">
          <cell r="D349"/>
          <cell r="J349"/>
          <cell r="K349"/>
        </row>
        <row r="350">
          <cell r="D350" t="str">
            <v>C</v>
          </cell>
          <cell r="E350"/>
          <cell r="J350" t="str">
            <v>Disc 2</v>
          </cell>
          <cell r="K350" t="str">
            <v>Amount</v>
          </cell>
        </row>
        <row r="351">
          <cell r="D351"/>
          <cell r="E351"/>
          <cell r="J351"/>
          <cell r="K351"/>
        </row>
        <row r="352">
          <cell r="D352">
            <v>5</v>
          </cell>
          <cell r="E352" t="str">
            <v>CRAYON / OIL PASTEL JOYKO OP-24S PP CASE SEA WORLD</v>
          </cell>
          <cell r="J352">
            <v>0.03</v>
          </cell>
          <cell r="K352">
            <v>6029520</v>
          </cell>
        </row>
        <row r="353">
          <cell r="D353">
            <v>1</v>
          </cell>
          <cell r="E353" t="str">
            <v>CORRECTION TAPE JOYKO CT-522</v>
          </cell>
          <cell r="J353"/>
          <cell r="K353">
            <v>3024000</v>
          </cell>
        </row>
        <row r="354">
          <cell r="D354">
            <v>1</v>
          </cell>
          <cell r="E354" t="str">
            <v>CALCULATOR JOYKO CC-800CH</v>
          </cell>
          <cell r="J354">
            <v>0.05</v>
          </cell>
          <cell r="K354">
            <v>3940125</v>
          </cell>
        </row>
        <row r="355">
          <cell r="D355"/>
          <cell r="E355"/>
          <cell r="J355"/>
          <cell r="K355">
            <v>0</v>
          </cell>
        </row>
        <row r="356">
          <cell r="D356"/>
          <cell r="E356"/>
          <cell r="J356"/>
          <cell r="K356">
            <v>0</v>
          </cell>
        </row>
        <row r="357">
          <cell r="D357"/>
          <cell r="E357"/>
          <cell r="J357"/>
          <cell r="K357">
            <v>0</v>
          </cell>
        </row>
        <row r="358">
          <cell r="D358"/>
          <cell r="E358"/>
          <cell r="J358"/>
          <cell r="K358">
            <v>0</v>
          </cell>
        </row>
        <row r="359">
          <cell r="D359"/>
          <cell r="E359"/>
          <cell r="J359"/>
          <cell r="K359">
            <v>0</v>
          </cell>
        </row>
        <row r="360">
          <cell r="D360"/>
          <cell r="E360"/>
          <cell r="J360"/>
          <cell r="K360">
            <v>0</v>
          </cell>
        </row>
        <row r="361">
          <cell r="D361"/>
          <cell r="E361"/>
          <cell r="J361"/>
          <cell r="K361">
            <v>0</v>
          </cell>
        </row>
        <row r="362">
          <cell r="D362"/>
          <cell r="E362"/>
          <cell r="J362"/>
          <cell r="K362">
            <v>0</v>
          </cell>
        </row>
        <row r="363">
          <cell r="D363"/>
          <cell r="E363"/>
          <cell r="J363"/>
          <cell r="K363">
            <v>0</v>
          </cell>
        </row>
        <row r="364">
          <cell r="D364"/>
          <cell r="E364"/>
          <cell r="J364"/>
          <cell r="K364">
            <v>0</v>
          </cell>
        </row>
        <row r="365">
          <cell r="D365"/>
          <cell r="E365"/>
          <cell r="J365"/>
          <cell r="K365">
            <v>0</v>
          </cell>
        </row>
        <row r="366">
          <cell r="D366"/>
          <cell r="E366"/>
          <cell r="J366"/>
          <cell r="K366">
            <v>0</v>
          </cell>
        </row>
        <row r="367">
          <cell r="D367"/>
          <cell r="E367"/>
          <cell r="J367"/>
          <cell r="K367">
            <v>0</v>
          </cell>
        </row>
        <row r="368">
          <cell r="D368"/>
          <cell r="E368"/>
          <cell r="J368"/>
          <cell r="K368"/>
        </row>
        <row r="369">
          <cell r="D369"/>
          <cell r="E369"/>
          <cell r="J369"/>
          <cell r="K369"/>
        </row>
        <row r="370">
          <cell r="D370"/>
          <cell r="J370">
            <v>12993645</v>
          </cell>
          <cell r="K370"/>
        </row>
        <row r="371">
          <cell r="D371"/>
          <cell r="J371"/>
          <cell r="K371"/>
        </row>
        <row r="372">
          <cell r="D372"/>
          <cell r="J372"/>
          <cell r="K372">
            <v>0</v>
          </cell>
        </row>
        <row r="373">
          <cell r="D373"/>
          <cell r="J373"/>
          <cell r="K373"/>
        </row>
        <row r="374">
          <cell r="D374"/>
          <cell r="E374" t="str">
            <v>Hormat Kami,</v>
          </cell>
          <cell r="J374">
            <v>1287658.5135135134</v>
          </cell>
          <cell r="K374"/>
        </row>
        <row r="375">
          <cell r="D375"/>
          <cell r="J375"/>
          <cell r="K375"/>
        </row>
        <row r="376">
          <cell r="D376"/>
          <cell r="E376"/>
          <cell r="J376"/>
          <cell r="K376">
            <v>12993645</v>
          </cell>
        </row>
        <row r="377">
          <cell r="D377"/>
          <cell r="E377"/>
          <cell r="J377"/>
          <cell r="K377"/>
        </row>
        <row r="378">
          <cell r="D378"/>
          <cell r="J378" t="str">
            <v>NOVI / CONDRO</v>
          </cell>
          <cell r="K378"/>
        </row>
        <row r="379">
          <cell r="D379"/>
          <cell r="J379"/>
          <cell r="K379"/>
        </row>
        <row r="380">
          <cell r="D380"/>
          <cell r="J380"/>
          <cell r="K380"/>
        </row>
        <row r="381">
          <cell r="D381"/>
          <cell r="E381"/>
          <cell r="J381"/>
          <cell r="K381"/>
        </row>
        <row r="382">
          <cell r="D382" t="str">
            <v>AM</v>
          </cell>
          <cell r="E382">
            <v>23040004</v>
          </cell>
          <cell r="J382"/>
          <cell r="K382"/>
        </row>
        <row r="383">
          <cell r="D383"/>
          <cell r="E383"/>
          <cell r="J383"/>
          <cell r="K383"/>
        </row>
        <row r="384">
          <cell r="D384">
            <v>45024</v>
          </cell>
          <cell r="E384"/>
          <cell r="J384"/>
          <cell r="K384"/>
        </row>
        <row r="385">
          <cell r="D385"/>
          <cell r="E385"/>
          <cell r="J385"/>
          <cell r="K385"/>
        </row>
        <row r="386">
          <cell r="D386" t="str">
            <v>G 1459</v>
          </cell>
          <cell r="E386"/>
          <cell r="J386"/>
          <cell r="K386"/>
        </row>
        <row r="387">
          <cell r="D387"/>
          <cell r="E387"/>
          <cell r="J387"/>
          <cell r="K387"/>
        </row>
        <row r="388">
          <cell r="D388" t="str">
            <v>C</v>
          </cell>
          <cell r="E388"/>
          <cell r="J388" t="str">
            <v>Disc 2</v>
          </cell>
          <cell r="K388" t="str">
            <v>Amount</v>
          </cell>
        </row>
        <row r="389">
          <cell r="D389"/>
          <cell r="E389"/>
          <cell r="J389"/>
          <cell r="K389"/>
        </row>
        <row r="390">
          <cell r="D390">
            <v>5</v>
          </cell>
          <cell r="E390" t="str">
            <v>CRAYON / OIL PASTEL JOYKO OP-24S PP CASE SEA WORLD</v>
          </cell>
          <cell r="J390">
            <v>0.03</v>
          </cell>
          <cell r="K390">
            <v>6029520</v>
          </cell>
        </row>
        <row r="391">
          <cell r="D391">
            <v>1</v>
          </cell>
          <cell r="E391" t="str">
            <v>CORRECTION TAPE JOYKO CT-522</v>
          </cell>
          <cell r="J391">
            <v>0</v>
          </cell>
          <cell r="K391">
            <v>3024000</v>
          </cell>
        </row>
        <row r="392">
          <cell r="D392">
            <v>1</v>
          </cell>
          <cell r="E392" t="str">
            <v>CALCULATOR JOYKO CC-800CH</v>
          </cell>
          <cell r="J392">
            <v>0.05</v>
          </cell>
          <cell r="K392">
            <v>3940125</v>
          </cell>
        </row>
        <row r="393">
          <cell r="D393">
            <v>0</v>
          </cell>
          <cell r="E393">
            <v>0</v>
          </cell>
          <cell r="J393">
            <v>0</v>
          </cell>
          <cell r="K393">
            <v>0</v>
          </cell>
        </row>
        <row r="394">
          <cell r="D394">
            <v>0</v>
          </cell>
          <cell r="E394">
            <v>0</v>
          </cell>
          <cell r="J394">
            <v>0</v>
          </cell>
          <cell r="K394">
            <v>0</v>
          </cell>
        </row>
        <row r="395">
          <cell r="D395">
            <v>0</v>
          </cell>
          <cell r="E395">
            <v>0</v>
          </cell>
          <cell r="J395">
            <v>0</v>
          </cell>
          <cell r="K395">
            <v>0</v>
          </cell>
        </row>
        <row r="396">
          <cell r="D396">
            <v>0</v>
          </cell>
          <cell r="E396">
            <v>0</v>
          </cell>
          <cell r="J396">
            <v>0</v>
          </cell>
          <cell r="K396">
            <v>0</v>
          </cell>
        </row>
        <row r="397">
          <cell r="D397">
            <v>0</v>
          </cell>
          <cell r="E397">
            <v>0</v>
          </cell>
          <cell r="J397">
            <v>0</v>
          </cell>
          <cell r="K397">
            <v>0</v>
          </cell>
        </row>
        <row r="398">
          <cell r="D398">
            <v>0</v>
          </cell>
          <cell r="E398">
            <v>0</v>
          </cell>
          <cell r="J398">
            <v>0</v>
          </cell>
          <cell r="K398">
            <v>0</v>
          </cell>
        </row>
        <row r="399">
          <cell r="D399">
            <v>0</v>
          </cell>
          <cell r="E399">
            <v>0</v>
          </cell>
          <cell r="J399">
            <v>0</v>
          </cell>
          <cell r="K399">
            <v>0</v>
          </cell>
        </row>
        <row r="400">
          <cell r="D400">
            <v>0</v>
          </cell>
          <cell r="E400">
            <v>0</v>
          </cell>
          <cell r="J400">
            <v>0</v>
          </cell>
          <cell r="K400">
            <v>0</v>
          </cell>
        </row>
        <row r="401">
          <cell r="D401">
            <v>0</v>
          </cell>
          <cell r="E401">
            <v>0</v>
          </cell>
          <cell r="J401">
            <v>0</v>
          </cell>
          <cell r="K401">
            <v>0</v>
          </cell>
        </row>
        <row r="402">
          <cell r="D402">
            <v>0</v>
          </cell>
          <cell r="E402">
            <v>0</v>
          </cell>
          <cell r="J402">
            <v>0</v>
          </cell>
          <cell r="K402">
            <v>0</v>
          </cell>
        </row>
        <row r="403">
          <cell r="D403">
            <v>0</v>
          </cell>
          <cell r="E403">
            <v>0</v>
          </cell>
          <cell r="J403">
            <v>0</v>
          </cell>
          <cell r="K403">
            <v>0</v>
          </cell>
        </row>
        <row r="404">
          <cell r="D404">
            <v>0</v>
          </cell>
          <cell r="E404">
            <v>0</v>
          </cell>
          <cell r="J404">
            <v>0</v>
          </cell>
          <cell r="K404">
            <v>0</v>
          </cell>
        </row>
        <row r="405">
          <cell r="D405">
            <v>0</v>
          </cell>
          <cell r="E405">
            <v>0</v>
          </cell>
          <cell r="J405">
            <v>0</v>
          </cell>
          <cell r="K405">
            <v>0</v>
          </cell>
        </row>
        <row r="406">
          <cell r="D406"/>
          <cell r="E406"/>
          <cell r="J406"/>
          <cell r="K406"/>
        </row>
        <row r="407">
          <cell r="D407"/>
          <cell r="E407"/>
          <cell r="J407"/>
          <cell r="K407"/>
        </row>
        <row r="408">
          <cell r="D408"/>
          <cell r="E408"/>
          <cell r="J408">
            <v>12993645</v>
          </cell>
          <cell r="K408"/>
        </row>
        <row r="409">
          <cell r="D409"/>
          <cell r="E409"/>
          <cell r="J409"/>
          <cell r="K409"/>
        </row>
        <row r="410">
          <cell r="D410"/>
          <cell r="E410"/>
          <cell r="J410">
            <v>0</v>
          </cell>
          <cell r="K410">
            <v>0</v>
          </cell>
        </row>
        <row r="411">
          <cell r="D411"/>
          <cell r="E411"/>
          <cell r="J411"/>
          <cell r="K411"/>
        </row>
        <row r="412">
          <cell r="D412"/>
          <cell r="E412" t="str">
            <v>Hormat Kami,</v>
          </cell>
          <cell r="J412">
            <v>1287658.5135135134</v>
          </cell>
          <cell r="K412"/>
        </row>
        <row r="413">
          <cell r="D413"/>
          <cell r="E413"/>
          <cell r="J413"/>
          <cell r="K413"/>
        </row>
        <row r="414">
          <cell r="D414"/>
          <cell r="E414"/>
          <cell r="J414"/>
          <cell r="K414">
            <v>12993645</v>
          </cell>
        </row>
        <row r="415">
          <cell r="D415"/>
          <cell r="E415"/>
          <cell r="J415"/>
          <cell r="K415"/>
        </row>
        <row r="416">
          <cell r="D416"/>
          <cell r="E416"/>
          <cell r="J416" t="str">
            <v>NOVI / CONDRO</v>
          </cell>
          <cell r="K416"/>
        </row>
        <row r="417">
          <cell r="D417"/>
          <cell r="E417"/>
          <cell r="J417">
            <v>0</v>
          </cell>
          <cell r="K417"/>
        </row>
        <row r="418">
          <cell r="D418"/>
          <cell r="E418"/>
          <cell r="J418"/>
          <cell r="K418"/>
        </row>
        <row r="419">
          <cell r="D419"/>
          <cell r="E419"/>
          <cell r="J419"/>
          <cell r="K419"/>
        </row>
        <row r="420">
          <cell r="D420" t="str">
            <v>AM</v>
          </cell>
          <cell r="E420">
            <v>23040004</v>
          </cell>
          <cell r="J420"/>
          <cell r="K420"/>
        </row>
        <row r="421">
          <cell r="D421"/>
          <cell r="E421"/>
          <cell r="J421"/>
          <cell r="K421"/>
        </row>
        <row r="422">
          <cell r="D422">
            <v>45024</v>
          </cell>
          <cell r="E422"/>
          <cell r="J422"/>
          <cell r="K422"/>
        </row>
        <row r="423">
          <cell r="D423"/>
          <cell r="E423"/>
          <cell r="J423"/>
          <cell r="K423"/>
        </row>
        <row r="424">
          <cell r="D424" t="str">
            <v>G 1459</v>
          </cell>
          <cell r="E424"/>
          <cell r="J424"/>
          <cell r="K424"/>
        </row>
        <row r="425">
          <cell r="D425"/>
          <cell r="E425"/>
          <cell r="J425"/>
          <cell r="K425"/>
        </row>
        <row r="426">
          <cell r="D426" t="str">
            <v>C</v>
          </cell>
          <cell r="E426"/>
          <cell r="J426" t="str">
            <v>Disc 2</v>
          </cell>
          <cell r="K426" t="str">
            <v>Amount</v>
          </cell>
        </row>
        <row r="427">
          <cell r="D427"/>
          <cell r="E427"/>
          <cell r="J427"/>
          <cell r="K427"/>
        </row>
        <row r="428">
          <cell r="D428">
            <v>5</v>
          </cell>
          <cell r="E428" t="str">
            <v>CRAYON / OIL PASTEL JOYKO OP-24S PP CASE SEA WORLD</v>
          </cell>
          <cell r="J428">
            <v>0.03</v>
          </cell>
          <cell r="K428">
            <v>6029520</v>
          </cell>
        </row>
        <row r="429">
          <cell r="D429">
            <v>1</v>
          </cell>
          <cell r="E429" t="str">
            <v>CORRECTION TAPE JOYKO CT-522</v>
          </cell>
          <cell r="J429">
            <v>0</v>
          </cell>
          <cell r="K429">
            <v>3024000</v>
          </cell>
        </row>
        <row r="430">
          <cell r="D430">
            <v>1</v>
          </cell>
          <cell r="E430" t="str">
            <v>CALCULATOR JOYKO CC-800CH</v>
          </cell>
          <cell r="J430">
            <v>0.05</v>
          </cell>
          <cell r="K430">
            <v>3940125</v>
          </cell>
        </row>
        <row r="431">
          <cell r="D431">
            <v>0</v>
          </cell>
          <cell r="E431">
            <v>0</v>
          </cell>
          <cell r="J431">
            <v>0</v>
          </cell>
          <cell r="K431">
            <v>0</v>
          </cell>
        </row>
        <row r="432">
          <cell r="D432">
            <v>0</v>
          </cell>
          <cell r="E432">
            <v>0</v>
          </cell>
          <cell r="J432">
            <v>0</v>
          </cell>
          <cell r="K432">
            <v>0</v>
          </cell>
        </row>
        <row r="433">
          <cell r="D433">
            <v>0</v>
          </cell>
          <cell r="E433">
            <v>0</v>
          </cell>
          <cell r="J433">
            <v>0</v>
          </cell>
          <cell r="K433">
            <v>0</v>
          </cell>
        </row>
        <row r="434">
          <cell r="D434">
            <v>0</v>
          </cell>
          <cell r="E434">
            <v>0</v>
          </cell>
          <cell r="J434">
            <v>0</v>
          </cell>
          <cell r="K434">
            <v>0</v>
          </cell>
        </row>
        <row r="435">
          <cell r="D435">
            <v>0</v>
          </cell>
          <cell r="E435">
            <v>0</v>
          </cell>
          <cell r="J435">
            <v>0</v>
          </cell>
          <cell r="K435">
            <v>0</v>
          </cell>
        </row>
        <row r="436">
          <cell r="D436">
            <v>0</v>
          </cell>
          <cell r="E436">
            <v>0</v>
          </cell>
          <cell r="J436">
            <v>0</v>
          </cell>
          <cell r="K436">
            <v>0</v>
          </cell>
        </row>
        <row r="437">
          <cell r="D437">
            <v>0</v>
          </cell>
          <cell r="E437">
            <v>0</v>
          </cell>
          <cell r="J437">
            <v>0</v>
          </cell>
          <cell r="K437">
            <v>0</v>
          </cell>
        </row>
        <row r="438">
          <cell r="D438">
            <v>0</v>
          </cell>
          <cell r="E438">
            <v>0</v>
          </cell>
          <cell r="J438">
            <v>0</v>
          </cell>
          <cell r="K438">
            <v>0</v>
          </cell>
        </row>
        <row r="439">
          <cell r="D439">
            <v>0</v>
          </cell>
          <cell r="E439">
            <v>0</v>
          </cell>
          <cell r="J439">
            <v>0</v>
          </cell>
          <cell r="K439">
            <v>0</v>
          </cell>
        </row>
        <row r="440">
          <cell r="D440">
            <v>0</v>
          </cell>
          <cell r="E440">
            <v>0</v>
          </cell>
          <cell r="J440">
            <v>0</v>
          </cell>
          <cell r="K440">
            <v>0</v>
          </cell>
        </row>
        <row r="441">
          <cell r="D441">
            <v>0</v>
          </cell>
          <cell r="E441">
            <v>0</v>
          </cell>
          <cell r="J441">
            <v>0</v>
          </cell>
          <cell r="K441">
            <v>0</v>
          </cell>
        </row>
        <row r="442">
          <cell r="D442">
            <v>0</v>
          </cell>
          <cell r="E442">
            <v>0</v>
          </cell>
          <cell r="J442">
            <v>0</v>
          </cell>
          <cell r="K442">
            <v>0</v>
          </cell>
        </row>
        <row r="443">
          <cell r="D443">
            <v>0</v>
          </cell>
          <cell r="E443">
            <v>0</v>
          </cell>
          <cell r="J443">
            <v>0</v>
          </cell>
          <cell r="K443">
            <v>0</v>
          </cell>
        </row>
        <row r="444">
          <cell r="D444"/>
          <cell r="E444"/>
          <cell r="J444"/>
          <cell r="K444"/>
        </row>
        <row r="445">
          <cell r="D445"/>
          <cell r="E445"/>
          <cell r="J445"/>
          <cell r="K445"/>
        </row>
        <row r="446">
          <cell r="D446"/>
          <cell r="E446"/>
          <cell r="J446">
            <v>12993645</v>
          </cell>
          <cell r="K446"/>
        </row>
        <row r="447">
          <cell r="D447"/>
          <cell r="E447"/>
          <cell r="J447"/>
          <cell r="K447"/>
        </row>
        <row r="448">
          <cell r="D448"/>
          <cell r="E448"/>
          <cell r="J448">
            <v>0</v>
          </cell>
          <cell r="K448">
            <v>0</v>
          </cell>
        </row>
        <row r="449">
          <cell r="D449"/>
          <cell r="E449"/>
          <cell r="J449"/>
          <cell r="K449"/>
        </row>
        <row r="450">
          <cell r="D450"/>
          <cell r="E450" t="str">
            <v>Hormat Kami,</v>
          </cell>
          <cell r="J450">
            <v>1287658.5135135134</v>
          </cell>
          <cell r="K450"/>
        </row>
        <row r="451">
          <cell r="D451"/>
          <cell r="E451"/>
          <cell r="J451"/>
          <cell r="K451"/>
        </row>
        <row r="452">
          <cell r="D452"/>
          <cell r="E452"/>
          <cell r="J452"/>
          <cell r="K452">
            <v>12993645</v>
          </cell>
        </row>
        <row r="453">
          <cell r="D453"/>
          <cell r="E453"/>
          <cell r="J453"/>
          <cell r="K453"/>
        </row>
        <row r="454">
          <cell r="D454"/>
          <cell r="E454"/>
          <cell r="J454" t="str">
            <v>NOVI / CONDRO</v>
          </cell>
          <cell r="K454"/>
        </row>
        <row r="455">
          <cell r="D455"/>
          <cell r="E455"/>
          <cell r="J455">
            <v>0</v>
          </cell>
          <cell r="K455"/>
        </row>
        <row r="456">
          <cell r="D456"/>
          <cell r="E456"/>
          <cell r="J456"/>
          <cell r="K456"/>
        </row>
        <row r="457">
          <cell r="D457"/>
          <cell r="J457"/>
        </row>
        <row r="458">
          <cell r="D458" t="str">
            <v>AM</v>
          </cell>
          <cell r="E458">
            <v>23040005</v>
          </cell>
          <cell r="J458"/>
          <cell r="K458"/>
        </row>
        <row r="459">
          <cell r="D459"/>
          <cell r="E459"/>
          <cell r="J459"/>
          <cell r="K459"/>
        </row>
        <row r="460">
          <cell r="D460">
            <v>45027</v>
          </cell>
          <cell r="E460"/>
          <cell r="J460"/>
          <cell r="K460"/>
        </row>
        <row r="461">
          <cell r="D461"/>
          <cell r="E461"/>
          <cell r="J461"/>
          <cell r="K461"/>
        </row>
        <row r="462">
          <cell r="D462" t="str">
            <v xml:space="preserve">KO 1467 </v>
          </cell>
          <cell r="E462"/>
          <cell r="J462"/>
          <cell r="K462"/>
        </row>
        <row r="463">
          <cell r="D463"/>
          <cell r="J463"/>
          <cell r="K463"/>
        </row>
        <row r="464">
          <cell r="D464" t="str">
            <v>C</v>
          </cell>
          <cell r="E464"/>
          <cell r="J464" t="str">
            <v>Disc 2</v>
          </cell>
          <cell r="K464" t="str">
            <v>Amount</v>
          </cell>
        </row>
        <row r="465">
          <cell r="D465"/>
          <cell r="E465"/>
          <cell r="J465"/>
          <cell r="K465"/>
        </row>
        <row r="466">
          <cell r="D466">
            <v>2</v>
          </cell>
          <cell r="E466" t="str">
            <v>PENSIL KENKO 2B-6191 HIJAU CAP HITAM</v>
          </cell>
          <cell r="J466"/>
          <cell r="K466">
            <v>3819840</v>
          </cell>
        </row>
        <row r="467">
          <cell r="D467"/>
          <cell r="E467"/>
          <cell r="J467"/>
          <cell r="K467">
            <v>0</v>
          </cell>
        </row>
        <row r="468">
          <cell r="D468"/>
          <cell r="E468"/>
          <cell r="J468"/>
          <cell r="K468">
            <v>0</v>
          </cell>
        </row>
        <row r="469">
          <cell r="D469"/>
          <cell r="E469"/>
          <cell r="J469"/>
          <cell r="K469">
            <v>0</v>
          </cell>
        </row>
        <row r="470">
          <cell r="D470"/>
          <cell r="E470"/>
          <cell r="J470"/>
          <cell r="K470">
            <v>0</v>
          </cell>
        </row>
        <row r="471">
          <cell r="D471"/>
          <cell r="E471"/>
          <cell r="J471"/>
          <cell r="K471">
            <v>0</v>
          </cell>
        </row>
        <row r="472">
          <cell r="D472"/>
          <cell r="E472"/>
          <cell r="J472"/>
          <cell r="K472">
            <v>0</v>
          </cell>
        </row>
        <row r="473">
          <cell r="D473"/>
          <cell r="E473"/>
          <cell r="J473"/>
          <cell r="K473">
            <v>0</v>
          </cell>
        </row>
        <row r="474">
          <cell r="D474"/>
          <cell r="E474"/>
          <cell r="J474"/>
          <cell r="K474">
            <v>0</v>
          </cell>
        </row>
        <row r="475">
          <cell r="D475"/>
          <cell r="E475"/>
          <cell r="J475"/>
          <cell r="K475">
            <v>0</v>
          </cell>
        </row>
        <row r="476">
          <cell r="D476"/>
          <cell r="E476"/>
          <cell r="J476"/>
          <cell r="K476">
            <v>0</v>
          </cell>
        </row>
        <row r="477">
          <cell r="D477"/>
          <cell r="E477"/>
          <cell r="J477"/>
          <cell r="K477">
            <v>0</v>
          </cell>
        </row>
        <row r="478">
          <cell r="D478"/>
          <cell r="E478"/>
          <cell r="J478"/>
          <cell r="K478">
            <v>0</v>
          </cell>
        </row>
        <row r="479">
          <cell r="D479"/>
          <cell r="E479"/>
          <cell r="J479"/>
          <cell r="K479">
            <v>0</v>
          </cell>
        </row>
        <row r="480">
          <cell r="D480"/>
          <cell r="E480"/>
          <cell r="J480"/>
          <cell r="K480">
            <v>0</v>
          </cell>
        </row>
        <row r="481">
          <cell r="D481"/>
          <cell r="E481"/>
          <cell r="J481"/>
          <cell r="K481">
            <v>0</v>
          </cell>
        </row>
        <row r="482">
          <cell r="D482"/>
          <cell r="E482"/>
          <cell r="J482"/>
          <cell r="K482"/>
        </row>
        <row r="483">
          <cell r="D483"/>
          <cell r="E483"/>
          <cell r="J483"/>
          <cell r="K483"/>
        </row>
        <row r="484">
          <cell r="D484"/>
          <cell r="J484">
            <v>3819840</v>
          </cell>
          <cell r="K484"/>
        </row>
        <row r="485">
          <cell r="D485"/>
          <cell r="J485"/>
          <cell r="K485"/>
        </row>
        <row r="486">
          <cell r="D486"/>
          <cell r="J486"/>
          <cell r="K486">
            <v>0</v>
          </cell>
        </row>
        <row r="487">
          <cell r="D487"/>
          <cell r="J487"/>
          <cell r="K487"/>
        </row>
        <row r="488">
          <cell r="D488"/>
          <cell r="E488" t="str">
            <v>Hormat Kami,</v>
          </cell>
          <cell r="J488">
            <v>378542.70270270266</v>
          </cell>
          <cell r="K488"/>
        </row>
        <row r="489">
          <cell r="D489"/>
          <cell r="J489"/>
          <cell r="K489"/>
        </row>
        <row r="490">
          <cell r="D490"/>
          <cell r="E490"/>
          <cell r="J490"/>
          <cell r="K490">
            <v>3819840</v>
          </cell>
        </row>
        <row r="491">
          <cell r="D491"/>
          <cell r="E491"/>
          <cell r="J491"/>
          <cell r="K491"/>
        </row>
        <row r="492">
          <cell r="D492"/>
          <cell r="J492" t="str">
            <v>NOVI / CONDRO</v>
          </cell>
          <cell r="K492"/>
        </row>
        <row r="493">
          <cell r="D493"/>
          <cell r="J493"/>
          <cell r="K493"/>
        </row>
        <row r="494">
          <cell r="D494"/>
          <cell r="J494"/>
          <cell r="K494"/>
        </row>
        <row r="495">
          <cell r="D495"/>
          <cell r="E495"/>
          <cell r="J495"/>
          <cell r="K495"/>
        </row>
        <row r="496">
          <cell r="D496" t="str">
            <v>AM</v>
          </cell>
          <cell r="E496">
            <v>23040005</v>
          </cell>
          <cell r="J496"/>
          <cell r="K496"/>
        </row>
        <row r="497">
          <cell r="D497"/>
          <cell r="E497"/>
          <cell r="J497"/>
          <cell r="K497"/>
        </row>
        <row r="498">
          <cell r="D498">
            <v>45027</v>
          </cell>
          <cell r="E498"/>
          <cell r="J498"/>
          <cell r="K498"/>
        </row>
        <row r="499">
          <cell r="D499"/>
          <cell r="E499"/>
          <cell r="J499"/>
          <cell r="K499"/>
        </row>
        <row r="500">
          <cell r="D500" t="str">
            <v xml:space="preserve">KO 1467 </v>
          </cell>
          <cell r="E500"/>
          <cell r="J500"/>
          <cell r="K500"/>
        </row>
        <row r="501">
          <cell r="D501"/>
          <cell r="E501"/>
          <cell r="J501"/>
          <cell r="K501"/>
        </row>
        <row r="502">
          <cell r="D502" t="str">
            <v>C</v>
          </cell>
          <cell r="E502"/>
          <cell r="J502" t="str">
            <v>Disc 2</v>
          </cell>
          <cell r="K502" t="str">
            <v>Amount</v>
          </cell>
        </row>
        <row r="503">
          <cell r="D503"/>
          <cell r="E503"/>
          <cell r="J503"/>
          <cell r="K503"/>
        </row>
        <row r="504">
          <cell r="D504">
            <v>2</v>
          </cell>
          <cell r="E504" t="str">
            <v>PENSIL KENKO 2B-6191 HIJAU CAP HITAM</v>
          </cell>
          <cell r="J504">
            <v>0</v>
          </cell>
          <cell r="K504">
            <v>3819840</v>
          </cell>
        </row>
        <row r="505">
          <cell r="D505">
            <v>0</v>
          </cell>
          <cell r="E505">
            <v>0</v>
          </cell>
          <cell r="J505">
            <v>0</v>
          </cell>
          <cell r="K505">
            <v>0</v>
          </cell>
        </row>
        <row r="506">
          <cell r="D506">
            <v>0</v>
          </cell>
          <cell r="E506">
            <v>0</v>
          </cell>
          <cell r="J506">
            <v>0</v>
          </cell>
          <cell r="K506">
            <v>0</v>
          </cell>
        </row>
        <row r="507">
          <cell r="D507">
            <v>0</v>
          </cell>
          <cell r="E507">
            <v>0</v>
          </cell>
          <cell r="J507">
            <v>0</v>
          </cell>
          <cell r="K507">
            <v>0</v>
          </cell>
        </row>
        <row r="508">
          <cell r="D508">
            <v>0</v>
          </cell>
          <cell r="E508">
            <v>0</v>
          </cell>
          <cell r="J508">
            <v>0</v>
          </cell>
          <cell r="K508">
            <v>0</v>
          </cell>
        </row>
        <row r="509">
          <cell r="D509">
            <v>0</v>
          </cell>
          <cell r="E509">
            <v>0</v>
          </cell>
          <cell r="J509">
            <v>0</v>
          </cell>
          <cell r="K509">
            <v>0</v>
          </cell>
        </row>
        <row r="510">
          <cell r="D510">
            <v>0</v>
          </cell>
          <cell r="E510">
            <v>0</v>
          </cell>
          <cell r="J510">
            <v>0</v>
          </cell>
          <cell r="K510">
            <v>0</v>
          </cell>
        </row>
        <row r="511">
          <cell r="D511">
            <v>0</v>
          </cell>
          <cell r="E511">
            <v>0</v>
          </cell>
          <cell r="J511">
            <v>0</v>
          </cell>
          <cell r="K511">
            <v>0</v>
          </cell>
        </row>
        <row r="512">
          <cell r="D512">
            <v>0</v>
          </cell>
          <cell r="E512">
            <v>0</v>
          </cell>
          <cell r="J512">
            <v>0</v>
          </cell>
          <cell r="K512">
            <v>0</v>
          </cell>
        </row>
        <row r="513">
          <cell r="D513">
            <v>0</v>
          </cell>
          <cell r="E513">
            <v>0</v>
          </cell>
          <cell r="J513">
            <v>0</v>
          </cell>
          <cell r="K513">
            <v>0</v>
          </cell>
        </row>
        <row r="514">
          <cell r="D514">
            <v>0</v>
          </cell>
          <cell r="E514">
            <v>0</v>
          </cell>
          <cell r="J514">
            <v>0</v>
          </cell>
          <cell r="K514">
            <v>0</v>
          </cell>
        </row>
        <row r="515">
          <cell r="D515">
            <v>0</v>
          </cell>
          <cell r="E515">
            <v>0</v>
          </cell>
          <cell r="J515">
            <v>0</v>
          </cell>
          <cell r="K515">
            <v>0</v>
          </cell>
        </row>
        <row r="516">
          <cell r="D516">
            <v>0</v>
          </cell>
          <cell r="E516">
            <v>0</v>
          </cell>
          <cell r="J516">
            <v>0</v>
          </cell>
          <cell r="K516">
            <v>0</v>
          </cell>
        </row>
        <row r="517">
          <cell r="D517">
            <v>0</v>
          </cell>
          <cell r="E517">
            <v>0</v>
          </cell>
          <cell r="J517">
            <v>0</v>
          </cell>
          <cell r="K517">
            <v>0</v>
          </cell>
        </row>
        <row r="518">
          <cell r="D518">
            <v>0</v>
          </cell>
          <cell r="E518">
            <v>0</v>
          </cell>
          <cell r="J518">
            <v>0</v>
          </cell>
          <cell r="K518">
            <v>0</v>
          </cell>
        </row>
        <row r="519">
          <cell r="D519">
            <v>0</v>
          </cell>
          <cell r="E519">
            <v>0</v>
          </cell>
          <cell r="J519">
            <v>0</v>
          </cell>
          <cell r="K519">
            <v>0</v>
          </cell>
        </row>
        <row r="520">
          <cell r="D520"/>
          <cell r="E520"/>
          <cell r="J520"/>
          <cell r="K520"/>
        </row>
        <row r="521">
          <cell r="D521"/>
          <cell r="E521"/>
          <cell r="J521"/>
          <cell r="K521"/>
        </row>
        <row r="522">
          <cell r="D522"/>
          <cell r="E522"/>
          <cell r="J522">
            <v>3819840</v>
          </cell>
          <cell r="K522"/>
        </row>
        <row r="523">
          <cell r="D523"/>
          <cell r="E523"/>
          <cell r="J523"/>
          <cell r="K523"/>
        </row>
        <row r="524">
          <cell r="D524"/>
          <cell r="E524"/>
          <cell r="J524">
            <v>0</v>
          </cell>
          <cell r="K524">
            <v>0</v>
          </cell>
        </row>
        <row r="525">
          <cell r="D525"/>
          <cell r="E525"/>
          <cell r="J525"/>
          <cell r="K525"/>
        </row>
        <row r="526">
          <cell r="D526"/>
          <cell r="E526" t="str">
            <v>Hormat Kami,</v>
          </cell>
          <cell r="J526">
            <v>378542.70270270266</v>
          </cell>
          <cell r="K526"/>
        </row>
        <row r="527">
          <cell r="D527"/>
          <cell r="E527"/>
          <cell r="J527"/>
          <cell r="K527"/>
        </row>
        <row r="528">
          <cell r="D528"/>
          <cell r="E528"/>
          <cell r="J528"/>
          <cell r="K528">
            <v>3819840</v>
          </cell>
        </row>
        <row r="529">
          <cell r="D529"/>
          <cell r="E529"/>
          <cell r="J529"/>
          <cell r="K529"/>
        </row>
        <row r="530">
          <cell r="D530"/>
          <cell r="E530"/>
          <cell r="J530" t="str">
            <v>NOVI / CONDRO</v>
          </cell>
          <cell r="K530"/>
        </row>
        <row r="531">
          <cell r="D531"/>
          <cell r="E531"/>
          <cell r="J531">
            <v>0</v>
          </cell>
          <cell r="K531"/>
        </row>
        <row r="532">
          <cell r="D532"/>
          <cell r="E532"/>
          <cell r="J532"/>
          <cell r="K532"/>
        </row>
        <row r="533">
          <cell r="D533"/>
          <cell r="E533"/>
          <cell r="J533"/>
          <cell r="K533"/>
        </row>
        <row r="534">
          <cell r="D534" t="str">
            <v>AM</v>
          </cell>
          <cell r="E534">
            <v>23040005</v>
          </cell>
          <cell r="J534"/>
          <cell r="K534"/>
        </row>
        <row r="535">
          <cell r="D535"/>
          <cell r="E535"/>
          <cell r="J535"/>
          <cell r="K535"/>
        </row>
        <row r="536">
          <cell r="D536">
            <v>45027</v>
          </cell>
          <cell r="E536"/>
          <cell r="J536"/>
          <cell r="K536"/>
        </row>
        <row r="537">
          <cell r="D537"/>
          <cell r="E537"/>
          <cell r="J537"/>
          <cell r="K537"/>
        </row>
        <row r="538">
          <cell r="D538" t="str">
            <v xml:space="preserve">KO 1467 </v>
          </cell>
          <cell r="E538"/>
          <cell r="J538"/>
          <cell r="K538"/>
        </row>
        <row r="539">
          <cell r="D539"/>
          <cell r="E539"/>
          <cell r="J539"/>
          <cell r="K539"/>
        </row>
        <row r="540">
          <cell r="D540" t="str">
            <v>C</v>
          </cell>
          <cell r="E540"/>
          <cell r="J540" t="str">
            <v>Disc 2</v>
          </cell>
          <cell r="K540" t="str">
            <v>Amount</v>
          </cell>
        </row>
        <row r="541">
          <cell r="D541"/>
          <cell r="E541"/>
          <cell r="J541"/>
          <cell r="K541"/>
        </row>
        <row r="542">
          <cell r="D542">
            <v>2</v>
          </cell>
          <cell r="E542" t="str">
            <v>PENSIL KENKO 2B-6191 HIJAU CAP HITAM</v>
          </cell>
          <cell r="J542">
            <v>0</v>
          </cell>
          <cell r="K542">
            <v>3819840</v>
          </cell>
        </row>
        <row r="543">
          <cell r="D543">
            <v>0</v>
          </cell>
          <cell r="E543">
            <v>0</v>
          </cell>
          <cell r="J543">
            <v>0</v>
          </cell>
          <cell r="K543">
            <v>0</v>
          </cell>
        </row>
        <row r="544">
          <cell r="D544">
            <v>0</v>
          </cell>
          <cell r="E544">
            <v>0</v>
          </cell>
          <cell r="J544">
            <v>0</v>
          </cell>
          <cell r="K544">
            <v>0</v>
          </cell>
        </row>
        <row r="545">
          <cell r="D545">
            <v>0</v>
          </cell>
          <cell r="E545">
            <v>0</v>
          </cell>
          <cell r="J545">
            <v>0</v>
          </cell>
          <cell r="K545">
            <v>0</v>
          </cell>
        </row>
        <row r="546">
          <cell r="D546">
            <v>0</v>
          </cell>
          <cell r="E546">
            <v>0</v>
          </cell>
          <cell r="J546">
            <v>0</v>
          </cell>
          <cell r="K546">
            <v>0</v>
          </cell>
        </row>
        <row r="547">
          <cell r="D547">
            <v>0</v>
          </cell>
          <cell r="E547">
            <v>0</v>
          </cell>
          <cell r="J547">
            <v>0</v>
          </cell>
          <cell r="K547">
            <v>0</v>
          </cell>
        </row>
        <row r="548">
          <cell r="D548">
            <v>0</v>
          </cell>
          <cell r="E548">
            <v>0</v>
          </cell>
          <cell r="J548">
            <v>0</v>
          </cell>
          <cell r="K548">
            <v>0</v>
          </cell>
        </row>
        <row r="549">
          <cell r="D549">
            <v>0</v>
          </cell>
          <cell r="E549">
            <v>0</v>
          </cell>
          <cell r="J549">
            <v>0</v>
          </cell>
          <cell r="K549">
            <v>0</v>
          </cell>
        </row>
        <row r="550">
          <cell r="D550">
            <v>0</v>
          </cell>
          <cell r="E550">
            <v>0</v>
          </cell>
          <cell r="J550">
            <v>0</v>
          </cell>
          <cell r="K550">
            <v>0</v>
          </cell>
        </row>
        <row r="551">
          <cell r="D551">
            <v>0</v>
          </cell>
          <cell r="E551">
            <v>0</v>
          </cell>
          <cell r="J551">
            <v>0</v>
          </cell>
          <cell r="K551">
            <v>0</v>
          </cell>
        </row>
        <row r="552">
          <cell r="D552">
            <v>0</v>
          </cell>
          <cell r="E552">
            <v>0</v>
          </cell>
          <cell r="J552">
            <v>0</v>
          </cell>
          <cell r="K552">
            <v>0</v>
          </cell>
        </row>
        <row r="553">
          <cell r="D553">
            <v>0</v>
          </cell>
          <cell r="E553">
            <v>0</v>
          </cell>
          <cell r="J553">
            <v>0</v>
          </cell>
          <cell r="K553">
            <v>0</v>
          </cell>
        </row>
        <row r="554">
          <cell r="D554">
            <v>0</v>
          </cell>
          <cell r="E554">
            <v>0</v>
          </cell>
          <cell r="J554">
            <v>0</v>
          </cell>
          <cell r="K554">
            <v>0</v>
          </cell>
        </row>
        <row r="555">
          <cell r="D555">
            <v>0</v>
          </cell>
          <cell r="E555">
            <v>0</v>
          </cell>
          <cell r="J555">
            <v>0</v>
          </cell>
          <cell r="K555">
            <v>0</v>
          </cell>
        </row>
        <row r="556">
          <cell r="D556">
            <v>0</v>
          </cell>
          <cell r="E556">
            <v>0</v>
          </cell>
          <cell r="J556">
            <v>0</v>
          </cell>
          <cell r="K556">
            <v>0</v>
          </cell>
        </row>
        <row r="557">
          <cell r="D557">
            <v>0</v>
          </cell>
          <cell r="E557">
            <v>0</v>
          </cell>
          <cell r="J557">
            <v>0</v>
          </cell>
          <cell r="K557">
            <v>0</v>
          </cell>
        </row>
        <row r="558">
          <cell r="D558"/>
          <cell r="E558"/>
          <cell r="J558"/>
          <cell r="K558"/>
        </row>
        <row r="559">
          <cell r="D559"/>
          <cell r="E559"/>
          <cell r="J559"/>
          <cell r="K559"/>
        </row>
        <row r="560">
          <cell r="D560"/>
          <cell r="E560"/>
          <cell r="J560">
            <v>3819840</v>
          </cell>
          <cell r="K560"/>
        </row>
        <row r="561">
          <cell r="D561"/>
          <cell r="E561"/>
          <cell r="J561"/>
          <cell r="K561"/>
        </row>
        <row r="562">
          <cell r="D562"/>
          <cell r="E562"/>
          <cell r="J562">
            <v>0</v>
          </cell>
          <cell r="K562">
            <v>0</v>
          </cell>
        </row>
        <row r="563">
          <cell r="D563"/>
          <cell r="E563"/>
          <cell r="J563"/>
          <cell r="K563"/>
        </row>
        <row r="564">
          <cell r="D564"/>
          <cell r="E564" t="str">
            <v>Hormat Kami,</v>
          </cell>
          <cell r="J564">
            <v>378542.70270270266</v>
          </cell>
          <cell r="K564"/>
        </row>
        <row r="565">
          <cell r="D565"/>
          <cell r="E565"/>
          <cell r="J565"/>
          <cell r="K565"/>
        </row>
        <row r="566">
          <cell r="D566"/>
          <cell r="E566"/>
          <cell r="J566"/>
          <cell r="K566">
            <v>3819840</v>
          </cell>
        </row>
        <row r="567">
          <cell r="D567"/>
          <cell r="E567"/>
          <cell r="J567"/>
          <cell r="K567"/>
        </row>
        <row r="568">
          <cell r="D568"/>
          <cell r="E568"/>
          <cell r="J568" t="str">
            <v>NOVI / CONDRO</v>
          </cell>
          <cell r="K568"/>
        </row>
        <row r="569">
          <cell r="D569"/>
          <cell r="E569"/>
          <cell r="J569">
            <v>0</v>
          </cell>
          <cell r="K569"/>
        </row>
        <row r="570">
          <cell r="D570"/>
          <cell r="E570"/>
          <cell r="J570"/>
          <cell r="K570"/>
        </row>
        <row r="571">
          <cell r="D571"/>
          <cell r="J571"/>
        </row>
        <row r="572">
          <cell r="D572" t="str">
            <v>AM</v>
          </cell>
          <cell r="E572">
            <v>23040006</v>
          </cell>
          <cell r="J572"/>
          <cell r="K572"/>
        </row>
        <row r="573">
          <cell r="D573"/>
          <cell r="E573"/>
          <cell r="J573"/>
          <cell r="K573"/>
        </row>
        <row r="574">
          <cell r="D574">
            <v>45028</v>
          </cell>
          <cell r="E574"/>
          <cell r="J574"/>
          <cell r="K574"/>
        </row>
        <row r="575">
          <cell r="D575"/>
          <cell r="E575"/>
          <cell r="J575"/>
          <cell r="K575"/>
        </row>
        <row r="576">
          <cell r="D576" t="str">
            <v>G 1474</v>
          </cell>
          <cell r="E576"/>
          <cell r="J576"/>
          <cell r="K576"/>
        </row>
        <row r="577">
          <cell r="D577"/>
          <cell r="J577"/>
          <cell r="K577"/>
        </row>
        <row r="578">
          <cell r="D578" t="str">
            <v>C</v>
          </cell>
          <cell r="E578"/>
          <cell r="J578" t="str">
            <v>Disc 2</v>
          </cell>
          <cell r="K578" t="str">
            <v>Amount</v>
          </cell>
        </row>
        <row r="579">
          <cell r="D579"/>
          <cell r="E579"/>
          <cell r="J579"/>
          <cell r="K579"/>
        </row>
        <row r="580">
          <cell r="D580">
            <v>10</v>
          </cell>
          <cell r="E580" t="str">
            <v>CRAYON / OIL PASTEL JOYKO OP-12S PP CASE SEA WORLD</v>
          </cell>
          <cell r="J580">
            <v>0.03</v>
          </cell>
          <cell r="K580">
            <v>14544180</v>
          </cell>
        </row>
        <row r="581">
          <cell r="D581"/>
          <cell r="E581"/>
          <cell r="J581"/>
          <cell r="K581">
            <v>0</v>
          </cell>
        </row>
        <row r="582">
          <cell r="D582"/>
          <cell r="E582"/>
          <cell r="J582"/>
          <cell r="K582">
            <v>0</v>
          </cell>
        </row>
        <row r="583">
          <cell r="D583"/>
          <cell r="E583"/>
          <cell r="J583"/>
          <cell r="K583">
            <v>0</v>
          </cell>
        </row>
        <row r="584">
          <cell r="D584"/>
          <cell r="E584"/>
          <cell r="J584"/>
          <cell r="K584">
            <v>0</v>
          </cell>
        </row>
        <row r="585">
          <cell r="D585"/>
          <cell r="E585"/>
          <cell r="J585"/>
          <cell r="K585">
            <v>0</v>
          </cell>
        </row>
        <row r="586">
          <cell r="D586"/>
          <cell r="E586"/>
          <cell r="J586"/>
          <cell r="K586">
            <v>0</v>
          </cell>
        </row>
        <row r="587">
          <cell r="D587"/>
          <cell r="E587"/>
          <cell r="J587"/>
          <cell r="K587">
            <v>0</v>
          </cell>
        </row>
        <row r="588">
          <cell r="D588"/>
          <cell r="E588"/>
          <cell r="J588"/>
          <cell r="K588">
            <v>0</v>
          </cell>
        </row>
        <row r="589">
          <cell r="D589"/>
          <cell r="E589"/>
          <cell r="J589"/>
          <cell r="K589">
            <v>0</v>
          </cell>
        </row>
        <row r="590">
          <cell r="D590"/>
          <cell r="E590"/>
          <cell r="J590"/>
          <cell r="K590">
            <v>0</v>
          </cell>
        </row>
        <row r="591">
          <cell r="D591"/>
          <cell r="E591"/>
          <cell r="J591"/>
          <cell r="K591">
            <v>0</v>
          </cell>
        </row>
        <row r="592">
          <cell r="D592"/>
          <cell r="E592"/>
          <cell r="J592"/>
          <cell r="K592">
            <v>0</v>
          </cell>
        </row>
        <row r="593">
          <cell r="D593"/>
          <cell r="E593"/>
          <cell r="J593"/>
          <cell r="K593">
            <v>0</v>
          </cell>
        </row>
        <row r="594">
          <cell r="D594"/>
          <cell r="E594"/>
          <cell r="J594"/>
          <cell r="K594">
            <v>0</v>
          </cell>
        </row>
        <row r="595">
          <cell r="D595"/>
          <cell r="E595"/>
          <cell r="J595"/>
          <cell r="K595">
            <v>0</v>
          </cell>
        </row>
        <row r="596">
          <cell r="D596"/>
          <cell r="E596"/>
          <cell r="J596"/>
          <cell r="K596"/>
        </row>
        <row r="597">
          <cell r="D597"/>
          <cell r="E597"/>
          <cell r="J597"/>
          <cell r="K597"/>
        </row>
        <row r="598">
          <cell r="D598"/>
          <cell r="J598">
            <v>14544180</v>
          </cell>
          <cell r="K598"/>
        </row>
        <row r="599">
          <cell r="D599"/>
          <cell r="J599"/>
          <cell r="K599"/>
        </row>
        <row r="600">
          <cell r="D600"/>
          <cell r="J600"/>
          <cell r="K600">
            <v>0</v>
          </cell>
        </row>
        <row r="601">
          <cell r="D601"/>
          <cell r="J601"/>
          <cell r="K601"/>
        </row>
        <row r="602">
          <cell r="D602"/>
          <cell r="E602" t="str">
            <v>Hormat Kami,</v>
          </cell>
          <cell r="J602">
            <v>1441315.1351351349</v>
          </cell>
          <cell r="K602"/>
        </row>
        <row r="603">
          <cell r="D603"/>
          <cell r="J603"/>
          <cell r="K603"/>
        </row>
        <row r="604">
          <cell r="D604"/>
          <cell r="E604"/>
          <cell r="J604"/>
          <cell r="K604">
            <v>14544180</v>
          </cell>
        </row>
        <row r="605">
          <cell r="D605"/>
          <cell r="E605"/>
          <cell r="J605"/>
          <cell r="K605"/>
        </row>
        <row r="606">
          <cell r="D606"/>
          <cell r="J606" t="str">
            <v>NOVI / CONDRO</v>
          </cell>
          <cell r="K606"/>
        </row>
        <row r="607">
          <cell r="D607"/>
          <cell r="J607"/>
          <cell r="K607"/>
        </row>
        <row r="608">
          <cell r="D608"/>
          <cell r="J608"/>
          <cell r="K608"/>
        </row>
        <row r="609">
          <cell r="D609"/>
          <cell r="E609"/>
          <cell r="J609"/>
          <cell r="K609"/>
        </row>
        <row r="610">
          <cell r="D610" t="str">
            <v>AM</v>
          </cell>
          <cell r="E610">
            <v>23040006</v>
          </cell>
          <cell r="J610"/>
          <cell r="K610"/>
        </row>
        <row r="611">
          <cell r="D611"/>
          <cell r="E611"/>
          <cell r="J611"/>
          <cell r="K611"/>
        </row>
        <row r="612">
          <cell r="D612">
            <v>45028</v>
          </cell>
          <cell r="E612"/>
          <cell r="J612"/>
          <cell r="K612"/>
        </row>
        <row r="613">
          <cell r="D613"/>
          <cell r="E613"/>
          <cell r="J613"/>
          <cell r="K613"/>
        </row>
        <row r="614">
          <cell r="D614" t="str">
            <v>G 1474</v>
          </cell>
          <cell r="E614"/>
          <cell r="J614"/>
          <cell r="K614"/>
        </row>
        <row r="615">
          <cell r="D615"/>
          <cell r="E615"/>
          <cell r="J615"/>
          <cell r="K615"/>
        </row>
        <row r="616">
          <cell r="D616" t="str">
            <v>C</v>
          </cell>
          <cell r="E616"/>
          <cell r="J616" t="str">
            <v>Disc 2</v>
          </cell>
          <cell r="K616" t="str">
            <v>Amount</v>
          </cell>
        </row>
        <row r="617">
          <cell r="D617"/>
          <cell r="E617"/>
          <cell r="J617"/>
          <cell r="K617"/>
        </row>
        <row r="618">
          <cell r="D618">
            <v>10</v>
          </cell>
          <cell r="E618" t="str">
            <v>CRAYON / OIL PASTEL JOYKO OP-12S PP CASE SEA WORLD</v>
          </cell>
          <cell r="J618">
            <v>0.03</v>
          </cell>
          <cell r="K618">
            <v>14544180</v>
          </cell>
        </row>
        <row r="619">
          <cell r="D619">
            <v>0</v>
          </cell>
          <cell r="E619">
            <v>0</v>
          </cell>
          <cell r="J619">
            <v>0</v>
          </cell>
          <cell r="K619">
            <v>0</v>
          </cell>
        </row>
        <row r="620">
          <cell r="D620">
            <v>0</v>
          </cell>
          <cell r="E620">
            <v>0</v>
          </cell>
          <cell r="J620">
            <v>0</v>
          </cell>
          <cell r="K620">
            <v>0</v>
          </cell>
        </row>
        <row r="621">
          <cell r="D621">
            <v>0</v>
          </cell>
          <cell r="E621">
            <v>0</v>
          </cell>
          <cell r="J621">
            <v>0</v>
          </cell>
          <cell r="K621">
            <v>0</v>
          </cell>
        </row>
        <row r="622">
          <cell r="D622">
            <v>0</v>
          </cell>
          <cell r="E622">
            <v>0</v>
          </cell>
          <cell r="J622">
            <v>0</v>
          </cell>
          <cell r="K622">
            <v>0</v>
          </cell>
        </row>
        <row r="623">
          <cell r="D623">
            <v>0</v>
          </cell>
          <cell r="E623">
            <v>0</v>
          </cell>
          <cell r="J623">
            <v>0</v>
          </cell>
          <cell r="K623">
            <v>0</v>
          </cell>
        </row>
        <row r="624">
          <cell r="D624">
            <v>0</v>
          </cell>
          <cell r="E624">
            <v>0</v>
          </cell>
          <cell r="J624">
            <v>0</v>
          </cell>
          <cell r="K624">
            <v>0</v>
          </cell>
        </row>
        <row r="625">
          <cell r="D625">
            <v>0</v>
          </cell>
          <cell r="E625">
            <v>0</v>
          </cell>
          <cell r="J625">
            <v>0</v>
          </cell>
          <cell r="K625">
            <v>0</v>
          </cell>
        </row>
        <row r="626">
          <cell r="D626">
            <v>0</v>
          </cell>
          <cell r="E626">
            <v>0</v>
          </cell>
          <cell r="J626">
            <v>0</v>
          </cell>
          <cell r="K626">
            <v>0</v>
          </cell>
        </row>
        <row r="627">
          <cell r="D627">
            <v>0</v>
          </cell>
          <cell r="E627">
            <v>0</v>
          </cell>
          <cell r="J627">
            <v>0</v>
          </cell>
          <cell r="K627">
            <v>0</v>
          </cell>
        </row>
        <row r="628">
          <cell r="D628">
            <v>0</v>
          </cell>
          <cell r="E628">
            <v>0</v>
          </cell>
          <cell r="J628">
            <v>0</v>
          </cell>
          <cell r="K628">
            <v>0</v>
          </cell>
        </row>
        <row r="629">
          <cell r="D629">
            <v>0</v>
          </cell>
          <cell r="E629">
            <v>0</v>
          </cell>
          <cell r="J629">
            <v>0</v>
          </cell>
          <cell r="K629">
            <v>0</v>
          </cell>
        </row>
        <row r="630">
          <cell r="D630">
            <v>0</v>
          </cell>
          <cell r="E630">
            <v>0</v>
          </cell>
          <cell r="J630">
            <v>0</v>
          </cell>
          <cell r="K630">
            <v>0</v>
          </cell>
        </row>
        <row r="631">
          <cell r="D631">
            <v>0</v>
          </cell>
          <cell r="E631">
            <v>0</v>
          </cell>
          <cell r="J631">
            <v>0</v>
          </cell>
          <cell r="K631">
            <v>0</v>
          </cell>
        </row>
        <row r="632">
          <cell r="D632">
            <v>0</v>
          </cell>
          <cell r="E632">
            <v>0</v>
          </cell>
          <cell r="J632">
            <v>0</v>
          </cell>
          <cell r="K632">
            <v>0</v>
          </cell>
        </row>
        <row r="633">
          <cell r="D633">
            <v>0</v>
          </cell>
          <cell r="E633">
            <v>0</v>
          </cell>
          <cell r="J633">
            <v>0</v>
          </cell>
          <cell r="K633">
            <v>0</v>
          </cell>
        </row>
        <row r="634">
          <cell r="D634"/>
          <cell r="E634"/>
          <cell r="J634"/>
          <cell r="K634"/>
        </row>
        <row r="635">
          <cell r="D635"/>
          <cell r="E635"/>
          <cell r="J635"/>
          <cell r="K635"/>
        </row>
        <row r="636">
          <cell r="D636"/>
          <cell r="E636"/>
          <cell r="J636">
            <v>14544180</v>
          </cell>
          <cell r="K636"/>
        </row>
        <row r="637">
          <cell r="D637"/>
          <cell r="E637"/>
          <cell r="J637"/>
          <cell r="K637"/>
        </row>
        <row r="638">
          <cell r="D638"/>
          <cell r="E638"/>
          <cell r="J638">
            <v>0</v>
          </cell>
          <cell r="K638">
            <v>0</v>
          </cell>
        </row>
        <row r="639">
          <cell r="D639"/>
          <cell r="E639"/>
          <cell r="J639"/>
          <cell r="K639"/>
        </row>
        <row r="640">
          <cell r="D640"/>
          <cell r="E640" t="str">
            <v>Hormat Kami,</v>
          </cell>
          <cell r="J640">
            <v>1441315.1351351349</v>
          </cell>
          <cell r="K640"/>
        </row>
        <row r="641">
          <cell r="D641"/>
          <cell r="E641"/>
          <cell r="J641"/>
          <cell r="K641"/>
        </row>
        <row r="642">
          <cell r="D642"/>
          <cell r="E642"/>
          <cell r="J642"/>
          <cell r="K642">
            <v>14544180</v>
          </cell>
        </row>
        <row r="643">
          <cell r="D643"/>
          <cell r="E643"/>
          <cell r="J643"/>
          <cell r="K643"/>
        </row>
        <row r="644">
          <cell r="D644"/>
          <cell r="E644"/>
          <cell r="J644" t="str">
            <v>NOVI / CONDRO</v>
          </cell>
          <cell r="K644"/>
        </row>
        <row r="645">
          <cell r="D645"/>
          <cell r="E645"/>
          <cell r="J645">
            <v>0</v>
          </cell>
          <cell r="K645"/>
        </row>
        <row r="646">
          <cell r="D646"/>
          <cell r="E646"/>
          <cell r="J646"/>
          <cell r="K646"/>
        </row>
        <row r="647">
          <cell r="D647"/>
          <cell r="E647"/>
          <cell r="J647"/>
          <cell r="K647"/>
        </row>
        <row r="648">
          <cell r="D648" t="str">
            <v>AM</v>
          </cell>
          <cell r="E648">
            <v>23040006</v>
          </cell>
          <cell r="J648"/>
          <cell r="K648"/>
        </row>
        <row r="649">
          <cell r="D649"/>
          <cell r="E649"/>
          <cell r="J649"/>
          <cell r="K649"/>
        </row>
        <row r="650">
          <cell r="D650">
            <v>45028</v>
          </cell>
          <cell r="E650"/>
          <cell r="J650"/>
          <cell r="K650"/>
        </row>
        <row r="651">
          <cell r="D651"/>
          <cell r="E651"/>
          <cell r="J651"/>
          <cell r="K651"/>
        </row>
        <row r="652">
          <cell r="D652" t="str">
            <v>G 1474</v>
          </cell>
          <cell r="E652"/>
          <cell r="J652"/>
          <cell r="K652"/>
        </row>
        <row r="653">
          <cell r="D653"/>
          <cell r="E653"/>
          <cell r="J653"/>
          <cell r="K653"/>
        </row>
        <row r="654">
          <cell r="D654" t="str">
            <v>C</v>
          </cell>
          <cell r="E654"/>
          <cell r="J654" t="str">
            <v>Disc 2</v>
          </cell>
          <cell r="K654" t="str">
            <v>Amount</v>
          </cell>
        </row>
        <row r="655">
          <cell r="D655"/>
          <cell r="E655"/>
          <cell r="J655"/>
          <cell r="K655"/>
        </row>
        <row r="656">
          <cell r="D656">
            <v>10</v>
          </cell>
          <cell r="E656" t="str">
            <v>CRAYON / OIL PASTEL JOYKO OP-12S PP CASE SEA WORLD</v>
          </cell>
          <cell r="J656">
            <v>0.03</v>
          </cell>
          <cell r="K656">
            <v>14544180</v>
          </cell>
        </row>
        <row r="657">
          <cell r="D657">
            <v>0</v>
          </cell>
          <cell r="E657">
            <v>0</v>
          </cell>
          <cell r="J657">
            <v>0</v>
          </cell>
          <cell r="K657">
            <v>0</v>
          </cell>
        </row>
        <row r="658">
          <cell r="D658">
            <v>0</v>
          </cell>
          <cell r="E658">
            <v>0</v>
          </cell>
          <cell r="J658">
            <v>0</v>
          </cell>
          <cell r="K658">
            <v>0</v>
          </cell>
        </row>
        <row r="659">
          <cell r="D659">
            <v>0</v>
          </cell>
          <cell r="E659">
            <v>0</v>
          </cell>
          <cell r="J659">
            <v>0</v>
          </cell>
          <cell r="K659">
            <v>0</v>
          </cell>
        </row>
        <row r="660">
          <cell r="D660">
            <v>0</v>
          </cell>
          <cell r="E660">
            <v>0</v>
          </cell>
          <cell r="J660">
            <v>0</v>
          </cell>
          <cell r="K660">
            <v>0</v>
          </cell>
        </row>
        <row r="661">
          <cell r="D661">
            <v>0</v>
          </cell>
          <cell r="E661">
            <v>0</v>
          </cell>
          <cell r="J661">
            <v>0</v>
          </cell>
          <cell r="K661">
            <v>0</v>
          </cell>
        </row>
        <row r="662">
          <cell r="D662">
            <v>0</v>
          </cell>
          <cell r="E662">
            <v>0</v>
          </cell>
          <cell r="J662">
            <v>0</v>
          </cell>
          <cell r="K662">
            <v>0</v>
          </cell>
        </row>
        <row r="663">
          <cell r="D663">
            <v>0</v>
          </cell>
          <cell r="E663">
            <v>0</v>
          </cell>
          <cell r="J663">
            <v>0</v>
          </cell>
          <cell r="K663">
            <v>0</v>
          </cell>
        </row>
        <row r="664">
          <cell r="D664">
            <v>0</v>
          </cell>
          <cell r="E664">
            <v>0</v>
          </cell>
          <cell r="J664">
            <v>0</v>
          </cell>
          <cell r="K664">
            <v>0</v>
          </cell>
        </row>
        <row r="665">
          <cell r="D665">
            <v>0</v>
          </cell>
          <cell r="E665">
            <v>0</v>
          </cell>
          <cell r="J665">
            <v>0</v>
          </cell>
          <cell r="K665">
            <v>0</v>
          </cell>
        </row>
        <row r="666">
          <cell r="D666">
            <v>0</v>
          </cell>
          <cell r="E666">
            <v>0</v>
          </cell>
          <cell r="J666">
            <v>0</v>
          </cell>
          <cell r="K666">
            <v>0</v>
          </cell>
        </row>
        <row r="667">
          <cell r="D667">
            <v>0</v>
          </cell>
          <cell r="E667">
            <v>0</v>
          </cell>
          <cell r="J667">
            <v>0</v>
          </cell>
          <cell r="K667">
            <v>0</v>
          </cell>
        </row>
        <row r="668">
          <cell r="D668">
            <v>0</v>
          </cell>
          <cell r="E668">
            <v>0</v>
          </cell>
          <cell r="J668">
            <v>0</v>
          </cell>
          <cell r="K668">
            <v>0</v>
          </cell>
        </row>
        <row r="669">
          <cell r="D669">
            <v>0</v>
          </cell>
          <cell r="E669">
            <v>0</v>
          </cell>
          <cell r="J669">
            <v>0</v>
          </cell>
          <cell r="K669">
            <v>0</v>
          </cell>
        </row>
        <row r="670">
          <cell r="D670">
            <v>0</v>
          </cell>
          <cell r="E670">
            <v>0</v>
          </cell>
          <cell r="J670">
            <v>0</v>
          </cell>
          <cell r="K670">
            <v>0</v>
          </cell>
        </row>
        <row r="671">
          <cell r="D671">
            <v>0</v>
          </cell>
          <cell r="E671">
            <v>0</v>
          </cell>
          <cell r="J671">
            <v>0</v>
          </cell>
          <cell r="K671">
            <v>0</v>
          </cell>
        </row>
        <row r="672">
          <cell r="D672"/>
          <cell r="E672"/>
          <cell r="J672"/>
          <cell r="K672"/>
        </row>
        <row r="673">
          <cell r="D673"/>
          <cell r="E673"/>
          <cell r="J673"/>
          <cell r="K673"/>
        </row>
        <row r="674">
          <cell r="D674"/>
          <cell r="E674"/>
          <cell r="J674">
            <v>14544180</v>
          </cell>
          <cell r="K674"/>
        </row>
        <row r="675">
          <cell r="D675"/>
          <cell r="E675"/>
          <cell r="J675"/>
          <cell r="K675"/>
        </row>
        <row r="676">
          <cell r="D676"/>
          <cell r="E676"/>
          <cell r="J676">
            <v>0</v>
          </cell>
          <cell r="K676">
            <v>0</v>
          </cell>
        </row>
        <row r="677">
          <cell r="D677"/>
          <cell r="E677"/>
          <cell r="J677"/>
          <cell r="K677"/>
        </row>
        <row r="678">
          <cell r="D678"/>
          <cell r="E678" t="str">
            <v>Hormat Kami,</v>
          </cell>
          <cell r="J678">
            <v>1441315.1351351349</v>
          </cell>
          <cell r="K678"/>
        </row>
        <row r="679">
          <cell r="D679"/>
          <cell r="E679"/>
          <cell r="J679"/>
          <cell r="K679"/>
        </row>
        <row r="680">
          <cell r="D680"/>
          <cell r="E680"/>
          <cell r="J680"/>
          <cell r="K680">
            <v>14544180</v>
          </cell>
        </row>
        <row r="681">
          <cell r="D681"/>
          <cell r="E681"/>
          <cell r="J681"/>
          <cell r="K681"/>
        </row>
        <row r="682">
          <cell r="D682"/>
          <cell r="E682"/>
          <cell r="J682" t="str">
            <v>NOVI / CONDRO</v>
          </cell>
          <cell r="K682"/>
        </row>
        <row r="683">
          <cell r="D683"/>
          <cell r="E683"/>
          <cell r="J683">
            <v>0</v>
          </cell>
          <cell r="K683"/>
        </row>
        <row r="684">
          <cell r="D684"/>
          <cell r="E684"/>
          <cell r="J684"/>
          <cell r="K684"/>
        </row>
        <row r="685">
          <cell r="D685"/>
          <cell r="J685"/>
        </row>
        <row r="686">
          <cell r="D686" t="str">
            <v>AM</v>
          </cell>
          <cell r="E686">
            <v>23040007</v>
          </cell>
          <cell r="J686"/>
          <cell r="K686"/>
        </row>
        <row r="687">
          <cell r="D687"/>
          <cell r="E687"/>
          <cell r="J687"/>
          <cell r="K687"/>
        </row>
        <row r="688">
          <cell r="D688">
            <v>45028</v>
          </cell>
          <cell r="E688"/>
          <cell r="J688"/>
          <cell r="K688"/>
        </row>
        <row r="689">
          <cell r="D689"/>
          <cell r="E689"/>
          <cell r="J689"/>
          <cell r="K689"/>
        </row>
        <row r="690">
          <cell r="D690" t="str">
            <v>KO 1027</v>
          </cell>
          <cell r="E690"/>
          <cell r="J690"/>
          <cell r="K690"/>
        </row>
        <row r="691">
          <cell r="D691"/>
          <cell r="J691"/>
          <cell r="K691"/>
        </row>
        <row r="692">
          <cell r="D692" t="str">
            <v>C</v>
          </cell>
          <cell r="E692"/>
          <cell r="J692" t="str">
            <v>Disc 2</v>
          </cell>
          <cell r="K692" t="str">
            <v>Amount</v>
          </cell>
        </row>
        <row r="693">
          <cell r="D693"/>
          <cell r="E693"/>
          <cell r="J693"/>
          <cell r="K693"/>
        </row>
        <row r="694">
          <cell r="D694">
            <v>1</v>
          </cell>
          <cell r="E694" t="str">
            <v>CORRECTION TAPE JOYKO CT-507</v>
          </cell>
          <cell r="J694"/>
          <cell r="K694">
            <v>2898000</v>
          </cell>
        </row>
        <row r="695">
          <cell r="D695">
            <v>1</v>
          </cell>
          <cell r="E695" t="str">
            <v>CORRECTION TAPE JOYKO CT-508</v>
          </cell>
          <cell r="J695"/>
          <cell r="K695">
            <v>2835000</v>
          </cell>
        </row>
        <row r="696">
          <cell r="D696">
            <v>1</v>
          </cell>
          <cell r="E696" t="str">
            <v>PENSIL WARNA JOYKO CP-24PB (PANJANG)</v>
          </cell>
          <cell r="J696"/>
          <cell r="K696">
            <v>1335600</v>
          </cell>
        </row>
        <row r="697">
          <cell r="D697">
            <v>1</v>
          </cell>
          <cell r="E697" t="str">
            <v>PENSIL WARNA JOYKO CP-S12 MINI (PENDEK)</v>
          </cell>
          <cell r="J697"/>
          <cell r="K697">
            <v>1688400</v>
          </cell>
        </row>
        <row r="698">
          <cell r="D698">
            <v>3</v>
          </cell>
          <cell r="E698" t="str">
            <v>PENSIL WARNA JOYKO CP-12PB (PANJANG)</v>
          </cell>
          <cell r="J698"/>
          <cell r="K698">
            <v>4006800</v>
          </cell>
        </row>
        <row r="699">
          <cell r="D699">
            <v>2</v>
          </cell>
          <cell r="E699" t="str">
            <v>STAPLER JOYKO HD-50</v>
          </cell>
          <cell r="J699"/>
          <cell r="K699">
            <v>3927000</v>
          </cell>
        </row>
        <row r="700">
          <cell r="D700">
            <v>2</v>
          </cell>
          <cell r="E700" t="str">
            <v>STIP / PENGHAPUS JOYKO 526-B20 PUTIH</v>
          </cell>
          <cell r="J700"/>
          <cell r="K700">
            <v>2983750</v>
          </cell>
        </row>
        <row r="701">
          <cell r="D701"/>
          <cell r="E701"/>
          <cell r="J701"/>
          <cell r="K701">
            <v>0</v>
          </cell>
        </row>
        <row r="702">
          <cell r="D702"/>
          <cell r="E702"/>
          <cell r="J702"/>
          <cell r="K702">
            <v>0</v>
          </cell>
        </row>
        <row r="703">
          <cell r="D703"/>
          <cell r="E703"/>
          <cell r="J703"/>
          <cell r="K703">
            <v>0</v>
          </cell>
        </row>
        <row r="704">
          <cell r="D704"/>
          <cell r="E704"/>
          <cell r="J704"/>
          <cell r="K704">
            <v>0</v>
          </cell>
        </row>
        <row r="705">
          <cell r="D705"/>
          <cell r="E705"/>
          <cell r="J705"/>
          <cell r="K705">
            <v>0</v>
          </cell>
        </row>
        <row r="706">
          <cell r="D706"/>
          <cell r="E706"/>
          <cell r="J706"/>
          <cell r="K706">
            <v>0</v>
          </cell>
        </row>
        <row r="707">
          <cell r="D707"/>
          <cell r="E707"/>
          <cell r="J707"/>
          <cell r="K707">
            <v>0</v>
          </cell>
        </row>
        <row r="708">
          <cell r="D708"/>
          <cell r="E708"/>
          <cell r="J708"/>
          <cell r="K708">
            <v>0</v>
          </cell>
        </row>
        <row r="709">
          <cell r="D709"/>
          <cell r="E709"/>
          <cell r="J709"/>
          <cell r="K709">
            <v>0</v>
          </cell>
        </row>
        <row r="710">
          <cell r="D710"/>
          <cell r="E710"/>
          <cell r="J710"/>
          <cell r="K710"/>
        </row>
        <row r="711">
          <cell r="D711"/>
          <cell r="E711"/>
          <cell r="J711"/>
          <cell r="K711"/>
        </row>
        <row r="712">
          <cell r="D712"/>
          <cell r="J712">
            <v>19674550</v>
          </cell>
          <cell r="K712"/>
        </row>
        <row r="713">
          <cell r="D713"/>
          <cell r="J713"/>
          <cell r="K713"/>
        </row>
        <row r="714">
          <cell r="D714"/>
          <cell r="J714"/>
          <cell r="K714">
            <v>0</v>
          </cell>
        </row>
        <row r="715">
          <cell r="D715"/>
          <cell r="J715"/>
          <cell r="K715"/>
        </row>
        <row r="716">
          <cell r="D716"/>
          <cell r="E716" t="str">
            <v>Hormat Kami,</v>
          </cell>
          <cell r="J716">
            <v>1949730.1801801801</v>
          </cell>
          <cell r="K716"/>
        </row>
        <row r="717">
          <cell r="D717"/>
          <cell r="J717"/>
          <cell r="K717"/>
        </row>
        <row r="718">
          <cell r="D718"/>
          <cell r="E718"/>
          <cell r="J718"/>
          <cell r="K718">
            <v>19674550</v>
          </cell>
        </row>
        <row r="719">
          <cell r="D719"/>
          <cell r="E719"/>
          <cell r="J719"/>
          <cell r="K719"/>
        </row>
        <row r="720">
          <cell r="D720"/>
          <cell r="J720" t="str">
            <v>NOVI / CONDRO</v>
          </cell>
          <cell r="K720"/>
        </row>
        <row r="721">
          <cell r="D721"/>
          <cell r="J721"/>
          <cell r="K721"/>
        </row>
        <row r="722">
          <cell r="D722"/>
          <cell r="J722"/>
          <cell r="K722"/>
        </row>
        <row r="723">
          <cell r="D723"/>
          <cell r="E723"/>
          <cell r="J723"/>
          <cell r="K723"/>
        </row>
        <row r="724">
          <cell r="D724" t="str">
            <v>AM</v>
          </cell>
          <cell r="E724">
            <v>23040007</v>
          </cell>
          <cell r="J724"/>
          <cell r="K724"/>
        </row>
        <row r="725">
          <cell r="D725"/>
          <cell r="E725"/>
          <cell r="J725"/>
          <cell r="K725"/>
        </row>
        <row r="726">
          <cell r="D726">
            <v>45028</v>
          </cell>
          <cell r="E726"/>
          <cell r="J726"/>
          <cell r="K726"/>
        </row>
        <row r="727">
          <cell r="D727"/>
          <cell r="E727"/>
          <cell r="J727"/>
          <cell r="K727"/>
        </row>
        <row r="728">
          <cell r="D728" t="str">
            <v>KO 1027</v>
          </cell>
          <cell r="E728"/>
          <cell r="J728"/>
          <cell r="K728"/>
        </row>
        <row r="729">
          <cell r="D729"/>
          <cell r="E729"/>
          <cell r="J729"/>
          <cell r="K729"/>
        </row>
        <row r="730">
          <cell r="D730" t="str">
            <v>C</v>
          </cell>
          <cell r="E730"/>
          <cell r="J730" t="str">
            <v>Disc 2</v>
          </cell>
          <cell r="K730" t="str">
            <v>Amount</v>
          </cell>
        </row>
        <row r="731">
          <cell r="D731"/>
          <cell r="E731"/>
          <cell r="J731"/>
          <cell r="K731"/>
        </row>
        <row r="732">
          <cell r="D732">
            <v>1</v>
          </cell>
          <cell r="E732" t="str">
            <v>CORRECTION TAPE JOYKO CT-507</v>
          </cell>
          <cell r="J732">
            <v>0</v>
          </cell>
          <cell r="K732">
            <v>2898000</v>
          </cell>
        </row>
        <row r="733">
          <cell r="D733">
            <v>1</v>
          </cell>
          <cell r="E733" t="str">
            <v>CORRECTION TAPE JOYKO CT-508</v>
          </cell>
          <cell r="J733">
            <v>0</v>
          </cell>
          <cell r="K733">
            <v>2835000</v>
          </cell>
        </row>
        <row r="734">
          <cell r="D734">
            <v>1</v>
          </cell>
          <cell r="E734" t="str">
            <v>PENSIL WARNA JOYKO CP-24PB (PANJANG)</v>
          </cell>
          <cell r="J734">
            <v>0</v>
          </cell>
          <cell r="K734">
            <v>1335600</v>
          </cell>
        </row>
        <row r="735">
          <cell r="D735">
            <v>1</v>
          </cell>
          <cell r="E735" t="str">
            <v>PENSIL WARNA JOYKO CP-S12 MINI (PENDEK)</v>
          </cell>
          <cell r="J735">
            <v>0</v>
          </cell>
          <cell r="K735">
            <v>1688400</v>
          </cell>
        </row>
        <row r="736">
          <cell r="D736">
            <v>3</v>
          </cell>
          <cell r="E736" t="str">
            <v>PENSIL WARNA JOYKO CP-12PB (PANJANG)</v>
          </cell>
          <cell r="J736">
            <v>0</v>
          </cell>
          <cell r="K736">
            <v>4006800</v>
          </cell>
        </row>
        <row r="737">
          <cell r="D737">
            <v>2</v>
          </cell>
          <cell r="E737" t="str">
            <v>STAPLER JOYKO HD-50</v>
          </cell>
          <cell r="J737">
            <v>0</v>
          </cell>
          <cell r="K737">
            <v>3927000</v>
          </cell>
        </row>
        <row r="738">
          <cell r="D738">
            <v>2</v>
          </cell>
          <cell r="E738" t="str">
            <v>STIP / PENGHAPUS JOYKO 526-B20 PUTIH</v>
          </cell>
          <cell r="J738">
            <v>0</v>
          </cell>
          <cell r="K738">
            <v>2983750</v>
          </cell>
        </row>
        <row r="739">
          <cell r="D739">
            <v>0</v>
          </cell>
          <cell r="E739">
            <v>0</v>
          </cell>
          <cell r="J739">
            <v>0</v>
          </cell>
          <cell r="K739">
            <v>0</v>
          </cell>
        </row>
        <row r="740">
          <cell r="D740">
            <v>0</v>
          </cell>
          <cell r="E740">
            <v>0</v>
          </cell>
          <cell r="J740">
            <v>0</v>
          </cell>
          <cell r="K740">
            <v>0</v>
          </cell>
        </row>
        <row r="741">
          <cell r="D741">
            <v>0</v>
          </cell>
          <cell r="E741">
            <v>0</v>
          </cell>
          <cell r="J741">
            <v>0</v>
          </cell>
          <cell r="K741">
            <v>0</v>
          </cell>
        </row>
        <row r="742">
          <cell r="D742">
            <v>0</v>
          </cell>
          <cell r="E742">
            <v>0</v>
          </cell>
          <cell r="J742">
            <v>0</v>
          </cell>
          <cell r="K742">
            <v>0</v>
          </cell>
        </row>
        <row r="743">
          <cell r="D743">
            <v>0</v>
          </cell>
          <cell r="E743">
            <v>0</v>
          </cell>
          <cell r="J743">
            <v>0</v>
          </cell>
          <cell r="K743">
            <v>0</v>
          </cell>
        </row>
        <row r="744">
          <cell r="D744">
            <v>0</v>
          </cell>
          <cell r="E744">
            <v>0</v>
          </cell>
          <cell r="J744">
            <v>0</v>
          </cell>
          <cell r="K744">
            <v>0</v>
          </cell>
        </row>
        <row r="745">
          <cell r="D745">
            <v>0</v>
          </cell>
          <cell r="E745">
            <v>0</v>
          </cell>
          <cell r="J745">
            <v>0</v>
          </cell>
          <cell r="K745">
            <v>0</v>
          </cell>
        </row>
        <row r="746">
          <cell r="D746">
            <v>0</v>
          </cell>
          <cell r="E746">
            <v>0</v>
          </cell>
          <cell r="J746">
            <v>0</v>
          </cell>
          <cell r="K746">
            <v>0</v>
          </cell>
        </row>
        <row r="747">
          <cell r="D747">
            <v>0</v>
          </cell>
          <cell r="E747">
            <v>0</v>
          </cell>
          <cell r="J747">
            <v>0</v>
          </cell>
          <cell r="K747">
            <v>0</v>
          </cell>
        </row>
        <row r="748">
          <cell r="D748"/>
          <cell r="E748"/>
          <cell r="J748"/>
          <cell r="K748"/>
        </row>
        <row r="749">
          <cell r="D749"/>
          <cell r="E749"/>
          <cell r="J749"/>
          <cell r="K749"/>
        </row>
        <row r="750">
          <cell r="D750"/>
          <cell r="E750"/>
          <cell r="J750">
            <v>19674550</v>
          </cell>
          <cell r="K750"/>
        </row>
        <row r="751">
          <cell r="D751"/>
          <cell r="E751"/>
          <cell r="J751"/>
          <cell r="K751"/>
        </row>
        <row r="752">
          <cell r="D752"/>
          <cell r="E752"/>
          <cell r="J752">
            <v>0</v>
          </cell>
          <cell r="K752">
            <v>0</v>
          </cell>
        </row>
        <row r="753">
          <cell r="D753"/>
          <cell r="E753"/>
          <cell r="J753"/>
          <cell r="K753"/>
        </row>
        <row r="754">
          <cell r="D754"/>
          <cell r="E754" t="str">
            <v>Hormat Kami,</v>
          </cell>
          <cell r="J754">
            <v>1949730.1801801801</v>
          </cell>
          <cell r="K754"/>
        </row>
        <row r="755">
          <cell r="D755"/>
          <cell r="E755"/>
          <cell r="J755"/>
          <cell r="K755"/>
        </row>
        <row r="756">
          <cell r="D756"/>
          <cell r="E756"/>
          <cell r="J756"/>
          <cell r="K756">
            <v>19674550</v>
          </cell>
        </row>
        <row r="757">
          <cell r="D757"/>
          <cell r="E757"/>
          <cell r="J757"/>
          <cell r="K757"/>
        </row>
        <row r="758">
          <cell r="D758"/>
          <cell r="E758"/>
          <cell r="J758" t="str">
            <v>NOVI / CONDRO</v>
          </cell>
          <cell r="K758"/>
        </row>
        <row r="759">
          <cell r="D759"/>
          <cell r="E759"/>
          <cell r="J759">
            <v>0</v>
          </cell>
          <cell r="K759"/>
        </row>
        <row r="760">
          <cell r="D760"/>
          <cell r="E760"/>
          <cell r="J760"/>
          <cell r="K760"/>
        </row>
        <row r="761">
          <cell r="D761"/>
          <cell r="E761"/>
          <cell r="J761"/>
          <cell r="K761"/>
        </row>
        <row r="762">
          <cell r="D762" t="str">
            <v>AM</v>
          </cell>
          <cell r="E762">
            <v>23040007</v>
          </cell>
          <cell r="J762"/>
          <cell r="K762"/>
        </row>
        <row r="763">
          <cell r="D763"/>
          <cell r="E763"/>
          <cell r="J763"/>
          <cell r="K763"/>
        </row>
        <row r="764">
          <cell r="D764">
            <v>45028</v>
          </cell>
          <cell r="E764"/>
          <cell r="J764"/>
          <cell r="K764"/>
        </row>
        <row r="765">
          <cell r="D765"/>
          <cell r="E765"/>
          <cell r="J765"/>
          <cell r="K765"/>
        </row>
        <row r="766">
          <cell r="D766" t="str">
            <v>KO 1027</v>
          </cell>
          <cell r="E766"/>
          <cell r="J766"/>
          <cell r="K766"/>
        </row>
        <row r="767">
          <cell r="D767"/>
          <cell r="E767"/>
          <cell r="J767"/>
          <cell r="K767"/>
        </row>
        <row r="768">
          <cell r="D768" t="str">
            <v>C</v>
          </cell>
          <cell r="E768"/>
          <cell r="J768" t="str">
            <v>Disc 2</v>
          </cell>
          <cell r="K768" t="str">
            <v>Amount</v>
          </cell>
        </row>
        <row r="769">
          <cell r="D769"/>
          <cell r="E769"/>
          <cell r="J769"/>
          <cell r="K769"/>
        </row>
        <row r="770">
          <cell r="D770">
            <v>1</v>
          </cell>
          <cell r="E770" t="str">
            <v>CORRECTION TAPE JOYKO CT-507</v>
          </cell>
          <cell r="J770">
            <v>0</v>
          </cell>
          <cell r="K770">
            <v>2898000</v>
          </cell>
        </row>
        <row r="771">
          <cell r="D771">
            <v>1</v>
          </cell>
          <cell r="E771" t="str">
            <v>CORRECTION TAPE JOYKO CT-508</v>
          </cell>
          <cell r="J771">
            <v>0</v>
          </cell>
          <cell r="K771">
            <v>2835000</v>
          </cell>
        </row>
        <row r="772">
          <cell r="D772">
            <v>1</v>
          </cell>
          <cell r="E772" t="str">
            <v>PENSIL WARNA JOYKO CP-24PB (PANJANG)</v>
          </cell>
          <cell r="J772">
            <v>0</v>
          </cell>
          <cell r="K772">
            <v>1335600</v>
          </cell>
        </row>
        <row r="773">
          <cell r="D773">
            <v>1</v>
          </cell>
          <cell r="E773" t="str">
            <v>PENSIL WARNA JOYKO CP-S12 MINI (PENDEK)</v>
          </cell>
          <cell r="J773">
            <v>0</v>
          </cell>
          <cell r="K773">
            <v>1688400</v>
          </cell>
        </row>
        <row r="774">
          <cell r="D774">
            <v>3</v>
          </cell>
          <cell r="E774" t="str">
            <v>PENSIL WARNA JOYKO CP-12PB (PANJANG)</v>
          </cell>
          <cell r="J774">
            <v>0</v>
          </cell>
          <cell r="K774">
            <v>4006800</v>
          </cell>
        </row>
        <row r="775">
          <cell r="D775">
            <v>2</v>
          </cell>
          <cell r="E775" t="str">
            <v>STAPLER JOYKO HD-50</v>
          </cell>
          <cell r="J775">
            <v>0</v>
          </cell>
          <cell r="K775">
            <v>3927000</v>
          </cell>
        </row>
        <row r="776">
          <cell r="D776">
            <v>2</v>
          </cell>
          <cell r="E776" t="str">
            <v>STIP / PENGHAPUS JOYKO 526-B20 PUTIH</v>
          </cell>
          <cell r="J776">
            <v>0</v>
          </cell>
          <cell r="K776">
            <v>2983750</v>
          </cell>
        </row>
        <row r="777">
          <cell r="D777">
            <v>0</v>
          </cell>
          <cell r="E777">
            <v>0</v>
          </cell>
          <cell r="J777">
            <v>0</v>
          </cell>
          <cell r="K777">
            <v>0</v>
          </cell>
        </row>
        <row r="778">
          <cell r="D778">
            <v>0</v>
          </cell>
          <cell r="E778">
            <v>0</v>
          </cell>
          <cell r="J778">
            <v>0</v>
          </cell>
          <cell r="K778">
            <v>0</v>
          </cell>
        </row>
        <row r="779">
          <cell r="D779">
            <v>0</v>
          </cell>
          <cell r="E779">
            <v>0</v>
          </cell>
          <cell r="J779">
            <v>0</v>
          </cell>
          <cell r="K779">
            <v>0</v>
          </cell>
        </row>
        <row r="780">
          <cell r="D780">
            <v>0</v>
          </cell>
          <cell r="E780">
            <v>0</v>
          </cell>
          <cell r="J780">
            <v>0</v>
          </cell>
          <cell r="K780">
            <v>0</v>
          </cell>
        </row>
        <row r="781">
          <cell r="D781">
            <v>0</v>
          </cell>
          <cell r="E781">
            <v>0</v>
          </cell>
          <cell r="J781">
            <v>0</v>
          </cell>
          <cell r="K781">
            <v>0</v>
          </cell>
        </row>
        <row r="782">
          <cell r="D782">
            <v>0</v>
          </cell>
          <cell r="E782">
            <v>0</v>
          </cell>
          <cell r="J782">
            <v>0</v>
          </cell>
          <cell r="K782">
            <v>0</v>
          </cell>
        </row>
        <row r="783">
          <cell r="D783">
            <v>0</v>
          </cell>
          <cell r="E783">
            <v>0</v>
          </cell>
          <cell r="J783">
            <v>0</v>
          </cell>
          <cell r="K783">
            <v>0</v>
          </cell>
        </row>
        <row r="784">
          <cell r="D784">
            <v>0</v>
          </cell>
          <cell r="E784">
            <v>0</v>
          </cell>
          <cell r="J784">
            <v>0</v>
          </cell>
          <cell r="K784">
            <v>0</v>
          </cell>
        </row>
        <row r="785">
          <cell r="D785">
            <v>0</v>
          </cell>
          <cell r="E785">
            <v>0</v>
          </cell>
          <cell r="J785">
            <v>0</v>
          </cell>
          <cell r="K785">
            <v>0</v>
          </cell>
        </row>
        <row r="786">
          <cell r="D786"/>
          <cell r="E786"/>
          <cell r="J786"/>
          <cell r="K786"/>
        </row>
        <row r="787">
          <cell r="D787"/>
          <cell r="E787"/>
          <cell r="J787"/>
          <cell r="K787"/>
        </row>
        <row r="788">
          <cell r="D788"/>
          <cell r="E788"/>
          <cell r="J788">
            <v>19674550</v>
          </cell>
          <cell r="K788"/>
        </row>
        <row r="789">
          <cell r="D789"/>
          <cell r="E789"/>
          <cell r="J789"/>
          <cell r="K789"/>
        </row>
        <row r="790">
          <cell r="D790"/>
          <cell r="E790"/>
          <cell r="J790">
            <v>0</v>
          </cell>
          <cell r="K790">
            <v>0</v>
          </cell>
        </row>
        <row r="791">
          <cell r="D791"/>
          <cell r="E791"/>
          <cell r="J791"/>
          <cell r="K791"/>
        </row>
        <row r="792">
          <cell r="D792"/>
          <cell r="E792" t="str">
            <v>Hormat Kami,</v>
          </cell>
          <cell r="J792">
            <v>1949730.1801801801</v>
          </cell>
          <cell r="K792"/>
        </row>
        <row r="793">
          <cell r="D793"/>
          <cell r="E793"/>
          <cell r="J793"/>
          <cell r="K793"/>
        </row>
        <row r="794">
          <cell r="D794"/>
          <cell r="E794"/>
          <cell r="J794"/>
          <cell r="K794">
            <v>19674550</v>
          </cell>
        </row>
        <row r="795">
          <cell r="D795"/>
          <cell r="E795"/>
          <cell r="J795"/>
          <cell r="K795"/>
        </row>
        <row r="796">
          <cell r="D796"/>
          <cell r="E796"/>
          <cell r="J796" t="str">
            <v>NOVI / CONDRO</v>
          </cell>
          <cell r="K796"/>
        </row>
        <row r="797">
          <cell r="D797"/>
          <cell r="E797"/>
          <cell r="J797">
            <v>0</v>
          </cell>
          <cell r="K797"/>
        </row>
        <row r="798">
          <cell r="D798"/>
          <cell r="E798"/>
          <cell r="J798"/>
          <cell r="K798"/>
        </row>
        <row r="799">
          <cell r="D799"/>
          <cell r="J799"/>
        </row>
        <row r="800">
          <cell r="D800" t="str">
            <v>AM</v>
          </cell>
          <cell r="E800">
            <v>23040008</v>
          </cell>
          <cell r="J800"/>
          <cell r="K800"/>
        </row>
        <row r="801">
          <cell r="D801"/>
          <cell r="E801"/>
          <cell r="J801"/>
          <cell r="K801"/>
        </row>
        <row r="802">
          <cell r="D802">
            <v>45028</v>
          </cell>
          <cell r="E802"/>
          <cell r="J802"/>
          <cell r="K802"/>
        </row>
        <row r="803">
          <cell r="D803"/>
          <cell r="E803"/>
          <cell r="J803"/>
          <cell r="K803"/>
        </row>
        <row r="804">
          <cell r="D804" t="str">
            <v>KO 1482</v>
          </cell>
          <cell r="E804"/>
          <cell r="J804"/>
          <cell r="K804"/>
        </row>
        <row r="805">
          <cell r="D805"/>
          <cell r="J805"/>
          <cell r="K805"/>
        </row>
        <row r="806">
          <cell r="D806" t="str">
            <v>C</v>
          </cell>
          <cell r="E806"/>
          <cell r="J806" t="str">
            <v>Disc 2</v>
          </cell>
          <cell r="K806" t="str">
            <v>Amount</v>
          </cell>
        </row>
        <row r="807">
          <cell r="D807"/>
          <cell r="E807"/>
          <cell r="J807"/>
          <cell r="K807"/>
        </row>
        <row r="808">
          <cell r="D808">
            <v>1</v>
          </cell>
          <cell r="E808" t="str">
            <v>STIP / PENGHAPUS JOYKO 526-B20 PUTIH</v>
          </cell>
          <cell r="J808"/>
          <cell r="K808">
            <v>1474825</v>
          </cell>
        </row>
        <row r="809">
          <cell r="D809">
            <v>1</v>
          </cell>
          <cell r="E809" t="str">
            <v>BALLPEN JOYKO BP-338 VOCUS HITAM</v>
          </cell>
          <cell r="J809"/>
          <cell r="K809">
            <v>1569456</v>
          </cell>
        </row>
        <row r="810">
          <cell r="D810">
            <v>1</v>
          </cell>
          <cell r="E810" t="str">
            <v>STIP / PENGHAPUS JOYKO 526-B40P PUTIH</v>
          </cell>
          <cell r="J810"/>
          <cell r="K810">
            <v>1223975</v>
          </cell>
        </row>
        <row r="811">
          <cell r="D811"/>
          <cell r="E811"/>
          <cell r="J811"/>
          <cell r="K811">
            <v>0</v>
          </cell>
        </row>
        <row r="812">
          <cell r="D812"/>
          <cell r="E812"/>
          <cell r="J812"/>
          <cell r="K812">
            <v>0</v>
          </cell>
        </row>
        <row r="813">
          <cell r="D813"/>
          <cell r="E813"/>
          <cell r="J813"/>
          <cell r="K813">
            <v>0</v>
          </cell>
        </row>
        <row r="814">
          <cell r="D814"/>
          <cell r="E814"/>
          <cell r="J814"/>
          <cell r="K814">
            <v>0</v>
          </cell>
        </row>
        <row r="815">
          <cell r="D815"/>
          <cell r="E815"/>
          <cell r="J815"/>
          <cell r="K815">
            <v>0</v>
          </cell>
        </row>
        <row r="816">
          <cell r="D816"/>
          <cell r="E816"/>
          <cell r="J816"/>
          <cell r="K816">
            <v>0</v>
          </cell>
        </row>
        <row r="817">
          <cell r="D817"/>
          <cell r="E817"/>
          <cell r="J817"/>
          <cell r="K817">
            <v>0</v>
          </cell>
        </row>
        <row r="818">
          <cell r="D818"/>
          <cell r="E818"/>
          <cell r="J818"/>
          <cell r="K818">
            <v>0</v>
          </cell>
        </row>
        <row r="819">
          <cell r="D819"/>
          <cell r="E819"/>
          <cell r="J819"/>
          <cell r="K819">
            <v>0</v>
          </cell>
        </row>
        <row r="820">
          <cell r="D820"/>
          <cell r="E820"/>
          <cell r="J820"/>
          <cell r="K820">
            <v>0</v>
          </cell>
        </row>
        <row r="821">
          <cell r="D821"/>
          <cell r="E821"/>
          <cell r="J821"/>
          <cell r="K821">
            <v>0</v>
          </cell>
        </row>
        <row r="822">
          <cell r="D822"/>
          <cell r="E822"/>
          <cell r="J822"/>
          <cell r="K822">
            <v>0</v>
          </cell>
        </row>
        <row r="823">
          <cell r="D823"/>
          <cell r="E823"/>
          <cell r="J823"/>
          <cell r="K823">
            <v>0</v>
          </cell>
        </row>
        <row r="824">
          <cell r="D824"/>
          <cell r="E824"/>
          <cell r="J824"/>
          <cell r="K824"/>
        </row>
        <row r="825">
          <cell r="D825"/>
          <cell r="E825"/>
          <cell r="J825"/>
          <cell r="K825"/>
        </row>
        <row r="826">
          <cell r="D826"/>
          <cell r="J826">
            <v>4268256</v>
          </cell>
          <cell r="K826"/>
        </row>
        <row r="827">
          <cell r="D827"/>
          <cell r="J827"/>
          <cell r="K827"/>
        </row>
        <row r="828">
          <cell r="D828"/>
          <cell r="J828"/>
          <cell r="K828">
            <v>0</v>
          </cell>
        </row>
        <row r="829">
          <cell r="D829"/>
          <cell r="J829"/>
          <cell r="K829"/>
        </row>
        <row r="830">
          <cell r="D830"/>
          <cell r="E830" t="str">
            <v>Hormat Kami,</v>
          </cell>
          <cell r="J830">
            <v>422980.32432432426</v>
          </cell>
          <cell r="K830"/>
        </row>
        <row r="831">
          <cell r="D831"/>
          <cell r="J831"/>
          <cell r="K831"/>
        </row>
        <row r="832">
          <cell r="D832"/>
          <cell r="E832"/>
          <cell r="J832"/>
          <cell r="K832">
            <v>4268256</v>
          </cell>
        </row>
        <row r="833">
          <cell r="D833"/>
          <cell r="E833"/>
          <cell r="J833"/>
          <cell r="K833"/>
        </row>
        <row r="834">
          <cell r="D834"/>
          <cell r="J834" t="str">
            <v>NOVI / CONDRO</v>
          </cell>
          <cell r="K834"/>
        </row>
        <row r="835">
          <cell r="D835"/>
          <cell r="J835"/>
          <cell r="K835"/>
        </row>
        <row r="836">
          <cell r="D836"/>
          <cell r="J836"/>
          <cell r="K836"/>
        </row>
        <row r="837">
          <cell r="D837"/>
          <cell r="E837"/>
          <cell r="J837"/>
          <cell r="K837"/>
        </row>
        <row r="838">
          <cell r="D838" t="str">
            <v>AM</v>
          </cell>
          <cell r="E838">
            <v>23040008</v>
          </cell>
          <cell r="J838"/>
          <cell r="K838"/>
        </row>
        <row r="839">
          <cell r="D839"/>
          <cell r="E839"/>
          <cell r="J839"/>
          <cell r="K839"/>
        </row>
        <row r="840">
          <cell r="D840">
            <v>45028</v>
          </cell>
          <cell r="E840"/>
          <cell r="J840"/>
          <cell r="K840"/>
        </row>
        <row r="841">
          <cell r="D841"/>
          <cell r="E841"/>
          <cell r="J841"/>
          <cell r="K841"/>
        </row>
        <row r="842">
          <cell r="D842" t="str">
            <v>KO 1482</v>
          </cell>
          <cell r="E842"/>
          <cell r="J842"/>
          <cell r="K842"/>
        </row>
        <row r="843">
          <cell r="D843"/>
          <cell r="E843"/>
          <cell r="J843"/>
          <cell r="K843"/>
        </row>
        <row r="844">
          <cell r="D844" t="str">
            <v>C</v>
          </cell>
          <cell r="E844"/>
          <cell r="J844" t="str">
            <v>Disc 2</v>
          </cell>
          <cell r="K844" t="str">
            <v>Amount</v>
          </cell>
        </row>
        <row r="845">
          <cell r="D845"/>
          <cell r="E845"/>
          <cell r="J845"/>
          <cell r="K845"/>
        </row>
        <row r="846">
          <cell r="D846">
            <v>1</v>
          </cell>
          <cell r="E846" t="str">
            <v>STIP / PENGHAPUS JOYKO 526-B20 PUTIH</v>
          </cell>
          <cell r="J846">
            <v>0</v>
          </cell>
          <cell r="K846">
            <v>1474825</v>
          </cell>
        </row>
        <row r="847">
          <cell r="D847">
            <v>1</v>
          </cell>
          <cell r="E847" t="str">
            <v>BALLPEN JOYKO BP-338 VOCUS HITAM</v>
          </cell>
          <cell r="J847">
            <v>0</v>
          </cell>
          <cell r="K847">
            <v>1569456</v>
          </cell>
        </row>
        <row r="848">
          <cell r="D848">
            <v>1</v>
          </cell>
          <cell r="E848" t="str">
            <v>STIP / PENGHAPUS JOYKO 526-B40P PUTIH</v>
          </cell>
          <cell r="J848">
            <v>0</v>
          </cell>
          <cell r="K848">
            <v>1223975</v>
          </cell>
        </row>
        <row r="849">
          <cell r="D849">
            <v>0</v>
          </cell>
          <cell r="E849">
            <v>0</v>
          </cell>
          <cell r="J849">
            <v>0</v>
          </cell>
          <cell r="K849">
            <v>0</v>
          </cell>
        </row>
        <row r="850">
          <cell r="D850">
            <v>0</v>
          </cell>
          <cell r="E850">
            <v>0</v>
          </cell>
          <cell r="J850">
            <v>0</v>
          </cell>
          <cell r="K850">
            <v>0</v>
          </cell>
        </row>
        <row r="851">
          <cell r="D851">
            <v>0</v>
          </cell>
          <cell r="E851">
            <v>0</v>
          </cell>
          <cell r="J851">
            <v>0</v>
          </cell>
          <cell r="K851">
            <v>0</v>
          </cell>
        </row>
        <row r="852">
          <cell r="D852">
            <v>0</v>
          </cell>
          <cell r="E852">
            <v>0</v>
          </cell>
          <cell r="J852">
            <v>0</v>
          </cell>
          <cell r="K852">
            <v>0</v>
          </cell>
        </row>
        <row r="853">
          <cell r="D853">
            <v>0</v>
          </cell>
          <cell r="E853">
            <v>0</v>
          </cell>
          <cell r="J853">
            <v>0</v>
          </cell>
          <cell r="K853">
            <v>0</v>
          </cell>
        </row>
        <row r="854">
          <cell r="D854">
            <v>0</v>
          </cell>
          <cell r="E854">
            <v>0</v>
          </cell>
          <cell r="J854">
            <v>0</v>
          </cell>
          <cell r="K854">
            <v>0</v>
          </cell>
        </row>
        <row r="855">
          <cell r="D855">
            <v>0</v>
          </cell>
          <cell r="E855">
            <v>0</v>
          </cell>
          <cell r="J855">
            <v>0</v>
          </cell>
          <cell r="K855">
            <v>0</v>
          </cell>
        </row>
        <row r="856">
          <cell r="D856">
            <v>0</v>
          </cell>
          <cell r="E856">
            <v>0</v>
          </cell>
          <cell r="J856">
            <v>0</v>
          </cell>
          <cell r="K856">
            <v>0</v>
          </cell>
        </row>
        <row r="857">
          <cell r="D857">
            <v>0</v>
          </cell>
          <cell r="E857">
            <v>0</v>
          </cell>
          <cell r="J857">
            <v>0</v>
          </cell>
          <cell r="K857">
            <v>0</v>
          </cell>
        </row>
        <row r="858">
          <cell r="D858">
            <v>0</v>
          </cell>
          <cell r="E858">
            <v>0</v>
          </cell>
          <cell r="J858">
            <v>0</v>
          </cell>
          <cell r="K858">
            <v>0</v>
          </cell>
        </row>
        <row r="859">
          <cell r="D859">
            <v>0</v>
          </cell>
          <cell r="E859">
            <v>0</v>
          </cell>
          <cell r="J859">
            <v>0</v>
          </cell>
          <cell r="K859">
            <v>0</v>
          </cell>
        </row>
        <row r="860">
          <cell r="D860">
            <v>0</v>
          </cell>
          <cell r="E860">
            <v>0</v>
          </cell>
          <cell r="J860">
            <v>0</v>
          </cell>
          <cell r="K860">
            <v>0</v>
          </cell>
        </row>
        <row r="861">
          <cell r="D861">
            <v>0</v>
          </cell>
          <cell r="E861">
            <v>0</v>
          </cell>
          <cell r="J861">
            <v>0</v>
          </cell>
          <cell r="K861">
            <v>0</v>
          </cell>
        </row>
        <row r="862">
          <cell r="D862"/>
          <cell r="E862"/>
          <cell r="J862"/>
          <cell r="K862"/>
        </row>
        <row r="863">
          <cell r="D863"/>
          <cell r="E863"/>
          <cell r="J863"/>
          <cell r="K863"/>
        </row>
        <row r="864">
          <cell r="D864"/>
          <cell r="E864"/>
          <cell r="J864">
            <v>4268256</v>
          </cell>
          <cell r="K864"/>
        </row>
        <row r="865">
          <cell r="D865"/>
          <cell r="E865"/>
          <cell r="J865"/>
          <cell r="K865"/>
        </row>
        <row r="866">
          <cell r="D866"/>
          <cell r="E866"/>
          <cell r="J866">
            <v>0</v>
          </cell>
          <cell r="K866">
            <v>0</v>
          </cell>
        </row>
        <row r="867">
          <cell r="D867"/>
          <cell r="E867"/>
          <cell r="J867"/>
          <cell r="K867"/>
        </row>
        <row r="868">
          <cell r="D868"/>
          <cell r="E868" t="str">
            <v>Hormat Kami,</v>
          </cell>
          <cell r="J868">
            <v>422980.32432432426</v>
          </cell>
          <cell r="K868"/>
        </row>
        <row r="869">
          <cell r="D869"/>
          <cell r="E869"/>
          <cell r="J869"/>
          <cell r="K869"/>
        </row>
        <row r="870">
          <cell r="D870"/>
          <cell r="E870"/>
          <cell r="J870"/>
          <cell r="K870">
            <v>4268256</v>
          </cell>
        </row>
        <row r="871">
          <cell r="D871"/>
          <cell r="E871"/>
          <cell r="J871"/>
          <cell r="K871"/>
        </row>
        <row r="872">
          <cell r="D872"/>
          <cell r="E872"/>
          <cell r="J872" t="str">
            <v>NOVI / CONDRO</v>
          </cell>
          <cell r="K872"/>
        </row>
        <row r="873">
          <cell r="D873"/>
          <cell r="E873"/>
          <cell r="J873">
            <v>0</v>
          </cell>
          <cell r="K873"/>
        </row>
        <row r="874">
          <cell r="D874"/>
          <cell r="E874"/>
          <cell r="J874"/>
          <cell r="K874"/>
        </row>
        <row r="875">
          <cell r="D875"/>
          <cell r="E875"/>
          <cell r="J875"/>
          <cell r="K875"/>
        </row>
        <row r="876">
          <cell r="D876" t="str">
            <v>AM</v>
          </cell>
          <cell r="E876">
            <v>23040008</v>
          </cell>
          <cell r="J876"/>
          <cell r="K876"/>
        </row>
        <row r="877">
          <cell r="D877"/>
          <cell r="E877"/>
          <cell r="J877"/>
          <cell r="K877"/>
        </row>
        <row r="878">
          <cell r="D878">
            <v>45028</v>
          </cell>
          <cell r="E878"/>
          <cell r="J878"/>
          <cell r="K878"/>
        </row>
        <row r="879">
          <cell r="D879"/>
          <cell r="E879"/>
          <cell r="J879"/>
          <cell r="K879"/>
        </row>
        <row r="880">
          <cell r="D880" t="str">
            <v>KO 1482</v>
          </cell>
          <cell r="E880"/>
          <cell r="J880"/>
          <cell r="K880"/>
        </row>
        <row r="881">
          <cell r="D881"/>
          <cell r="E881"/>
          <cell r="J881"/>
          <cell r="K881"/>
        </row>
        <row r="882">
          <cell r="D882" t="str">
            <v>C</v>
          </cell>
          <cell r="E882"/>
          <cell r="J882" t="str">
            <v>Disc 2</v>
          </cell>
          <cell r="K882" t="str">
            <v>Amount</v>
          </cell>
        </row>
        <row r="883">
          <cell r="D883"/>
          <cell r="E883"/>
          <cell r="J883"/>
          <cell r="K883"/>
        </row>
        <row r="884">
          <cell r="D884">
            <v>1</v>
          </cell>
          <cell r="E884" t="str">
            <v>STIP / PENGHAPUS JOYKO 526-B20 PUTIH</v>
          </cell>
          <cell r="J884">
            <v>0</v>
          </cell>
          <cell r="K884">
            <v>1474825</v>
          </cell>
        </row>
        <row r="885">
          <cell r="D885">
            <v>1</v>
          </cell>
          <cell r="E885" t="str">
            <v>BALLPEN JOYKO BP-338 VOCUS HITAM</v>
          </cell>
          <cell r="J885">
            <v>0</v>
          </cell>
          <cell r="K885">
            <v>1569456</v>
          </cell>
        </row>
        <row r="886">
          <cell r="D886">
            <v>1</v>
          </cell>
          <cell r="E886" t="str">
            <v>STIP / PENGHAPUS JOYKO 526-B40P PUTIH</v>
          </cell>
          <cell r="J886">
            <v>0</v>
          </cell>
          <cell r="K886">
            <v>1223975</v>
          </cell>
        </row>
        <row r="887">
          <cell r="D887">
            <v>0</v>
          </cell>
          <cell r="E887">
            <v>0</v>
          </cell>
          <cell r="J887">
            <v>0</v>
          </cell>
          <cell r="K887">
            <v>0</v>
          </cell>
        </row>
        <row r="888">
          <cell r="D888">
            <v>0</v>
          </cell>
          <cell r="E888">
            <v>0</v>
          </cell>
          <cell r="J888">
            <v>0</v>
          </cell>
          <cell r="K888">
            <v>0</v>
          </cell>
        </row>
        <row r="889">
          <cell r="D889">
            <v>0</v>
          </cell>
          <cell r="E889">
            <v>0</v>
          </cell>
          <cell r="J889">
            <v>0</v>
          </cell>
          <cell r="K889">
            <v>0</v>
          </cell>
        </row>
        <row r="890">
          <cell r="D890">
            <v>0</v>
          </cell>
          <cell r="E890">
            <v>0</v>
          </cell>
          <cell r="J890">
            <v>0</v>
          </cell>
          <cell r="K890">
            <v>0</v>
          </cell>
        </row>
        <row r="891">
          <cell r="D891">
            <v>0</v>
          </cell>
          <cell r="E891">
            <v>0</v>
          </cell>
          <cell r="J891">
            <v>0</v>
          </cell>
          <cell r="K891">
            <v>0</v>
          </cell>
        </row>
        <row r="892">
          <cell r="D892">
            <v>0</v>
          </cell>
          <cell r="E892">
            <v>0</v>
          </cell>
          <cell r="J892">
            <v>0</v>
          </cell>
          <cell r="K892">
            <v>0</v>
          </cell>
        </row>
        <row r="893">
          <cell r="D893">
            <v>0</v>
          </cell>
          <cell r="E893">
            <v>0</v>
          </cell>
          <cell r="J893">
            <v>0</v>
          </cell>
          <cell r="K893">
            <v>0</v>
          </cell>
        </row>
        <row r="894">
          <cell r="D894">
            <v>0</v>
          </cell>
          <cell r="E894">
            <v>0</v>
          </cell>
          <cell r="J894">
            <v>0</v>
          </cell>
          <cell r="K894">
            <v>0</v>
          </cell>
        </row>
        <row r="895">
          <cell r="D895">
            <v>0</v>
          </cell>
          <cell r="E895">
            <v>0</v>
          </cell>
          <cell r="J895">
            <v>0</v>
          </cell>
          <cell r="K895">
            <v>0</v>
          </cell>
        </row>
        <row r="896">
          <cell r="D896">
            <v>0</v>
          </cell>
          <cell r="E896">
            <v>0</v>
          </cell>
          <cell r="J896">
            <v>0</v>
          </cell>
          <cell r="K896">
            <v>0</v>
          </cell>
        </row>
        <row r="897">
          <cell r="D897">
            <v>0</v>
          </cell>
          <cell r="E897">
            <v>0</v>
          </cell>
          <cell r="J897">
            <v>0</v>
          </cell>
          <cell r="K897">
            <v>0</v>
          </cell>
        </row>
        <row r="898">
          <cell r="D898">
            <v>0</v>
          </cell>
          <cell r="E898">
            <v>0</v>
          </cell>
          <cell r="J898">
            <v>0</v>
          </cell>
          <cell r="K898">
            <v>0</v>
          </cell>
        </row>
        <row r="899">
          <cell r="D899">
            <v>0</v>
          </cell>
          <cell r="E899">
            <v>0</v>
          </cell>
          <cell r="J899">
            <v>0</v>
          </cell>
          <cell r="K899">
            <v>0</v>
          </cell>
        </row>
        <row r="900">
          <cell r="D900"/>
          <cell r="E900"/>
          <cell r="J900"/>
          <cell r="K900"/>
        </row>
        <row r="901">
          <cell r="D901"/>
          <cell r="E901"/>
          <cell r="J901"/>
          <cell r="K901"/>
        </row>
        <row r="902">
          <cell r="D902"/>
          <cell r="E902"/>
          <cell r="J902">
            <v>4268256</v>
          </cell>
          <cell r="K902"/>
        </row>
        <row r="903">
          <cell r="D903"/>
          <cell r="E903"/>
          <cell r="J903"/>
          <cell r="K903"/>
        </row>
        <row r="904">
          <cell r="D904"/>
          <cell r="E904"/>
          <cell r="J904">
            <v>0</v>
          </cell>
          <cell r="K904">
            <v>0</v>
          </cell>
        </row>
        <row r="905">
          <cell r="D905"/>
          <cell r="E905"/>
          <cell r="J905"/>
          <cell r="K905"/>
        </row>
        <row r="906">
          <cell r="D906"/>
          <cell r="E906" t="str">
            <v>Hormat Kami,</v>
          </cell>
          <cell r="J906">
            <v>422980.32432432426</v>
          </cell>
          <cell r="K906"/>
        </row>
        <row r="907">
          <cell r="D907"/>
          <cell r="E907"/>
          <cell r="J907"/>
          <cell r="K907"/>
        </row>
        <row r="908">
          <cell r="D908"/>
          <cell r="E908"/>
          <cell r="J908"/>
          <cell r="K908">
            <v>4268256</v>
          </cell>
        </row>
        <row r="909">
          <cell r="D909"/>
          <cell r="E909"/>
          <cell r="J909"/>
          <cell r="K909"/>
        </row>
        <row r="910">
          <cell r="D910"/>
          <cell r="E910"/>
          <cell r="J910" t="str">
            <v>NOVI / CONDRO</v>
          </cell>
          <cell r="K910"/>
        </row>
        <row r="911">
          <cell r="D911"/>
          <cell r="E911"/>
          <cell r="J911">
            <v>0</v>
          </cell>
          <cell r="K911"/>
        </row>
        <row r="912">
          <cell r="D912"/>
          <cell r="E912"/>
          <cell r="J912"/>
          <cell r="K912"/>
        </row>
        <row r="913">
          <cell r="D913"/>
          <cell r="J913"/>
        </row>
        <row r="914">
          <cell r="D914" t="str">
            <v>AM</v>
          </cell>
          <cell r="E914">
            <v>23040009</v>
          </cell>
          <cell r="J914"/>
          <cell r="K914"/>
        </row>
        <row r="915">
          <cell r="D915"/>
          <cell r="E915"/>
          <cell r="J915"/>
          <cell r="K915"/>
        </row>
        <row r="916">
          <cell r="D916">
            <v>45030</v>
          </cell>
          <cell r="E916"/>
          <cell r="J916"/>
          <cell r="K916"/>
        </row>
        <row r="917">
          <cell r="D917"/>
          <cell r="E917"/>
          <cell r="J917"/>
          <cell r="K917"/>
        </row>
        <row r="918">
          <cell r="D918" t="str">
            <v>KO 4010</v>
          </cell>
          <cell r="E918"/>
          <cell r="J918"/>
          <cell r="K918"/>
        </row>
        <row r="919">
          <cell r="D919"/>
          <cell r="J919"/>
          <cell r="K919"/>
        </row>
        <row r="920">
          <cell r="D920" t="str">
            <v>C</v>
          </cell>
          <cell r="E920"/>
          <cell r="J920" t="str">
            <v>Disc 2</v>
          </cell>
          <cell r="K920" t="str">
            <v>Amount</v>
          </cell>
        </row>
        <row r="921">
          <cell r="D921"/>
          <cell r="E921"/>
          <cell r="J921"/>
          <cell r="K921"/>
        </row>
        <row r="922">
          <cell r="D922">
            <v>1</v>
          </cell>
          <cell r="E922" t="str">
            <v>PENCIL CASE 22 x 7.5 MAGNET C-1758</v>
          </cell>
          <cell r="J922"/>
          <cell r="K922">
            <v>1800000</v>
          </cell>
        </row>
        <row r="923">
          <cell r="D923"/>
          <cell r="E923"/>
          <cell r="J923"/>
          <cell r="K923">
            <v>0</v>
          </cell>
        </row>
        <row r="924">
          <cell r="D924"/>
          <cell r="E924"/>
          <cell r="J924"/>
          <cell r="K924">
            <v>0</v>
          </cell>
        </row>
        <row r="925">
          <cell r="D925"/>
          <cell r="E925"/>
          <cell r="J925"/>
          <cell r="K925">
            <v>0</v>
          </cell>
        </row>
        <row r="926">
          <cell r="D926"/>
          <cell r="E926"/>
          <cell r="J926"/>
          <cell r="K926">
            <v>0</v>
          </cell>
        </row>
        <row r="927">
          <cell r="D927"/>
          <cell r="E927"/>
          <cell r="J927"/>
          <cell r="K927">
            <v>0</v>
          </cell>
        </row>
        <row r="928">
          <cell r="D928"/>
          <cell r="E928"/>
          <cell r="J928"/>
          <cell r="K928">
            <v>0</v>
          </cell>
        </row>
        <row r="929">
          <cell r="D929"/>
          <cell r="E929"/>
          <cell r="J929"/>
          <cell r="K929">
            <v>0</v>
          </cell>
        </row>
        <row r="930">
          <cell r="D930"/>
          <cell r="E930"/>
          <cell r="J930"/>
          <cell r="K930">
            <v>0</v>
          </cell>
        </row>
        <row r="931">
          <cell r="D931"/>
          <cell r="E931"/>
          <cell r="J931"/>
          <cell r="K931">
            <v>0</v>
          </cell>
        </row>
        <row r="932">
          <cell r="D932"/>
          <cell r="E932"/>
          <cell r="J932"/>
          <cell r="K932">
            <v>0</v>
          </cell>
        </row>
        <row r="933">
          <cell r="D933"/>
          <cell r="E933"/>
          <cell r="J933"/>
          <cell r="K933">
            <v>0</v>
          </cell>
        </row>
        <row r="934">
          <cell r="D934"/>
          <cell r="E934"/>
          <cell r="J934"/>
          <cell r="K934">
            <v>0</v>
          </cell>
        </row>
        <row r="935">
          <cell r="D935"/>
          <cell r="E935"/>
          <cell r="J935"/>
          <cell r="K935">
            <v>0</v>
          </cell>
        </row>
        <row r="936">
          <cell r="D936"/>
          <cell r="E936"/>
          <cell r="J936"/>
          <cell r="K936">
            <v>0</v>
          </cell>
        </row>
        <row r="937">
          <cell r="D937"/>
          <cell r="E937"/>
          <cell r="J937"/>
          <cell r="K937">
            <v>0</v>
          </cell>
        </row>
        <row r="938">
          <cell r="D938"/>
          <cell r="E938"/>
          <cell r="J938"/>
          <cell r="K938"/>
        </row>
        <row r="939">
          <cell r="D939"/>
          <cell r="E939"/>
          <cell r="J939"/>
          <cell r="K939"/>
        </row>
        <row r="940">
          <cell r="D940"/>
          <cell r="J940">
            <v>1800000</v>
          </cell>
          <cell r="K940"/>
        </row>
        <row r="941">
          <cell r="D941"/>
          <cell r="J941"/>
          <cell r="K941"/>
        </row>
        <row r="942">
          <cell r="D942"/>
          <cell r="J942"/>
          <cell r="K942">
            <v>0</v>
          </cell>
        </row>
        <row r="943">
          <cell r="D943"/>
          <cell r="J943"/>
          <cell r="K943"/>
        </row>
        <row r="944">
          <cell r="D944"/>
          <cell r="E944" t="str">
            <v>Hormat Kami,</v>
          </cell>
          <cell r="J944">
            <v>178378.37837837837</v>
          </cell>
          <cell r="K944"/>
        </row>
        <row r="945">
          <cell r="D945"/>
          <cell r="J945"/>
          <cell r="K945"/>
        </row>
        <row r="946">
          <cell r="D946"/>
          <cell r="E946"/>
          <cell r="J946"/>
          <cell r="K946">
            <v>1800000</v>
          </cell>
        </row>
        <row r="947">
          <cell r="D947"/>
          <cell r="E947"/>
          <cell r="J947"/>
          <cell r="K947"/>
        </row>
        <row r="948">
          <cell r="D948"/>
          <cell r="J948" t="str">
            <v>NOVI / YO</v>
          </cell>
          <cell r="K948"/>
        </row>
        <row r="949">
          <cell r="D949"/>
          <cell r="J949"/>
          <cell r="K949"/>
        </row>
        <row r="950">
          <cell r="D950"/>
          <cell r="J950"/>
          <cell r="K950"/>
        </row>
        <row r="951">
          <cell r="D951"/>
          <cell r="E951"/>
          <cell r="J951"/>
          <cell r="K951"/>
        </row>
        <row r="952">
          <cell r="D952" t="str">
            <v>AM</v>
          </cell>
          <cell r="E952">
            <v>23040009</v>
          </cell>
          <cell r="J952"/>
          <cell r="K952"/>
        </row>
        <row r="953">
          <cell r="D953"/>
          <cell r="E953"/>
          <cell r="J953"/>
          <cell r="K953"/>
        </row>
        <row r="954">
          <cell r="D954">
            <v>45030</v>
          </cell>
          <cell r="E954"/>
          <cell r="J954"/>
          <cell r="K954"/>
        </row>
        <row r="955">
          <cell r="D955"/>
          <cell r="E955"/>
          <cell r="J955"/>
          <cell r="K955"/>
        </row>
        <row r="956">
          <cell r="D956" t="str">
            <v>KO 4010</v>
          </cell>
          <cell r="E956"/>
          <cell r="J956"/>
          <cell r="K956"/>
        </row>
        <row r="957">
          <cell r="D957"/>
          <cell r="E957"/>
          <cell r="J957"/>
          <cell r="K957"/>
        </row>
        <row r="958">
          <cell r="D958" t="str">
            <v>C</v>
          </cell>
          <cell r="E958"/>
          <cell r="J958" t="str">
            <v>Disc 2</v>
          </cell>
          <cell r="K958" t="str">
            <v>Amount</v>
          </cell>
        </row>
        <row r="959">
          <cell r="D959"/>
          <cell r="E959"/>
          <cell r="J959"/>
          <cell r="K959"/>
        </row>
        <row r="960">
          <cell r="D960">
            <v>1</v>
          </cell>
          <cell r="E960" t="str">
            <v>PENCIL CASE 22 x 7.5 MAGNET C-1758</v>
          </cell>
          <cell r="J960">
            <v>0</v>
          </cell>
          <cell r="K960">
            <v>1800000</v>
          </cell>
        </row>
        <row r="961">
          <cell r="D961">
            <v>0</v>
          </cell>
          <cell r="E961">
            <v>0</v>
          </cell>
          <cell r="J961">
            <v>0</v>
          </cell>
          <cell r="K961">
            <v>0</v>
          </cell>
        </row>
        <row r="962">
          <cell r="D962">
            <v>0</v>
          </cell>
          <cell r="E962">
            <v>0</v>
          </cell>
          <cell r="J962">
            <v>0</v>
          </cell>
          <cell r="K962">
            <v>0</v>
          </cell>
        </row>
        <row r="963">
          <cell r="D963">
            <v>0</v>
          </cell>
          <cell r="E963">
            <v>0</v>
          </cell>
          <cell r="J963">
            <v>0</v>
          </cell>
          <cell r="K963">
            <v>0</v>
          </cell>
        </row>
        <row r="964">
          <cell r="D964">
            <v>0</v>
          </cell>
          <cell r="E964">
            <v>0</v>
          </cell>
          <cell r="J964">
            <v>0</v>
          </cell>
          <cell r="K964">
            <v>0</v>
          </cell>
        </row>
        <row r="965">
          <cell r="D965">
            <v>0</v>
          </cell>
          <cell r="E965">
            <v>0</v>
          </cell>
          <cell r="J965">
            <v>0</v>
          </cell>
          <cell r="K965">
            <v>0</v>
          </cell>
        </row>
        <row r="966">
          <cell r="D966">
            <v>0</v>
          </cell>
          <cell r="E966">
            <v>0</v>
          </cell>
          <cell r="J966">
            <v>0</v>
          </cell>
          <cell r="K966">
            <v>0</v>
          </cell>
        </row>
        <row r="967">
          <cell r="D967">
            <v>0</v>
          </cell>
          <cell r="E967">
            <v>0</v>
          </cell>
          <cell r="J967">
            <v>0</v>
          </cell>
          <cell r="K967">
            <v>0</v>
          </cell>
        </row>
        <row r="968">
          <cell r="D968">
            <v>0</v>
          </cell>
          <cell r="E968">
            <v>0</v>
          </cell>
          <cell r="J968">
            <v>0</v>
          </cell>
          <cell r="K968">
            <v>0</v>
          </cell>
        </row>
        <row r="969">
          <cell r="D969">
            <v>0</v>
          </cell>
          <cell r="E969">
            <v>0</v>
          </cell>
          <cell r="J969">
            <v>0</v>
          </cell>
          <cell r="K969">
            <v>0</v>
          </cell>
        </row>
        <row r="970">
          <cell r="D970">
            <v>0</v>
          </cell>
          <cell r="E970">
            <v>0</v>
          </cell>
          <cell r="J970">
            <v>0</v>
          </cell>
          <cell r="K970">
            <v>0</v>
          </cell>
        </row>
        <row r="971">
          <cell r="D971">
            <v>0</v>
          </cell>
          <cell r="E971">
            <v>0</v>
          </cell>
          <cell r="J971">
            <v>0</v>
          </cell>
          <cell r="K971">
            <v>0</v>
          </cell>
        </row>
        <row r="972">
          <cell r="D972">
            <v>0</v>
          </cell>
          <cell r="E972">
            <v>0</v>
          </cell>
          <cell r="J972">
            <v>0</v>
          </cell>
          <cell r="K972">
            <v>0</v>
          </cell>
        </row>
        <row r="973">
          <cell r="D973">
            <v>0</v>
          </cell>
          <cell r="E973">
            <v>0</v>
          </cell>
          <cell r="J973">
            <v>0</v>
          </cell>
          <cell r="K973">
            <v>0</v>
          </cell>
        </row>
        <row r="974">
          <cell r="D974">
            <v>0</v>
          </cell>
          <cell r="E974">
            <v>0</v>
          </cell>
          <cell r="J974">
            <v>0</v>
          </cell>
          <cell r="K974">
            <v>0</v>
          </cell>
        </row>
        <row r="975">
          <cell r="D975">
            <v>0</v>
          </cell>
          <cell r="E975">
            <v>0</v>
          </cell>
          <cell r="J975">
            <v>0</v>
          </cell>
          <cell r="K975">
            <v>0</v>
          </cell>
        </row>
        <row r="976">
          <cell r="D976"/>
          <cell r="E976"/>
          <cell r="J976"/>
          <cell r="K976"/>
        </row>
        <row r="977">
          <cell r="D977"/>
          <cell r="E977"/>
          <cell r="J977"/>
          <cell r="K977"/>
        </row>
        <row r="978">
          <cell r="D978"/>
          <cell r="E978"/>
          <cell r="J978">
            <v>1800000</v>
          </cell>
          <cell r="K978"/>
        </row>
        <row r="979">
          <cell r="D979"/>
          <cell r="E979"/>
          <cell r="J979"/>
          <cell r="K979"/>
        </row>
        <row r="980">
          <cell r="D980"/>
          <cell r="E980"/>
          <cell r="J980">
            <v>0</v>
          </cell>
          <cell r="K980">
            <v>0</v>
          </cell>
        </row>
        <row r="981">
          <cell r="D981"/>
          <cell r="E981"/>
          <cell r="J981"/>
          <cell r="K981"/>
        </row>
        <row r="982">
          <cell r="D982"/>
          <cell r="E982" t="str">
            <v>Hormat Kami,</v>
          </cell>
          <cell r="J982">
            <v>178378.37837837837</v>
          </cell>
          <cell r="K982"/>
        </row>
        <row r="983">
          <cell r="D983"/>
          <cell r="E983"/>
          <cell r="J983"/>
          <cell r="K983"/>
        </row>
        <row r="984">
          <cell r="D984"/>
          <cell r="E984"/>
          <cell r="J984"/>
          <cell r="K984">
            <v>1800000</v>
          </cell>
        </row>
        <row r="985">
          <cell r="D985"/>
          <cell r="E985"/>
          <cell r="J985"/>
          <cell r="K985"/>
        </row>
        <row r="986">
          <cell r="D986"/>
          <cell r="E986"/>
          <cell r="J986" t="str">
            <v>NOVI / YO</v>
          </cell>
          <cell r="K986"/>
        </row>
        <row r="987">
          <cell r="D987"/>
          <cell r="E987"/>
          <cell r="J987">
            <v>0</v>
          </cell>
          <cell r="K987"/>
        </row>
        <row r="988">
          <cell r="D988"/>
          <cell r="E988"/>
          <cell r="J988"/>
          <cell r="K988"/>
        </row>
        <row r="989">
          <cell r="D989"/>
          <cell r="E989"/>
          <cell r="J989"/>
          <cell r="K989"/>
        </row>
        <row r="990">
          <cell r="D990" t="str">
            <v>AM</v>
          </cell>
          <cell r="E990">
            <v>23040009</v>
          </cell>
          <cell r="J990"/>
          <cell r="K990"/>
        </row>
        <row r="991">
          <cell r="D991"/>
          <cell r="E991"/>
          <cell r="J991"/>
          <cell r="K991"/>
        </row>
        <row r="992">
          <cell r="D992">
            <v>45030</v>
          </cell>
          <cell r="E992"/>
          <cell r="J992"/>
          <cell r="K992"/>
        </row>
        <row r="993">
          <cell r="D993"/>
          <cell r="E993"/>
          <cell r="J993"/>
          <cell r="K993"/>
        </row>
        <row r="994">
          <cell r="D994" t="str">
            <v>KO 4010</v>
          </cell>
          <cell r="E994"/>
          <cell r="J994"/>
          <cell r="K994"/>
        </row>
        <row r="995">
          <cell r="D995"/>
          <cell r="E995"/>
          <cell r="J995"/>
          <cell r="K995"/>
        </row>
        <row r="996">
          <cell r="D996" t="str">
            <v>C</v>
          </cell>
          <cell r="E996"/>
          <cell r="J996" t="str">
            <v>Disc 2</v>
          </cell>
          <cell r="K996" t="str">
            <v>Amount</v>
          </cell>
        </row>
        <row r="997">
          <cell r="D997"/>
          <cell r="E997"/>
          <cell r="J997"/>
          <cell r="K997"/>
        </row>
        <row r="998">
          <cell r="D998">
            <v>1</v>
          </cell>
          <cell r="E998" t="str">
            <v>PENCIL CASE 22 x 7.5 MAGNET C-1758</v>
          </cell>
          <cell r="J998">
            <v>0</v>
          </cell>
          <cell r="K998">
            <v>1800000</v>
          </cell>
        </row>
        <row r="999">
          <cell r="D999">
            <v>0</v>
          </cell>
          <cell r="E999">
            <v>0</v>
          </cell>
          <cell r="J999">
            <v>0</v>
          </cell>
          <cell r="K999">
            <v>0</v>
          </cell>
        </row>
        <row r="1000">
          <cell r="D1000">
            <v>0</v>
          </cell>
          <cell r="E1000">
            <v>0</v>
          </cell>
          <cell r="J1000">
            <v>0</v>
          </cell>
          <cell r="K1000">
            <v>0</v>
          </cell>
        </row>
        <row r="1001">
          <cell r="D1001">
            <v>0</v>
          </cell>
          <cell r="E1001">
            <v>0</v>
          </cell>
          <cell r="J1001">
            <v>0</v>
          </cell>
          <cell r="K1001">
            <v>0</v>
          </cell>
        </row>
        <row r="1002">
          <cell r="D1002">
            <v>0</v>
          </cell>
          <cell r="E1002">
            <v>0</v>
          </cell>
          <cell r="J1002">
            <v>0</v>
          </cell>
          <cell r="K1002">
            <v>0</v>
          </cell>
        </row>
        <row r="1003">
          <cell r="D1003">
            <v>0</v>
          </cell>
          <cell r="E1003">
            <v>0</v>
          </cell>
          <cell r="J1003">
            <v>0</v>
          </cell>
          <cell r="K1003">
            <v>0</v>
          </cell>
        </row>
        <row r="1004">
          <cell r="D1004">
            <v>0</v>
          </cell>
          <cell r="E1004">
            <v>0</v>
          </cell>
          <cell r="J1004">
            <v>0</v>
          </cell>
          <cell r="K1004">
            <v>0</v>
          </cell>
        </row>
        <row r="1005">
          <cell r="D1005">
            <v>0</v>
          </cell>
          <cell r="E1005">
            <v>0</v>
          </cell>
          <cell r="J1005">
            <v>0</v>
          </cell>
          <cell r="K1005">
            <v>0</v>
          </cell>
        </row>
        <row r="1006">
          <cell r="D1006">
            <v>0</v>
          </cell>
          <cell r="E1006">
            <v>0</v>
          </cell>
          <cell r="J1006">
            <v>0</v>
          </cell>
          <cell r="K1006">
            <v>0</v>
          </cell>
        </row>
        <row r="1007">
          <cell r="D1007">
            <v>0</v>
          </cell>
          <cell r="E1007">
            <v>0</v>
          </cell>
          <cell r="J1007">
            <v>0</v>
          </cell>
          <cell r="K1007">
            <v>0</v>
          </cell>
        </row>
        <row r="1008">
          <cell r="D1008">
            <v>0</v>
          </cell>
          <cell r="E1008">
            <v>0</v>
          </cell>
          <cell r="J1008">
            <v>0</v>
          </cell>
          <cell r="K1008">
            <v>0</v>
          </cell>
        </row>
        <row r="1009">
          <cell r="D1009">
            <v>0</v>
          </cell>
          <cell r="E1009">
            <v>0</v>
          </cell>
          <cell r="J1009">
            <v>0</v>
          </cell>
          <cell r="K1009">
            <v>0</v>
          </cell>
        </row>
        <row r="1010">
          <cell r="D1010">
            <v>0</v>
          </cell>
          <cell r="E1010">
            <v>0</v>
          </cell>
          <cell r="J1010">
            <v>0</v>
          </cell>
          <cell r="K1010">
            <v>0</v>
          </cell>
        </row>
        <row r="1011">
          <cell r="D1011">
            <v>0</v>
          </cell>
          <cell r="E1011">
            <v>0</v>
          </cell>
          <cell r="J1011">
            <v>0</v>
          </cell>
          <cell r="K1011">
            <v>0</v>
          </cell>
        </row>
        <row r="1012">
          <cell r="D1012">
            <v>0</v>
          </cell>
          <cell r="E1012">
            <v>0</v>
          </cell>
          <cell r="J1012">
            <v>0</v>
          </cell>
          <cell r="K1012">
            <v>0</v>
          </cell>
        </row>
        <row r="1013">
          <cell r="D1013">
            <v>0</v>
          </cell>
          <cell r="E1013">
            <v>0</v>
          </cell>
          <cell r="J1013">
            <v>0</v>
          </cell>
          <cell r="K1013">
            <v>0</v>
          </cell>
        </row>
        <row r="1014">
          <cell r="D1014"/>
          <cell r="E1014"/>
          <cell r="J1014"/>
          <cell r="K1014"/>
        </row>
        <row r="1015">
          <cell r="D1015"/>
          <cell r="E1015"/>
          <cell r="J1015"/>
          <cell r="K1015"/>
        </row>
        <row r="1016">
          <cell r="D1016"/>
          <cell r="E1016"/>
          <cell r="J1016">
            <v>1800000</v>
          </cell>
          <cell r="K1016"/>
        </row>
        <row r="1017">
          <cell r="D1017"/>
          <cell r="E1017"/>
          <cell r="J1017"/>
          <cell r="K1017"/>
        </row>
        <row r="1018">
          <cell r="D1018"/>
          <cell r="E1018"/>
          <cell r="J1018">
            <v>0</v>
          </cell>
          <cell r="K1018">
            <v>0</v>
          </cell>
        </row>
        <row r="1019">
          <cell r="D1019"/>
          <cell r="E1019"/>
          <cell r="J1019"/>
          <cell r="K1019"/>
        </row>
        <row r="1020">
          <cell r="D1020"/>
          <cell r="E1020" t="str">
            <v>Hormat Kami,</v>
          </cell>
          <cell r="J1020">
            <v>178378.37837837837</v>
          </cell>
          <cell r="K1020"/>
        </row>
        <row r="1021">
          <cell r="D1021"/>
          <cell r="E1021"/>
          <cell r="J1021"/>
          <cell r="K1021"/>
        </row>
        <row r="1022">
          <cell r="D1022"/>
          <cell r="E1022"/>
          <cell r="J1022"/>
          <cell r="K1022">
            <v>1800000</v>
          </cell>
        </row>
        <row r="1023">
          <cell r="D1023"/>
          <cell r="E1023"/>
          <cell r="J1023"/>
          <cell r="K1023"/>
        </row>
        <row r="1024">
          <cell r="D1024"/>
          <cell r="E1024"/>
          <cell r="J1024" t="str">
            <v>NOVI / YO</v>
          </cell>
          <cell r="K1024"/>
        </row>
        <row r="1025">
          <cell r="D1025"/>
          <cell r="E1025"/>
          <cell r="J1025">
            <v>0</v>
          </cell>
          <cell r="K1025"/>
        </row>
        <row r="1026">
          <cell r="D1026"/>
          <cell r="E1026"/>
          <cell r="J1026"/>
          <cell r="K1026"/>
        </row>
        <row r="1027">
          <cell r="D1027"/>
          <cell r="J1027"/>
        </row>
        <row r="1028">
          <cell r="D1028" t="str">
            <v>AM</v>
          </cell>
          <cell r="E1028">
            <v>23040010</v>
          </cell>
          <cell r="J1028"/>
          <cell r="K1028"/>
        </row>
        <row r="1029">
          <cell r="D1029"/>
          <cell r="E1029"/>
          <cell r="J1029"/>
          <cell r="K1029"/>
        </row>
        <row r="1030">
          <cell r="D1030">
            <v>45030</v>
          </cell>
          <cell r="E1030"/>
          <cell r="J1030"/>
          <cell r="K1030"/>
        </row>
        <row r="1031">
          <cell r="D1031"/>
          <cell r="E1031"/>
          <cell r="J1031"/>
          <cell r="K1031"/>
        </row>
        <row r="1032">
          <cell r="D1032" t="str">
            <v>G 2944</v>
          </cell>
          <cell r="E1032"/>
          <cell r="J1032"/>
          <cell r="K1032"/>
        </row>
        <row r="1033">
          <cell r="D1033"/>
          <cell r="J1033"/>
          <cell r="K1033"/>
        </row>
        <row r="1034">
          <cell r="D1034" t="str">
            <v>C</v>
          </cell>
          <cell r="E1034"/>
          <cell r="J1034" t="str">
            <v>Disc 2</v>
          </cell>
          <cell r="K1034" t="str">
            <v>Amount</v>
          </cell>
        </row>
        <row r="1035">
          <cell r="D1035"/>
          <cell r="E1035"/>
          <cell r="J1035"/>
          <cell r="K1035"/>
        </row>
        <row r="1036">
          <cell r="D1036"/>
          <cell r="E1036" t="str">
            <v>PENSIL WARNA KAYAGI KY-CP1224 TWIN</v>
          </cell>
          <cell r="J1036"/>
          <cell r="K1036">
            <v>298000</v>
          </cell>
        </row>
        <row r="1037">
          <cell r="D1037"/>
          <cell r="E1037" t="str">
            <v>HIGHLIGHTER / STABILLO TIZO TF-616 (isi 24 pc)</v>
          </cell>
          <cell r="J1037"/>
          <cell r="K1037">
            <v>114000</v>
          </cell>
        </row>
        <row r="1038">
          <cell r="D1038"/>
          <cell r="E1038" t="str">
            <v>HIGHLIGHTER / STABILLO TIZO TF-610 (isi 54 pc)</v>
          </cell>
          <cell r="J1038"/>
          <cell r="K1038">
            <v>244000</v>
          </cell>
        </row>
        <row r="1039">
          <cell r="D1039"/>
          <cell r="E1039" t="str">
            <v>GEL PEN TIZO TG30801-EL</v>
          </cell>
          <cell r="J1039"/>
          <cell r="K1039">
            <v>129500</v>
          </cell>
        </row>
        <row r="1040">
          <cell r="D1040"/>
          <cell r="E1040" t="str">
            <v>GEL PEN TIZO TG31590-EL</v>
          </cell>
          <cell r="J1040"/>
          <cell r="K1040">
            <v>222000</v>
          </cell>
        </row>
        <row r="1041">
          <cell r="D1041"/>
          <cell r="E1041" t="str">
            <v>GEL PEN TIZO TG31762-EL</v>
          </cell>
          <cell r="J1041"/>
          <cell r="K1041">
            <v>37000</v>
          </cell>
        </row>
        <row r="1042">
          <cell r="D1042"/>
          <cell r="E1042" t="str">
            <v>COLOR BRUSH PEN KENKO DBP-12 DUAL TIP  (12 WARNA)</v>
          </cell>
          <cell r="J1042"/>
          <cell r="K1042">
            <v>270000</v>
          </cell>
        </row>
        <row r="1043">
          <cell r="D1043"/>
          <cell r="E1043" t="str">
            <v>TAPE DISPENSER POLAR BEAR MN-305 @12pc</v>
          </cell>
          <cell r="J1043"/>
          <cell r="K1043">
            <v>210000</v>
          </cell>
        </row>
        <row r="1044">
          <cell r="D1044"/>
          <cell r="E1044"/>
          <cell r="J1044"/>
          <cell r="K1044">
            <v>0</v>
          </cell>
        </row>
        <row r="1045">
          <cell r="D1045"/>
          <cell r="E1045"/>
          <cell r="J1045"/>
          <cell r="K1045">
            <v>0</v>
          </cell>
        </row>
        <row r="1046">
          <cell r="D1046"/>
          <cell r="E1046"/>
          <cell r="J1046"/>
          <cell r="K1046">
            <v>0</v>
          </cell>
        </row>
        <row r="1047">
          <cell r="D1047"/>
          <cell r="E1047"/>
          <cell r="J1047"/>
          <cell r="K1047">
            <v>0</v>
          </cell>
        </row>
        <row r="1048">
          <cell r="D1048"/>
          <cell r="E1048"/>
          <cell r="J1048"/>
          <cell r="K1048">
            <v>0</v>
          </cell>
        </row>
        <row r="1049">
          <cell r="D1049"/>
          <cell r="E1049"/>
          <cell r="J1049"/>
          <cell r="K1049">
            <v>0</v>
          </cell>
        </row>
        <row r="1050">
          <cell r="D1050"/>
          <cell r="E1050"/>
          <cell r="J1050"/>
          <cell r="K1050">
            <v>0</v>
          </cell>
        </row>
        <row r="1051">
          <cell r="D1051"/>
          <cell r="E1051"/>
          <cell r="J1051"/>
          <cell r="K1051">
            <v>0</v>
          </cell>
        </row>
        <row r="1052">
          <cell r="D1052"/>
          <cell r="E1052"/>
          <cell r="J1052"/>
          <cell r="K1052"/>
        </row>
        <row r="1053">
          <cell r="D1053"/>
          <cell r="E1053"/>
          <cell r="J1053"/>
          <cell r="K1053"/>
        </row>
        <row r="1054">
          <cell r="D1054"/>
          <cell r="J1054">
            <v>1524500</v>
          </cell>
          <cell r="K1054"/>
        </row>
        <row r="1055">
          <cell r="D1055"/>
          <cell r="J1055"/>
          <cell r="K1055"/>
        </row>
        <row r="1056">
          <cell r="D1056"/>
          <cell r="J1056"/>
          <cell r="K1056">
            <v>0</v>
          </cell>
        </row>
        <row r="1057">
          <cell r="D1057"/>
          <cell r="J1057"/>
          <cell r="K1057"/>
        </row>
        <row r="1058">
          <cell r="D1058"/>
          <cell r="E1058" t="str">
            <v>Hormat Kami,</v>
          </cell>
          <cell r="J1058">
            <v>151076.57657657654</v>
          </cell>
          <cell r="K1058"/>
        </row>
        <row r="1059">
          <cell r="D1059"/>
          <cell r="J1059"/>
          <cell r="K1059"/>
        </row>
        <row r="1060">
          <cell r="D1060"/>
          <cell r="E1060"/>
          <cell r="J1060"/>
          <cell r="K1060">
            <v>1524500</v>
          </cell>
        </row>
        <row r="1061">
          <cell r="D1061"/>
          <cell r="E1061"/>
          <cell r="J1061"/>
          <cell r="K1061"/>
        </row>
        <row r="1062">
          <cell r="D1062"/>
          <cell r="J1062" t="str">
            <v>RISMA / YO</v>
          </cell>
          <cell r="K1062"/>
        </row>
        <row r="1063">
          <cell r="D1063"/>
          <cell r="J1063"/>
          <cell r="K1063"/>
        </row>
        <row r="1064">
          <cell r="D1064"/>
          <cell r="J1064"/>
          <cell r="K1064"/>
        </row>
        <row r="1065">
          <cell r="D1065"/>
          <cell r="E1065"/>
          <cell r="J1065"/>
          <cell r="K1065"/>
        </row>
        <row r="1066">
          <cell r="D1066" t="str">
            <v>AM</v>
          </cell>
          <cell r="E1066">
            <v>23040010</v>
          </cell>
          <cell r="J1066"/>
          <cell r="K1066"/>
        </row>
        <row r="1067">
          <cell r="D1067"/>
          <cell r="E1067"/>
          <cell r="J1067"/>
          <cell r="K1067"/>
        </row>
        <row r="1068">
          <cell r="D1068">
            <v>45030</v>
          </cell>
          <cell r="E1068"/>
          <cell r="J1068"/>
          <cell r="K1068"/>
        </row>
        <row r="1069">
          <cell r="D1069"/>
          <cell r="E1069"/>
          <cell r="J1069"/>
          <cell r="K1069"/>
        </row>
        <row r="1070">
          <cell r="D1070" t="str">
            <v>G 2944</v>
          </cell>
          <cell r="E1070"/>
          <cell r="J1070"/>
          <cell r="K1070"/>
        </row>
        <row r="1071">
          <cell r="D1071"/>
          <cell r="E1071"/>
          <cell r="J1071"/>
          <cell r="K1071"/>
        </row>
        <row r="1072">
          <cell r="D1072" t="str">
            <v>C</v>
          </cell>
          <cell r="E1072"/>
          <cell r="J1072" t="str">
            <v>Disc 2</v>
          </cell>
          <cell r="K1072" t="str">
            <v>Amount</v>
          </cell>
        </row>
        <row r="1073">
          <cell r="D1073"/>
          <cell r="E1073"/>
          <cell r="J1073"/>
          <cell r="K1073"/>
        </row>
        <row r="1074">
          <cell r="D1074">
            <v>0</v>
          </cell>
          <cell r="E1074" t="str">
            <v>PENSIL WARNA KAYAGI KY-CP1224 TWIN</v>
          </cell>
          <cell r="J1074">
            <v>0</v>
          </cell>
          <cell r="K1074">
            <v>298000</v>
          </cell>
        </row>
        <row r="1075">
          <cell r="D1075">
            <v>0</v>
          </cell>
          <cell r="E1075" t="str">
            <v>HIGHLIGHTER / STABILLO TIZO TF-616 (isi 24 pc)</v>
          </cell>
          <cell r="J1075">
            <v>0</v>
          </cell>
          <cell r="K1075">
            <v>114000</v>
          </cell>
        </row>
        <row r="1076">
          <cell r="D1076">
            <v>0</v>
          </cell>
          <cell r="E1076" t="str">
            <v>HIGHLIGHTER / STABILLO TIZO TF-610 (isi 54 pc)</v>
          </cell>
          <cell r="J1076">
            <v>0</v>
          </cell>
          <cell r="K1076">
            <v>244000</v>
          </cell>
        </row>
        <row r="1077">
          <cell r="D1077">
            <v>0</v>
          </cell>
          <cell r="E1077" t="str">
            <v>GEL PEN TIZO TG30801-EL</v>
          </cell>
          <cell r="J1077">
            <v>0</v>
          </cell>
          <cell r="K1077">
            <v>129500</v>
          </cell>
        </row>
        <row r="1078">
          <cell r="D1078">
            <v>0</v>
          </cell>
          <cell r="E1078" t="str">
            <v>GEL PEN TIZO TG31590-EL</v>
          </cell>
          <cell r="J1078">
            <v>0</v>
          </cell>
          <cell r="K1078">
            <v>222000</v>
          </cell>
        </row>
        <row r="1079">
          <cell r="D1079">
            <v>0</v>
          </cell>
          <cell r="E1079" t="str">
            <v>GEL PEN TIZO TG31762-EL</v>
          </cell>
          <cell r="J1079">
            <v>0</v>
          </cell>
          <cell r="K1079">
            <v>37000</v>
          </cell>
        </row>
        <row r="1080">
          <cell r="D1080">
            <v>0</v>
          </cell>
          <cell r="E1080" t="str">
            <v>COLOR BRUSH PEN KENKO DBP-12 DUAL TIP  (12 WARNA)</v>
          </cell>
          <cell r="J1080">
            <v>0</v>
          </cell>
          <cell r="K1080">
            <v>270000</v>
          </cell>
        </row>
        <row r="1081">
          <cell r="D1081">
            <v>0</v>
          </cell>
          <cell r="E1081" t="str">
            <v>TAPE DISPENSER POLAR BEAR MN-305 @12pc</v>
          </cell>
          <cell r="J1081">
            <v>0</v>
          </cell>
          <cell r="K1081">
            <v>210000</v>
          </cell>
        </row>
        <row r="1082">
          <cell r="D1082">
            <v>0</v>
          </cell>
          <cell r="E1082">
            <v>0</v>
          </cell>
          <cell r="J1082">
            <v>0</v>
          </cell>
          <cell r="K1082">
            <v>0</v>
          </cell>
        </row>
        <row r="1083">
          <cell r="D1083">
            <v>0</v>
          </cell>
          <cell r="E1083">
            <v>0</v>
          </cell>
          <cell r="J1083">
            <v>0</v>
          </cell>
          <cell r="K1083">
            <v>0</v>
          </cell>
        </row>
        <row r="1084">
          <cell r="D1084">
            <v>0</v>
          </cell>
          <cell r="E1084">
            <v>0</v>
          </cell>
          <cell r="J1084">
            <v>0</v>
          </cell>
          <cell r="K1084">
            <v>0</v>
          </cell>
        </row>
        <row r="1085">
          <cell r="D1085">
            <v>0</v>
          </cell>
          <cell r="E1085">
            <v>0</v>
          </cell>
          <cell r="J1085">
            <v>0</v>
          </cell>
          <cell r="K1085">
            <v>0</v>
          </cell>
        </row>
        <row r="1086">
          <cell r="D1086">
            <v>0</v>
          </cell>
          <cell r="E1086">
            <v>0</v>
          </cell>
          <cell r="J1086">
            <v>0</v>
          </cell>
          <cell r="K1086">
            <v>0</v>
          </cell>
        </row>
        <row r="1087">
          <cell r="D1087">
            <v>0</v>
          </cell>
          <cell r="E1087">
            <v>0</v>
          </cell>
          <cell r="J1087">
            <v>0</v>
          </cell>
          <cell r="K1087">
            <v>0</v>
          </cell>
        </row>
        <row r="1088">
          <cell r="D1088">
            <v>0</v>
          </cell>
          <cell r="E1088">
            <v>0</v>
          </cell>
          <cell r="J1088">
            <v>0</v>
          </cell>
          <cell r="K1088">
            <v>0</v>
          </cell>
        </row>
        <row r="1089">
          <cell r="D1089">
            <v>0</v>
          </cell>
          <cell r="E1089">
            <v>0</v>
          </cell>
          <cell r="J1089">
            <v>0</v>
          </cell>
          <cell r="K1089">
            <v>0</v>
          </cell>
        </row>
        <row r="1090">
          <cell r="D1090"/>
          <cell r="E1090"/>
          <cell r="J1090"/>
          <cell r="K1090"/>
        </row>
        <row r="1091">
          <cell r="D1091"/>
          <cell r="E1091"/>
          <cell r="J1091"/>
          <cell r="K1091"/>
        </row>
        <row r="1092">
          <cell r="D1092"/>
          <cell r="E1092"/>
          <cell r="J1092">
            <v>1524500</v>
          </cell>
          <cell r="K1092"/>
        </row>
        <row r="1093">
          <cell r="D1093"/>
          <cell r="E1093"/>
          <cell r="J1093"/>
          <cell r="K1093"/>
        </row>
        <row r="1094">
          <cell r="D1094"/>
          <cell r="E1094"/>
          <cell r="J1094">
            <v>0</v>
          </cell>
          <cell r="K1094">
            <v>0</v>
          </cell>
        </row>
        <row r="1095">
          <cell r="D1095"/>
          <cell r="E1095"/>
          <cell r="J1095"/>
          <cell r="K1095"/>
        </row>
        <row r="1096">
          <cell r="D1096"/>
          <cell r="E1096" t="str">
            <v>Hormat Kami,</v>
          </cell>
          <cell r="J1096">
            <v>151076.57657657654</v>
          </cell>
          <cell r="K1096"/>
        </row>
        <row r="1097">
          <cell r="D1097"/>
          <cell r="E1097"/>
          <cell r="J1097"/>
          <cell r="K1097"/>
        </row>
        <row r="1098">
          <cell r="D1098"/>
          <cell r="E1098"/>
          <cell r="J1098"/>
          <cell r="K1098">
            <v>1524500</v>
          </cell>
        </row>
        <row r="1099">
          <cell r="D1099"/>
          <cell r="E1099"/>
          <cell r="J1099"/>
          <cell r="K1099"/>
        </row>
        <row r="1100">
          <cell r="D1100"/>
          <cell r="E1100"/>
          <cell r="J1100" t="str">
            <v>RISMA / YO</v>
          </cell>
          <cell r="K1100"/>
        </row>
        <row r="1101">
          <cell r="D1101"/>
          <cell r="E1101"/>
          <cell r="J1101">
            <v>0</v>
          </cell>
          <cell r="K1101"/>
        </row>
        <row r="1102">
          <cell r="D1102"/>
          <cell r="E1102"/>
          <cell r="J1102"/>
          <cell r="K1102"/>
        </row>
        <row r="1103">
          <cell r="D1103"/>
          <cell r="E1103"/>
          <cell r="J1103"/>
          <cell r="K1103"/>
        </row>
        <row r="1104">
          <cell r="D1104" t="str">
            <v>AM</v>
          </cell>
          <cell r="E1104">
            <v>23040010</v>
          </cell>
          <cell r="J1104"/>
          <cell r="K1104"/>
        </row>
        <row r="1105">
          <cell r="D1105"/>
          <cell r="E1105"/>
          <cell r="J1105"/>
          <cell r="K1105"/>
        </row>
        <row r="1106">
          <cell r="D1106">
            <v>45030</v>
          </cell>
          <cell r="E1106"/>
          <cell r="J1106"/>
          <cell r="K1106"/>
        </row>
        <row r="1107">
          <cell r="D1107"/>
          <cell r="E1107"/>
          <cell r="J1107"/>
          <cell r="K1107"/>
        </row>
        <row r="1108">
          <cell r="D1108" t="str">
            <v>G 2944</v>
          </cell>
          <cell r="E1108"/>
          <cell r="J1108"/>
          <cell r="K1108"/>
        </row>
        <row r="1109">
          <cell r="D1109"/>
          <cell r="E1109"/>
          <cell r="J1109"/>
          <cell r="K1109"/>
        </row>
        <row r="1110">
          <cell r="D1110" t="str">
            <v>C</v>
          </cell>
          <cell r="E1110"/>
          <cell r="J1110" t="str">
            <v>Disc 2</v>
          </cell>
          <cell r="K1110" t="str">
            <v>Amount</v>
          </cell>
        </row>
        <row r="1111">
          <cell r="D1111"/>
          <cell r="E1111"/>
          <cell r="J1111"/>
          <cell r="K1111"/>
        </row>
        <row r="1112">
          <cell r="D1112">
            <v>0</v>
          </cell>
          <cell r="E1112" t="str">
            <v>PENSIL WARNA KAYAGI KY-CP1224 TWIN</v>
          </cell>
          <cell r="J1112">
            <v>0</v>
          </cell>
          <cell r="K1112">
            <v>298000</v>
          </cell>
        </row>
        <row r="1113">
          <cell r="D1113">
            <v>0</v>
          </cell>
          <cell r="E1113" t="str">
            <v>HIGHLIGHTER / STABILLO TIZO TF-616 (isi 24 pc)</v>
          </cell>
          <cell r="J1113">
            <v>0</v>
          </cell>
          <cell r="K1113">
            <v>114000</v>
          </cell>
        </row>
        <row r="1114">
          <cell r="D1114">
            <v>0</v>
          </cell>
          <cell r="E1114" t="str">
            <v>HIGHLIGHTER / STABILLO TIZO TF-610 (isi 54 pc)</v>
          </cell>
          <cell r="J1114">
            <v>0</v>
          </cell>
          <cell r="K1114">
            <v>244000</v>
          </cell>
        </row>
        <row r="1115">
          <cell r="D1115">
            <v>0</v>
          </cell>
          <cell r="E1115" t="str">
            <v>GEL PEN TIZO TG30801-EL</v>
          </cell>
          <cell r="J1115">
            <v>0</v>
          </cell>
          <cell r="K1115">
            <v>129500</v>
          </cell>
        </row>
        <row r="1116">
          <cell r="D1116">
            <v>0</v>
          </cell>
          <cell r="E1116" t="str">
            <v>GEL PEN TIZO TG31590-EL</v>
          </cell>
          <cell r="J1116">
            <v>0</v>
          </cell>
          <cell r="K1116">
            <v>222000</v>
          </cell>
        </row>
        <row r="1117">
          <cell r="D1117">
            <v>0</v>
          </cell>
          <cell r="E1117" t="str">
            <v>GEL PEN TIZO TG31762-EL</v>
          </cell>
          <cell r="J1117">
            <v>0</v>
          </cell>
          <cell r="K1117">
            <v>37000</v>
          </cell>
        </row>
        <row r="1118">
          <cell r="D1118">
            <v>0</v>
          </cell>
          <cell r="E1118" t="str">
            <v>COLOR BRUSH PEN KENKO DBP-12 DUAL TIP  (12 WARNA)</v>
          </cell>
          <cell r="J1118">
            <v>0</v>
          </cell>
          <cell r="K1118">
            <v>270000</v>
          </cell>
        </row>
        <row r="1119">
          <cell r="D1119">
            <v>0</v>
          </cell>
          <cell r="E1119" t="str">
            <v>TAPE DISPENSER POLAR BEAR MN-305 @12pc</v>
          </cell>
          <cell r="J1119">
            <v>0</v>
          </cell>
          <cell r="K1119">
            <v>210000</v>
          </cell>
        </row>
        <row r="1120">
          <cell r="D1120">
            <v>0</v>
          </cell>
          <cell r="E1120">
            <v>0</v>
          </cell>
          <cell r="J1120">
            <v>0</v>
          </cell>
          <cell r="K1120">
            <v>0</v>
          </cell>
        </row>
        <row r="1121">
          <cell r="D1121">
            <v>0</v>
          </cell>
          <cell r="E1121">
            <v>0</v>
          </cell>
          <cell r="J1121">
            <v>0</v>
          </cell>
          <cell r="K1121">
            <v>0</v>
          </cell>
        </row>
        <row r="1122">
          <cell r="D1122">
            <v>0</v>
          </cell>
          <cell r="E1122">
            <v>0</v>
          </cell>
          <cell r="J1122">
            <v>0</v>
          </cell>
          <cell r="K1122">
            <v>0</v>
          </cell>
        </row>
        <row r="1123">
          <cell r="D1123">
            <v>0</v>
          </cell>
          <cell r="E1123">
            <v>0</v>
          </cell>
          <cell r="J1123">
            <v>0</v>
          </cell>
          <cell r="K1123">
            <v>0</v>
          </cell>
        </row>
        <row r="1124">
          <cell r="D1124">
            <v>0</v>
          </cell>
          <cell r="E1124">
            <v>0</v>
          </cell>
          <cell r="J1124">
            <v>0</v>
          </cell>
          <cell r="K1124">
            <v>0</v>
          </cell>
        </row>
        <row r="1125">
          <cell r="D1125">
            <v>0</v>
          </cell>
          <cell r="E1125">
            <v>0</v>
          </cell>
          <cell r="J1125">
            <v>0</v>
          </cell>
          <cell r="K1125">
            <v>0</v>
          </cell>
        </row>
        <row r="1126">
          <cell r="D1126">
            <v>0</v>
          </cell>
          <cell r="E1126">
            <v>0</v>
          </cell>
          <cell r="J1126">
            <v>0</v>
          </cell>
          <cell r="K1126">
            <v>0</v>
          </cell>
        </row>
        <row r="1127">
          <cell r="D1127">
            <v>0</v>
          </cell>
          <cell r="E1127">
            <v>0</v>
          </cell>
          <cell r="J1127">
            <v>0</v>
          </cell>
          <cell r="K1127">
            <v>0</v>
          </cell>
        </row>
        <row r="1128">
          <cell r="D1128"/>
          <cell r="E1128"/>
          <cell r="J1128"/>
          <cell r="K1128"/>
        </row>
        <row r="1129">
          <cell r="D1129"/>
          <cell r="E1129"/>
          <cell r="J1129"/>
          <cell r="K1129"/>
        </row>
        <row r="1130">
          <cell r="D1130"/>
          <cell r="E1130"/>
          <cell r="J1130">
            <v>1524500</v>
          </cell>
          <cell r="K1130"/>
        </row>
        <row r="1131">
          <cell r="D1131"/>
          <cell r="E1131"/>
          <cell r="J1131"/>
          <cell r="K1131"/>
        </row>
        <row r="1132">
          <cell r="D1132"/>
          <cell r="E1132"/>
          <cell r="J1132">
            <v>0</v>
          </cell>
          <cell r="K1132">
            <v>0</v>
          </cell>
        </row>
        <row r="1133">
          <cell r="D1133"/>
          <cell r="E1133"/>
          <cell r="J1133"/>
          <cell r="K1133"/>
        </row>
        <row r="1134">
          <cell r="D1134"/>
          <cell r="E1134" t="str">
            <v>Hormat Kami,</v>
          </cell>
          <cell r="J1134">
            <v>151076.57657657654</v>
          </cell>
          <cell r="K1134"/>
        </row>
        <row r="1135">
          <cell r="D1135"/>
          <cell r="E1135"/>
          <cell r="J1135"/>
          <cell r="K1135"/>
        </row>
        <row r="1136">
          <cell r="D1136"/>
          <cell r="E1136"/>
          <cell r="J1136"/>
          <cell r="K1136">
            <v>1524500</v>
          </cell>
        </row>
        <row r="1137">
          <cell r="D1137"/>
          <cell r="E1137"/>
          <cell r="J1137"/>
          <cell r="K1137"/>
        </row>
        <row r="1138">
          <cell r="D1138"/>
          <cell r="E1138"/>
          <cell r="J1138" t="str">
            <v>RISMA / YO</v>
          </cell>
          <cell r="K1138"/>
        </row>
        <row r="1139">
          <cell r="D1139"/>
          <cell r="E1139"/>
          <cell r="J1139">
            <v>0</v>
          </cell>
          <cell r="K1139"/>
        </row>
        <row r="1140">
          <cell r="D1140"/>
          <cell r="E1140"/>
          <cell r="J1140"/>
          <cell r="K1140"/>
        </row>
        <row r="1141">
          <cell r="D1141"/>
          <cell r="J1141"/>
        </row>
        <row r="1142">
          <cell r="D1142" t="str">
            <v>AM</v>
          </cell>
          <cell r="E1142">
            <v>23040011</v>
          </cell>
          <cell r="J1142"/>
          <cell r="K1142"/>
        </row>
        <row r="1143">
          <cell r="D1143"/>
          <cell r="E1143"/>
          <cell r="J1143"/>
          <cell r="K1143"/>
        </row>
        <row r="1144">
          <cell r="D1144">
            <v>45031</v>
          </cell>
          <cell r="E1144"/>
          <cell r="J1144"/>
          <cell r="K1144"/>
        </row>
        <row r="1145">
          <cell r="D1145"/>
          <cell r="E1145"/>
          <cell r="J1145"/>
          <cell r="K1145"/>
        </row>
        <row r="1146">
          <cell r="D1146" t="str">
            <v>KO 2945</v>
          </cell>
          <cell r="E1146"/>
          <cell r="J1146"/>
          <cell r="K1146"/>
        </row>
        <row r="1147">
          <cell r="D1147"/>
          <cell r="J1147"/>
          <cell r="K1147"/>
        </row>
        <row r="1148">
          <cell r="D1148" t="str">
            <v>C</v>
          </cell>
          <cell r="E1148"/>
          <cell r="J1148" t="str">
            <v>Disc 2</v>
          </cell>
          <cell r="K1148" t="str">
            <v>Amount</v>
          </cell>
        </row>
        <row r="1149">
          <cell r="D1149"/>
          <cell r="E1149"/>
          <cell r="J1149"/>
          <cell r="K1149"/>
        </row>
        <row r="1150">
          <cell r="D1150" t="str">
            <v/>
          </cell>
          <cell r="E1150" t="str">
            <v>CORRECTION TAPE KENKO CT-606 (6M x 5MM)</v>
          </cell>
          <cell r="J1150"/>
          <cell r="K1150">
            <v>264600</v>
          </cell>
        </row>
        <row r="1151">
          <cell r="D1151" t="str">
            <v/>
          </cell>
          <cell r="E1151" t="str">
            <v>PUNCH KENKO NO. 40</v>
          </cell>
          <cell r="J1151"/>
          <cell r="K1151">
            <v>761400</v>
          </cell>
        </row>
        <row r="1152">
          <cell r="D1152"/>
          <cell r="E1152"/>
          <cell r="J1152"/>
          <cell r="K1152">
            <v>0</v>
          </cell>
        </row>
        <row r="1153">
          <cell r="D1153"/>
          <cell r="E1153"/>
          <cell r="J1153"/>
          <cell r="K1153">
            <v>0</v>
          </cell>
        </row>
        <row r="1154">
          <cell r="D1154"/>
          <cell r="E1154"/>
          <cell r="J1154"/>
          <cell r="K1154">
            <v>0</v>
          </cell>
        </row>
        <row r="1155">
          <cell r="D1155"/>
          <cell r="E1155"/>
          <cell r="J1155"/>
          <cell r="K1155">
            <v>0</v>
          </cell>
        </row>
        <row r="1156">
          <cell r="D1156"/>
          <cell r="E1156"/>
          <cell r="J1156"/>
          <cell r="K1156">
            <v>0</v>
          </cell>
        </row>
        <row r="1157">
          <cell r="D1157"/>
          <cell r="E1157"/>
          <cell r="J1157"/>
          <cell r="K1157">
            <v>0</v>
          </cell>
        </row>
        <row r="1158">
          <cell r="D1158"/>
          <cell r="E1158"/>
          <cell r="J1158"/>
          <cell r="K1158">
            <v>0</v>
          </cell>
        </row>
        <row r="1159">
          <cell r="D1159"/>
          <cell r="E1159"/>
          <cell r="J1159"/>
          <cell r="K1159">
            <v>0</v>
          </cell>
        </row>
        <row r="1160">
          <cell r="D1160"/>
          <cell r="E1160"/>
          <cell r="J1160"/>
          <cell r="K1160">
            <v>0</v>
          </cell>
        </row>
        <row r="1161">
          <cell r="D1161"/>
          <cell r="E1161"/>
          <cell r="J1161"/>
          <cell r="K1161">
            <v>0</v>
          </cell>
        </row>
        <row r="1162">
          <cell r="D1162"/>
          <cell r="E1162"/>
          <cell r="J1162"/>
          <cell r="K1162">
            <v>0</v>
          </cell>
        </row>
        <row r="1163">
          <cell r="D1163"/>
          <cell r="E1163"/>
          <cell r="J1163"/>
          <cell r="K1163">
            <v>0</v>
          </cell>
        </row>
        <row r="1164">
          <cell r="D1164"/>
          <cell r="E1164"/>
          <cell r="J1164"/>
          <cell r="K1164">
            <v>0</v>
          </cell>
        </row>
        <row r="1165">
          <cell r="D1165"/>
          <cell r="E1165"/>
          <cell r="J1165"/>
          <cell r="K1165">
            <v>0</v>
          </cell>
        </row>
        <row r="1166">
          <cell r="D1166"/>
          <cell r="E1166"/>
          <cell r="J1166"/>
          <cell r="K1166"/>
        </row>
        <row r="1167">
          <cell r="D1167"/>
          <cell r="E1167"/>
          <cell r="J1167"/>
          <cell r="K1167"/>
        </row>
        <row r="1168">
          <cell r="D1168"/>
          <cell r="J1168">
            <v>1026000</v>
          </cell>
          <cell r="K1168"/>
        </row>
        <row r="1169">
          <cell r="D1169"/>
          <cell r="J1169"/>
          <cell r="K1169"/>
        </row>
        <row r="1170">
          <cell r="D1170"/>
          <cell r="J1170"/>
          <cell r="K1170">
            <v>0</v>
          </cell>
        </row>
        <row r="1171">
          <cell r="D1171"/>
          <cell r="J1171"/>
          <cell r="K1171"/>
        </row>
        <row r="1172">
          <cell r="D1172"/>
          <cell r="E1172" t="str">
            <v>Hormat Kami,</v>
          </cell>
          <cell r="J1172">
            <v>101675.67567567567</v>
          </cell>
          <cell r="K1172"/>
        </row>
        <row r="1173">
          <cell r="D1173"/>
          <cell r="J1173"/>
          <cell r="K1173"/>
        </row>
        <row r="1174">
          <cell r="D1174"/>
          <cell r="E1174"/>
          <cell r="J1174"/>
          <cell r="K1174">
            <v>1026000</v>
          </cell>
        </row>
        <row r="1175">
          <cell r="D1175"/>
          <cell r="E1175"/>
          <cell r="J1175"/>
          <cell r="K1175"/>
        </row>
        <row r="1176">
          <cell r="D1176"/>
          <cell r="J1176" t="str">
            <v>NOVI / CONDRO</v>
          </cell>
          <cell r="K1176"/>
        </row>
        <row r="1177">
          <cell r="D1177"/>
          <cell r="J1177"/>
          <cell r="K1177"/>
        </row>
        <row r="1178">
          <cell r="D1178"/>
          <cell r="J1178"/>
          <cell r="K1178"/>
        </row>
        <row r="1179">
          <cell r="D1179"/>
          <cell r="E1179"/>
          <cell r="J1179"/>
          <cell r="K1179"/>
        </row>
        <row r="1180">
          <cell r="D1180" t="str">
            <v>AM</v>
          </cell>
          <cell r="E1180">
            <v>23040011</v>
          </cell>
          <cell r="J1180"/>
          <cell r="K1180"/>
        </row>
        <row r="1181">
          <cell r="D1181"/>
          <cell r="E1181"/>
          <cell r="J1181"/>
          <cell r="K1181"/>
        </row>
        <row r="1182">
          <cell r="D1182">
            <v>45031</v>
          </cell>
          <cell r="E1182"/>
          <cell r="J1182"/>
          <cell r="K1182"/>
        </row>
        <row r="1183">
          <cell r="D1183"/>
          <cell r="E1183"/>
          <cell r="J1183"/>
          <cell r="K1183"/>
        </row>
        <row r="1184">
          <cell r="D1184" t="str">
            <v>KO 2945</v>
          </cell>
          <cell r="E1184"/>
          <cell r="J1184"/>
          <cell r="K1184"/>
        </row>
        <row r="1185">
          <cell r="D1185"/>
          <cell r="E1185"/>
          <cell r="J1185"/>
          <cell r="K1185"/>
        </row>
        <row r="1186">
          <cell r="D1186" t="str">
            <v>C</v>
          </cell>
          <cell r="E1186"/>
          <cell r="J1186" t="str">
            <v>Disc 2</v>
          </cell>
          <cell r="K1186" t="str">
            <v>Amount</v>
          </cell>
        </row>
        <row r="1187">
          <cell r="D1187"/>
          <cell r="E1187"/>
          <cell r="J1187"/>
          <cell r="K1187"/>
        </row>
        <row r="1188">
          <cell r="D1188" t="str">
            <v/>
          </cell>
          <cell r="E1188" t="str">
            <v>CORRECTION TAPE KENKO CT-606 (6M x 5MM)</v>
          </cell>
          <cell r="J1188">
            <v>0</v>
          </cell>
          <cell r="K1188">
            <v>264600</v>
          </cell>
        </row>
        <row r="1189">
          <cell r="D1189" t="str">
            <v/>
          </cell>
          <cell r="E1189" t="str">
            <v>PUNCH KENKO NO. 40</v>
          </cell>
          <cell r="J1189">
            <v>0</v>
          </cell>
          <cell r="K1189">
            <v>761400</v>
          </cell>
        </row>
        <row r="1190">
          <cell r="D1190">
            <v>0</v>
          </cell>
          <cell r="E1190">
            <v>0</v>
          </cell>
          <cell r="J1190">
            <v>0</v>
          </cell>
          <cell r="K1190">
            <v>0</v>
          </cell>
        </row>
        <row r="1191">
          <cell r="D1191">
            <v>0</v>
          </cell>
          <cell r="E1191">
            <v>0</v>
          </cell>
          <cell r="J1191">
            <v>0</v>
          </cell>
          <cell r="K1191">
            <v>0</v>
          </cell>
        </row>
        <row r="1192">
          <cell r="D1192">
            <v>0</v>
          </cell>
          <cell r="E1192">
            <v>0</v>
          </cell>
          <cell r="J1192">
            <v>0</v>
          </cell>
          <cell r="K1192">
            <v>0</v>
          </cell>
        </row>
        <row r="1193">
          <cell r="D1193">
            <v>0</v>
          </cell>
          <cell r="E1193">
            <v>0</v>
          </cell>
          <cell r="J1193">
            <v>0</v>
          </cell>
          <cell r="K1193">
            <v>0</v>
          </cell>
        </row>
        <row r="1194">
          <cell r="D1194">
            <v>0</v>
          </cell>
          <cell r="E1194">
            <v>0</v>
          </cell>
          <cell r="J1194">
            <v>0</v>
          </cell>
          <cell r="K1194">
            <v>0</v>
          </cell>
        </row>
        <row r="1195">
          <cell r="D1195">
            <v>0</v>
          </cell>
          <cell r="E1195">
            <v>0</v>
          </cell>
          <cell r="J1195">
            <v>0</v>
          </cell>
          <cell r="K1195">
            <v>0</v>
          </cell>
        </row>
        <row r="1196">
          <cell r="D1196">
            <v>0</v>
          </cell>
          <cell r="E1196">
            <v>0</v>
          </cell>
          <cell r="J1196">
            <v>0</v>
          </cell>
          <cell r="K1196">
            <v>0</v>
          </cell>
        </row>
        <row r="1197">
          <cell r="D1197">
            <v>0</v>
          </cell>
          <cell r="E1197">
            <v>0</v>
          </cell>
          <cell r="J1197">
            <v>0</v>
          </cell>
          <cell r="K1197">
            <v>0</v>
          </cell>
        </row>
        <row r="1198">
          <cell r="D1198">
            <v>0</v>
          </cell>
          <cell r="E1198">
            <v>0</v>
          </cell>
          <cell r="J1198">
            <v>0</v>
          </cell>
          <cell r="K1198">
            <v>0</v>
          </cell>
        </row>
        <row r="1199">
          <cell r="D1199">
            <v>0</v>
          </cell>
          <cell r="E1199">
            <v>0</v>
          </cell>
          <cell r="J1199">
            <v>0</v>
          </cell>
          <cell r="K1199">
            <v>0</v>
          </cell>
        </row>
        <row r="1200">
          <cell r="D1200">
            <v>0</v>
          </cell>
          <cell r="E1200">
            <v>0</v>
          </cell>
          <cell r="J1200">
            <v>0</v>
          </cell>
          <cell r="K1200">
            <v>0</v>
          </cell>
        </row>
        <row r="1201">
          <cell r="D1201">
            <v>0</v>
          </cell>
          <cell r="E1201">
            <v>0</v>
          </cell>
          <cell r="J1201">
            <v>0</v>
          </cell>
          <cell r="K1201">
            <v>0</v>
          </cell>
        </row>
        <row r="1202">
          <cell r="D1202">
            <v>0</v>
          </cell>
          <cell r="E1202">
            <v>0</v>
          </cell>
          <cell r="J1202">
            <v>0</v>
          </cell>
          <cell r="K1202">
            <v>0</v>
          </cell>
        </row>
        <row r="1203">
          <cell r="D1203">
            <v>0</v>
          </cell>
          <cell r="E1203">
            <v>0</v>
          </cell>
          <cell r="J1203">
            <v>0</v>
          </cell>
          <cell r="K1203">
            <v>0</v>
          </cell>
        </row>
        <row r="1204">
          <cell r="D1204"/>
          <cell r="E1204"/>
          <cell r="J1204"/>
          <cell r="K1204"/>
        </row>
        <row r="1205">
          <cell r="D1205"/>
          <cell r="E1205"/>
          <cell r="J1205"/>
          <cell r="K1205"/>
        </row>
        <row r="1206">
          <cell r="D1206"/>
          <cell r="E1206"/>
          <cell r="J1206">
            <v>1026000</v>
          </cell>
          <cell r="K1206"/>
        </row>
        <row r="1207">
          <cell r="D1207"/>
          <cell r="E1207"/>
          <cell r="J1207"/>
          <cell r="K1207"/>
        </row>
        <row r="1208">
          <cell r="D1208"/>
          <cell r="E1208"/>
          <cell r="J1208">
            <v>0</v>
          </cell>
          <cell r="K1208">
            <v>0</v>
          </cell>
        </row>
        <row r="1209">
          <cell r="D1209"/>
          <cell r="E1209"/>
          <cell r="J1209"/>
          <cell r="K1209"/>
        </row>
        <row r="1210">
          <cell r="D1210"/>
          <cell r="E1210" t="str">
            <v>Hormat Kami,</v>
          </cell>
          <cell r="J1210">
            <v>101675.67567567567</v>
          </cell>
          <cell r="K1210"/>
        </row>
        <row r="1211">
          <cell r="D1211"/>
          <cell r="E1211"/>
          <cell r="J1211"/>
          <cell r="K1211"/>
        </row>
        <row r="1212">
          <cell r="D1212"/>
          <cell r="E1212"/>
          <cell r="J1212"/>
          <cell r="K1212">
            <v>1026000</v>
          </cell>
        </row>
        <row r="1213">
          <cell r="D1213"/>
          <cell r="E1213"/>
          <cell r="J1213"/>
          <cell r="K1213"/>
        </row>
        <row r="1214">
          <cell r="D1214"/>
          <cell r="E1214"/>
          <cell r="J1214" t="str">
            <v>NOVI / CONDRO</v>
          </cell>
          <cell r="K1214"/>
        </row>
        <row r="1215">
          <cell r="D1215"/>
          <cell r="E1215"/>
          <cell r="J1215">
            <v>0</v>
          </cell>
          <cell r="K1215"/>
        </row>
        <row r="1216">
          <cell r="D1216"/>
          <cell r="E1216"/>
          <cell r="J1216"/>
          <cell r="K1216"/>
        </row>
        <row r="1217">
          <cell r="D1217"/>
          <cell r="E1217"/>
          <cell r="J1217"/>
          <cell r="K1217"/>
        </row>
        <row r="1218">
          <cell r="D1218" t="str">
            <v>AM</v>
          </cell>
          <cell r="E1218">
            <v>23040011</v>
          </cell>
          <cell r="J1218"/>
          <cell r="K1218"/>
        </row>
        <row r="1219">
          <cell r="D1219"/>
          <cell r="E1219"/>
          <cell r="J1219"/>
          <cell r="K1219"/>
        </row>
        <row r="1220">
          <cell r="D1220">
            <v>45031</v>
          </cell>
          <cell r="E1220"/>
          <cell r="J1220"/>
          <cell r="K1220"/>
        </row>
        <row r="1221">
          <cell r="D1221"/>
          <cell r="E1221"/>
          <cell r="J1221"/>
          <cell r="K1221"/>
        </row>
        <row r="1222">
          <cell r="D1222" t="str">
            <v>KO 2945</v>
          </cell>
          <cell r="E1222"/>
          <cell r="J1222"/>
          <cell r="K1222"/>
        </row>
        <row r="1223">
          <cell r="D1223"/>
          <cell r="E1223"/>
          <cell r="J1223"/>
          <cell r="K1223"/>
        </row>
        <row r="1224">
          <cell r="D1224" t="str">
            <v>C</v>
          </cell>
          <cell r="E1224"/>
          <cell r="J1224" t="str">
            <v>Disc 2</v>
          </cell>
          <cell r="K1224" t="str">
            <v>Amount</v>
          </cell>
        </row>
        <row r="1225">
          <cell r="D1225"/>
          <cell r="E1225"/>
          <cell r="J1225"/>
          <cell r="K1225"/>
        </row>
        <row r="1226">
          <cell r="D1226" t="str">
            <v/>
          </cell>
          <cell r="E1226" t="str">
            <v>CORRECTION TAPE KENKO CT-606 (6M x 5MM)</v>
          </cell>
          <cell r="J1226">
            <v>0</v>
          </cell>
          <cell r="K1226">
            <v>264600</v>
          </cell>
        </row>
        <row r="1227">
          <cell r="D1227" t="str">
            <v/>
          </cell>
          <cell r="E1227" t="str">
            <v>PUNCH KENKO NO. 40</v>
          </cell>
          <cell r="J1227">
            <v>0</v>
          </cell>
          <cell r="K1227">
            <v>761400</v>
          </cell>
        </row>
        <row r="1228">
          <cell r="D1228">
            <v>0</v>
          </cell>
          <cell r="E1228">
            <v>0</v>
          </cell>
          <cell r="J1228">
            <v>0</v>
          </cell>
          <cell r="K1228">
            <v>0</v>
          </cell>
        </row>
        <row r="1229">
          <cell r="D1229">
            <v>0</v>
          </cell>
          <cell r="E1229">
            <v>0</v>
          </cell>
          <cell r="J1229">
            <v>0</v>
          </cell>
          <cell r="K1229">
            <v>0</v>
          </cell>
        </row>
        <row r="1230">
          <cell r="D1230">
            <v>0</v>
          </cell>
          <cell r="E1230">
            <v>0</v>
          </cell>
          <cell r="J1230">
            <v>0</v>
          </cell>
          <cell r="K1230">
            <v>0</v>
          </cell>
        </row>
        <row r="1231">
          <cell r="D1231">
            <v>0</v>
          </cell>
          <cell r="E1231">
            <v>0</v>
          </cell>
          <cell r="J1231">
            <v>0</v>
          </cell>
          <cell r="K1231">
            <v>0</v>
          </cell>
        </row>
        <row r="1232">
          <cell r="D1232">
            <v>0</v>
          </cell>
          <cell r="E1232">
            <v>0</v>
          </cell>
          <cell r="J1232">
            <v>0</v>
          </cell>
          <cell r="K1232">
            <v>0</v>
          </cell>
        </row>
        <row r="1233">
          <cell r="D1233">
            <v>0</v>
          </cell>
          <cell r="E1233">
            <v>0</v>
          </cell>
          <cell r="J1233">
            <v>0</v>
          </cell>
          <cell r="K1233">
            <v>0</v>
          </cell>
        </row>
        <row r="1234">
          <cell r="D1234">
            <v>0</v>
          </cell>
          <cell r="E1234">
            <v>0</v>
          </cell>
          <cell r="J1234">
            <v>0</v>
          </cell>
          <cell r="K1234">
            <v>0</v>
          </cell>
        </row>
        <row r="1235">
          <cell r="D1235">
            <v>0</v>
          </cell>
          <cell r="E1235">
            <v>0</v>
          </cell>
          <cell r="J1235">
            <v>0</v>
          </cell>
          <cell r="K1235">
            <v>0</v>
          </cell>
        </row>
        <row r="1236">
          <cell r="D1236">
            <v>0</v>
          </cell>
          <cell r="E1236">
            <v>0</v>
          </cell>
          <cell r="J1236">
            <v>0</v>
          </cell>
          <cell r="K1236">
            <v>0</v>
          </cell>
        </row>
        <row r="1237">
          <cell r="D1237">
            <v>0</v>
          </cell>
          <cell r="E1237">
            <v>0</v>
          </cell>
          <cell r="J1237">
            <v>0</v>
          </cell>
          <cell r="K1237">
            <v>0</v>
          </cell>
        </row>
        <row r="1238">
          <cell r="D1238">
            <v>0</v>
          </cell>
          <cell r="E1238">
            <v>0</v>
          </cell>
          <cell r="J1238">
            <v>0</v>
          </cell>
          <cell r="K1238">
            <v>0</v>
          </cell>
        </row>
        <row r="1239">
          <cell r="D1239">
            <v>0</v>
          </cell>
          <cell r="E1239">
            <v>0</v>
          </cell>
          <cell r="J1239">
            <v>0</v>
          </cell>
          <cell r="K1239">
            <v>0</v>
          </cell>
        </row>
        <row r="1240">
          <cell r="D1240">
            <v>0</v>
          </cell>
          <cell r="E1240">
            <v>0</v>
          </cell>
          <cell r="J1240">
            <v>0</v>
          </cell>
          <cell r="K1240">
            <v>0</v>
          </cell>
        </row>
        <row r="1241">
          <cell r="D1241">
            <v>0</v>
          </cell>
          <cell r="E1241">
            <v>0</v>
          </cell>
          <cell r="J1241">
            <v>0</v>
          </cell>
          <cell r="K1241">
            <v>0</v>
          </cell>
        </row>
        <row r="1242">
          <cell r="D1242"/>
          <cell r="E1242"/>
          <cell r="J1242"/>
          <cell r="K1242"/>
        </row>
        <row r="1243">
          <cell r="D1243"/>
          <cell r="E1243"/>
          <cell r="J1243"/>
          <cell r="K1243"/>
        </row>
        <row r="1244">
          <cell r="D1244"/>
          <cell r="E1244"/>
          <cell r="J1244">
            <v>1026000</v>
          </cell>
          <cell r="K1244"/>
        </row>
        <row r="1245">
          <cell r="D1245"/>
          <cell r="E1245"/>
          <cell r="J1245"/>
          <cell r="K1245"/>
        </row>
        <row r="1246">
          <cell r="D1246"/>
          <cell r="E1246"/>
          <cell r="J1246">
            <v>0</v>
          </cell>
          <cell r="K1246">
            <v>0</v>
          </cell>
        </row>
        <row r="1247">
          <cell r="D1247"/>
          <cell r="E1247"/>
          <cell r="J1247"/>
          <cell r="K1247"/>
        </row>
        <row r="1248">
          <cell r="D1248"/>
          <cell r="E1248" t="str">
            <v>Hormat Kami,</v>
          </cell>
          <cell r="J1248">
            <v>101675.67567567567</v>
          </cell>
          <cell r="K1248"/>
        </row>
        <row r="1249">
          <cell r="D1249"/>
          <cell r="E1249"/>
          <cell r="J1249"/>
          <cell r="K1249"/>
        </row>
        <row r="1250">
          <cell r="D1250"/>
          <cell r="E1250"/>
          <cell r="J1250"/>
          <cell r="K1250">
            <v>1026000</v>
          </cell>
        </row>
        <row r="1251">
          <cell r="D1251"/>
          <cell r="E1251"/>
          <cell r="J1251"/>
          <cell r="K1251"/>
        </row>
        <row r="1252">
          <cell r="D1252"/>
          <cell r="E1252"/>
          <cell r="J1252" t="str">
            <v>NOVI / CONDRO</v>
          </cell>
          <cell r="K1252"/>
        </row>
        <row r="1253">
          <cell r="D1253"/>
          <cell r="E1253"/>
          <cell r="J1253">
            <v>0</v>
          </cell>
          <cell r="K1253"/>
        </row>
        <row r="1254">
          <cell r="D1254"/>
          <cell r="E1254"/>
          <cell r="J1254"/>
          <cell r="K1254"/>
        </row>
        <row r="1255">
          <cell r="D1255"/>
          <cell r="J1255"/>
        </row>
        <row r="1256">
          <cell r="D1256" t="str">
            <v>AM</v>
          </cell>
          <cell r="E1256">
            <v>23040012</v>
          </cell>
          <cell r="J1256"/>
          <cell r="K1256"/>
        </row>
        <row r="1257">
          <cell r="D1257"/>
          <cell r="E1257"/>
          <cell r="J1257"/>
          <cell r="K1257"/>
        </row>
        <row r="1258">
          <cell r="D1258"/>
          <cell r="E1258"/>
          <cell r="J1258"/>
          <cell r="K1258"/>
        </row>
        <row r="1259">
          <cell r="D1259"/>
          <cell r="E1259"/>
          <cell r="J1259"/>
          <cell r="K1259"/>
        </row>
        <row r="1260">
          <cell r="D1260"/>
          <cell r="E1260"/>
          <cell r="J1260"/>
          <cell r="K1260"/>
        </row>
        <row r="1261">
          <cell r="D1261"/>
          <cell r="J1261"/>
          <cell r="K1261"/>
        </row>
        <row r="1262">
          <cell r="D1262" t="str">
            <v>C</v>
          </cell>
          <cell r="E1262"/>
          <cell r="J1262" t="str">
            <v>Disc 2</v>
          </cell>
          <cell r="K1262" t="str">
            <v>Amount</v>
          </cell>
        </row>
        <row r="1263">
          <cell r="D1263"/>
          <cell r="E1263"/>
          <cell r="J1263"/>
          <cell r="K1263"/>
        </row>
        <row r="1264">
          <cell r="D1264"/>
          <cell r="E1264"/>
          <cell r="J1264"/>
          <cell r="K1264">
            <v>0</v>
          </cell>
        </row>
        <row r="1265">
          <cell r="D1265"/>
          <cell r="E1265"/>
          <cell r="J1265"/>
          <cell r="K1265">
            <v>0</v>
          </cell>
        </row>
        <row r="1266">
          <cell r="D1266"/>
          <cell r="E1266"/>
          <cell r="J1266"/>
          <cell r="K1266">
            <v>0</v>
          </cell>
        </row>
        <row r="1267">
          <cell r="D1267"/>
          <cell r="E1267"/>
          <cell r="J1267"/>
          <cell r="K1267">
            <v>0</v>
          </cell>
        </row>
        <row r="1268">
          <cell r="D1268"/>
          <cell r="E1268"/>
          <cell r="J1268"/>
          <cell r="K1268">
            <v>0</v>
          </cell>
        </row>
        <row r="1269">
          <cell r="D1269"/>
          <cell r="E1269"/>
          <cell r="J1269"/>
          <cell r="K1269">
            <v>0</v>
          </cell>
        </row>
        <row r="1270">
          <cell r="D1270"/>
          <cell r="E1270"/>
          <cell r="J1270"/>
          <cell r="K1270">
            <v>0</v>
          </cell>
        </row>
        <row r="1271">
          <cell r="D1271"/>
          <cell r="E1271"/>
          <cell r="J1271"/>
          <cell r="K1271">
            <v>0</v>
          </cell>
        </row>
        <row r="1272">
          <cell r="D1272"/>
          <cell r="E1272"/>
          <cell r="J1272"/>
          <cell r="K1272">
            <v>0</v>
          </cell>
        </row>
        <row r="1273">
          <cell r="D1273"/>
          <cell r="E1273"/>
          <cell r="J1273"/>
          <cell r="K1273">
            <v>0</v>
          </cell>
        </row>
        <row r="1274">
          <cell r="D1274"/>
          <cell r="E1274"/>
          <cell r="J1274"/>
          <cell r="K1274">
            <v>0</v>
          </cell>
        </row>
        <row r="1275">
          <cell r="D1275"/>
          <cell r="E1275"/>
          <cell r="J1275"/>
          <cell r="K1275">
            <v>0</v>
          </cell>
        </row>
        <row r="1276">
          <cell r="D1276"/>
          <cell r="E1276"/>
          <cell r="J1276"/>
          <cell r="K1276">
            <v>0</v>
          </cell>
        </row>
        <row r="1277">
          <cell r="D1277"/>
          <cell r="E1277"/>
          <cell r="J1277"/>
          <cell r="K1277">
            <v>0</v>
          </cell>
        </row>
        <row r="1278">
          <cell r="D1278"/>
          <cell r="E1278"/>
          <cell r="J1278"/>
          <cell r="K1278">
            <v>0</v>
          </cell>
        </row>
        <row r="1279">
          <cell r="D1279"/>
          <cell r="E1279"/>
          <cell r="J1279"/>
          <cell r="K1279">
            <v>0</v>
          </cell>
        </row>
        <row r="1280">
          <cell r="D1280"/>
          <cell r="E1280"/>
          <cell r="J1280"/>
          <cell r="K1280"/>
        </row>
        <row r="1281">
          <cell r="D1281"/>
          <cell r="E1281"/>
          <cell r="J1281"/>
          <cell r="K1281"/>
        </row>
        <row r="1282">
          <cell r="D1282"/>
          <cell r="J1282">
            <v>0</v>
          </cell>
          <cell r="K1282"/>
        </row>
        <row r="1283">
          <cell r="D1283"/>
          <cell r="J1283"/>
          <cell r="K1283"/>
        </row>
        <row r="1284">
          <cell r="D1284"/>
          <cell r="J1284"/>
          <cell r="K1284">
            <v>0</v>
          </cell>
        </row>
        <row r="1285">
          <cell r="D1285"/>
          <cell r="J1285"/>
          <cell r="K1285"/>
        </row>
        <row r="1286">
          <cell r="D1286"/>
          <cell r="E1286" t="str">
            <v>Hormat Kami,</v>
          </cell>
          <cell r="J1286">
            <v>0</v>
          </cell>
          <cell r="K1286"/>
        </row>
        <row r="1287">
          <cell r="D1287"/>
          <cell r="J1287"/>
          <cell r="K1287"/>
        </row>
        <row r="1288">
          <cell r="D1288"/>
          <cell r="E1288"/>
          <cell r="J1288"/>
          <cell r="K1288">
            <v>0</v>
          </cell>
        </row>
        <row r="1289">
          <cell r="D1289"/>
          <cell r="E1289"/>
          <cell r="J1289"/>
          <cell r="K1289"/>
        </row>
        <row r="1290">
          <cell r="D1290"/>
          <cell r="J1290"/>
          <cell r="K1290"/>
        </row>
        <row r="1291">
          <cell r="D1291"/>
          <cell r="J1291"/>
          <cell r="K1291"/>
        </row>
        <row r="1292">
          <cell r="D1292"/>
          <cell r="J1292"/>
          <cell r="K1292"/>
        </row>
        <row r="1293">
          <cell r="D1293"/>
          <cell r="E1293"/>
          <cell r="J1293"/>
          <cell r="K1293"/>
        </row>
        <row r="1294">
          <cell r="D1294" t="str">
            <v>AM</v>
          </cell>
          <cell r="E1294">
            <v>23040012</v>
          </cell>
          <cell r="J1294"/>
          <cell r="K1294"/>
        </row>
        <row r="1295">
          <cell r="D1295"/>
          <cell r="E1295"/>
          <cell r="J1295"/>
          <cell r="K1295"/>
        </row>
        <row r="1296">
          <cell r="D1296">
            <v>0</v>
          </cell>
          <cell r="E1296"/>
          <cell r="J1296"/>
          <cell r="K1296"/>
        </row>
        <row r="1297">
          <cell r="D1297"/>
          <cell r="E1297"/>
          <cell r="J1297"/>
          <cell r="K1297"/>
        </row>
        <row r="1298">
          <cell r="D1298">
            <v>0</v>
          </cell>
          <cell r="E1298"/>
          <cell r="J1298"/>
          <cell r="K1298"/>
        </row>
        <row r="1299">
          <cell r="D1299"/>
          <cell r="E1299"/>
          <cell r="J1299"/>
          <cell r="K1299"/>
        </row>
        <row r="1300">
          <cell r="D1300" t="str">
            <v>C</v>
          </cell>
          <cell r="E1300"/>
          <cell r="J1300" t="str">
            <v>Disc 2</v>
          </cell>
          <cell r="K1300" t="str">
            <v>Amount</v>
          </cell>
        </row>
        <row r="1301">
          <cell r="D1301"/>
          <cell r="E1301"/>
          <cell r="J1301"/>
          <cell r="K1301"/>
        </row>
        <row r="1302">
          <cell r="D1302">
            <v>0</v>
          </cell>
          <cell r="E1302">
            <v>0</v>
          </cell>
          <cell r="J1302">
            <v>0</v>
          </cell>
          <cell r="K1302">
            <v>0</v>
          </cell>
        </row>
        <row r="1303">
          <cell r="D1303">
            <v>0</v>
          </cell>
          <cell r="E1303">
            <v>0</v>
          </cell>
          <cell r="J1303">
            <v>0</v>
          </cell>
          <cell r="K1303">
            <v>0</v>
          </cell>
        </row>
        <row r="1304">
          <cell r="D1304">
            <v>0</v>
          </cell>
          <cell r="E1304">
            <v>0</v>
          </cell>
          <cell r="J1304">
            <v>0</v>
          </cell>
          <cell r="K1304">
            <v>0</v>
          </cell>
        </row>
        <row r="1305">
          <cell r="D1305">
            <v>0</v>
          </cell>
          <cell r="E1305">
            <v>0</v>
          </cell>
          <cell r="J1305">
            <v>0</v>
          </cell>
          <cell r="K1305">
            <v>0</v>
          </cell>
        </row>
        <row r="1306">
          <cell r="D1306">
            <v>0</v>
          </cell>
          <cell r="E1306">
            <v>0</v>
          </cell>
          <cell r="J1306">
            <v>0</v>
          </cell>
          <cell r="K1306">
            <v>0</v>
          </cell>
        </row>
        <row r="1307">
          <cell r="D1307">
            <v>0</v>
          </cell>
          <cell r="E1307">
            <v>0</v>
          </cell>
          <cell r="J1307">
            <v>0</v>
          </cell>
          <cell r="K1307">
            <v>0</v>
          </cell>
        </row>
        <row r="1308">
          <cell r="D1308">
            <v>0</v>
          </cell>
          <cell r="E1308">
            <v>0</v>
          </cell>
          <cell r="J1308">
            <v>0</v>
          </cell>
          <cell r="K1308">
            <v>0</v>
          </cell>
        </row>
        <row r="1309">
          <cell r="D1309">
            <v>0</v>
          </cell>
          <cell r="E1309">
            <v>0</v>
          </cell>
          <cell r="J1309">
            <v>0</v>
          </cell>
          <cell r="K1309">
            <v>0</v>
          </cell>
        </row>
        <row r="1310">
          <cell r="D1310">
            <v>0</v>
          </cell>
          <cell r="E1310">
            <v>0</v>
          </cell>
          <cell r="J1310">
            <v>0</v>
          </cell>
          <cell r="K1310">
            <v>0</v>
          </cell>
        </row>
        <row r="1311">
          <cell r="D1311">
            <v>0</v>
          </cell>
          <cell r="E1311">
            <v>0</v>
          </cell>
          <cell r="J1311">
            <v>0</v>
          </cell>
          <cell r="K1311">
            <v>0</v>
          </cell>
        </row>
        <row r="1312">
          <cell r="D1312">
            <v>0</v>
          </cell>
          <cell r="E1312">
            <v>0</v>
          </cell>
          <cell r="J1312">
            <v>0</v>
          </cell>
          <cell r="K1312">
            <v>0</v>
          </cell>
        </row>
        <row r="1313">
          <cell r="D1313">
            <v>0</v>
          </cell>
          <cell r="E1313">
            <v>0</v>
          </cell>
          <cell r="J1313">
            <v>0</v>
          </cell>
          <cell r="K1313">
            <v>0</v>
          </cell>
        </row>
        <row r="1314">
          <cell r="D1314">
            <v>0</v>
          </cell>
          <cell r="E1314">
            <v>0</v>
          </cell>
          <cell r="J1314">
            <v>0</v>
          </cell>
          <cell r="K1314">
            <v>0</v>
          </cell>
        </row>
        <row r="1315">
          <cell r="D1315">
            <v>0</v>
          </cell>
          <cell r="E1315">
            <v>0</v>
          </cell>
          <cell r="J1315">
            <v>0</v>
          </cell>
          <cell r="K1315">
            <v>0</v>
          </cell>
        </row>
        <row r="1316">
          <cell r="D1316">
            <v>0</v>
          </cell>
          <cell r="E1316">
            <v>0</v>
          </cell>
          <cell r="J1316">
            <v>0</v>
          </cell>
          <cell r="K1316">
            <v>0</v>
          </cell>
        </row>
        <row r="1317">
          <cell r="D1317">
            <v>0</v>
          </cell>
          <cell r="E1317">
            <v>0</v>
          </cell>
          <cell r="J1317">
            <v>0</v>
          </cell>
          <cell r="K1317">
            <v>0</v>
          </cell>
        </row>
        <row r="1318">
          <cell r="D1318"/>
          <cell r="E1318"/>
          <cell r="J1318"/>
          <cell r="K1318"/>
        </row>
        <row r="1319">
          <cell r="D1319"/>
          <cell r="E1319"/>
          <cell r="J1319"/>
          <cell r="K1319"/>
        </row>
        <row r="1320">
          <cell r="D1320"/>
          <cell r="E1320"/>
          <cell r="J1320">
            <v>0</v>
          </cell>
          <cell r="K1320"/>
        </row>
        <row r="1321">
          <cell r="D1321"/>
          <cell r="E1321"/>
          <cell r="J1321"/>
          <cell r="K1321"/>
        </row>
        <row r="1322">
          <cell r="D1322"/>
          <cell r="E1322"/>
          <cell r="J1322">
            <v>0</v>
          </cell>
          <cell r="K1322">
            <v>0</v>
          </cell>
        </row>
        <row r="1323">
          <cell r="D1323"/>
          <cell r="E1323"/>
          <cell r="J1323"/>
          <cell r="K1323"/>
        </row>
        <row r="1324">
          <cell r="D1324"/>
          <cell r="E1324" t="str">
            <v>Hormat Kami,</v>
          </cell>
          <cell r="J1324">
            <v>0</v>
          </cell>
          <cell r="K1324"/>
        </row>
        <row r="1325">
          <cell r="D1325"/>
          <cell r="E1325"/>
          <cell r="J1325"/>
          <cell r="K1325"/>
        </row>
        <row r="1326">
          <cell r="D1326"/>
          <cell r="E1326"/>
          <cell r="J1326"/>
          <cell r="K1326">
            <v>0</v>
          </cell>
        </row>
        <row r="1327">
          <cell r="D1327"/>
          <cell r="E1327"/>
          <cell r="J1327"/>
          <cell r="K1327"/>
        </row>
        <row r="1328">
          <cell r="D1328"/>
          <cell r="E1328"/>
          <cell r="J1328">
            <v>0</v>
          </cell>
          <cell r="K1328"/>
        </row>
        <row r="1329">
          <cell r="D1329"/>
          <cell r="E1329"/>
          <cell r="J1329">
            <v>0</v>
          </cell>
          <cell r="K1329"/>
        </row>
        <row r="1330">
          <cell r="D1330"/>
          <cell r="E1330"/>
          <cell r="J1330"/>
          <cell r="K1330"/>
        </row>
        <row r="1331">
          <cell r="D1331"/>
          <cell r="E1331"/>
          <cell r="J1331"/>
          <cell r="K1331"/>
        </row>
        <row r="1332">
          <cell r="D1332" t="str">
            <v>AM</v>
          </cell>
          <cell r="E1332">
            <v>23040012</v>
          </cell>
          <cell r="J1332"/>
          <cell r="K1332"/>
        </row>
        <row r="1333">
          <cell r="D1333"/>
          <cell r="E1333"/>
          <cell r="J1333"/>
          <cell r="K1333"/>
        </row>
        <row r="1334">
          <cell r="D1334">
            <v>0</v>
          </cell>
          <cell r="E1334"/>
          <cell r="J1334"/>
          <cell r="K1334"/>
        </row>
        <row r="1335">
          <cell r="D1335"/>
          <cell r="E1335"/>
          <cell r="J1335"/>
          <cell r="K1335"/>
        </row>
        <row r="1336">
          <cell r="D1336">
            <v>0</v>
          </cell>
          <cell r="E1336"/>
          <cell r="J1336"/>
          <cell r="K1336"/>
        </row>
        <row r="1337">
          <cell r="D1337"/>
          <cell r="E1337"/>
          <cell r="J1337"/>
          <cell r="K1337"/>
        </row>
        <row r="1338">
          <cell r="D1338" t="str">
            <v>C</v>
          </cell>
          <cell r="E1338"/>
          <cell r="J1338" t="str">
            <v>Disc 2</v>
          </cell>
          <cell r="K1338" t="str">
            <v>Amount</v>
          </cell>
        </row>
        <row r="1339">
          <cell r="D1339"/>
          <cell r="E1339"/>
          <cell r="J1339"/>
          <cell r="K1339"/>
        </row>
        <row r="1340">
          <cell r="D1340">
            <v>0</v>
          </cell>
          <cell r="E1340">
            <v>0</v>
          </cell>
          <cell r="J1340">
            <v>0</v>
          </cell>
          <cell r="K1340">
            <v>0</v>
          </cell>
        </row>
        <row r="1341">
          <cell r="D1341">
            <v>0</v>
          </cell>
          <cell r="E1341">
            <v>0</v>
          </cell>
          <cell r="J1341">
            <v>0</v>
          </cell>
          <cell r="K1341">
            <v>0</v>
          </cell>
        </row>
        <row r="1342">
          <cell r="D1342">
            <v>0</v>
          </cell>
          <cell r="E1342">
            <v>0</v>
          </cell>
          <cell r="J1342">
            <v>0</v>
          </cell>
          <cell r="K1342">
            <v>0</v>
          </cell>
        </row>
        <row r="1343">
          <cell r="D1343">
            <v>0</v>
          </cell>
          <cell r="E1343">
            <v>0</v>
          </cell>
          <cell r="J1343">
            <v>0</v>
          </cell>
          <cell r="K1343">
            <v>0</v>
          </cell>
        </row>
        <row r="1344">
          <cell r="D1344">
            <v>0</v>
          </cell>
          <cell r="E1344">
            <v>0</v>
          </cell>
          <cell r="J1344">
            <v>0</v>
          </cell>
          <cell r="K1344">
            <v>0</v>
          </cell>
        </row>
        <row r="1345">
          <cell r="D1345">
            <v>0</v>
          </cell>
          <cell r="E1345">
            <v>0</v>
          </cell>
          <cell r="J1345">
            <v>0</v>
          </cell>
          <cell r="K1345">
            <v>0</v>
          </cell>
        </row>
        <row r="1346">
          <cell r="D1346">
            <v>0</v>
          </cell>
          <cell r="E1346">
            <v>0</v>
          </cell>
          <cell r="J1346">
            <v>0</v>
          </cell>
          <cell r="K1346">
            <v>0</v>
          </cell>
        </row>
        <row r="1347">
          <cell r="D1347">
            <v>0</v>
          </cell>
          <cell r="E1347">
            <v>0</v>
          </cell>
          <cell r="J1347">
            <v>0</v>
          </cell>
          <cell r="K1347">
            <v>0</v>
          </cell>
        </row>
        <row r="1348">
          <cell r="D1348">
            <v>0</v>
          </cell>
          <cell r="E1348">
            <v>0</v>
          </cell>
          <cell r="J1348">
            <v>0</v>
          </cell>
          <cell r="K1348">
            <v>0</v>
          </cell>
        </row>
        <row r="1349">
          <cell r="D1349">
            <v>0</v>
          </cell>
          <cell r="E1349">
            <v>0</v>
          </cell>
          <cell r="J1349">
            <v>0</v>
          </cell>
          <cell r="K1349">
            <v>0</v>
          </cell>
        </row>
        <row r="1350">
          <cell r="D1350">
            <v>0</v>
          </cell>
          <cell r="E1350">
            <v>0</v>
          </cell>
          <cell r="J1350">
            <v>0</v>
          </cell>
          <cell r="K1350">
            <v>0</v>
          </cell>
        </row>
        <row r="1351">
          <cell r="D1351">
            <v>0</v>
          </cell>
          <cell r="E1351">
            <v>0</v>
          </cell>
          <cell r="J1351">
            <v>0</v>
          </cell>
          <cell r="K1351">
            <v>0</v>
          </cell>
        </row>
        <row r="1352">
          <cell r="D1352">
            <v>0</v>
          </cell>
          <cell r="E1352">
            <v>0</v>
          </cell>
          <cell r="J1352">
            <v>0</v>
          </cell>
          <cell r="K1352">
            <v>0</v>
          </cell>
        </row>
        <row r="1353">
          <cell r="D1353">
            <v>0</v>
          </cell>
          <cell r="E1353">
            <v>0</v>
          </cell>
          <cell r="J1353">
            <v>0</v>
          </cell>
          <cell r="K1353">
            <v>0</v>
          </cell>
        </row>
        <row r="1354">
          <cell r="D1354">
            <v>0</v>
          </cell>
          <cell r="E1354">
            <v>0</v>
          </cell>
          <cell r="J1354">
            <v>0</v>
          </cell>
          <cell r="K1354">
            <v>0</v>
          </cell>
        </row>
        <row r="1355">
          <cell r="D1355">
            <v>0</v>
          </cell>
          <cell r="E1355">
            <v>0</v>
          </cell>
          <cell r="J1355">
            <v>0</v>
          </cell>
          <cell r="K1355">
            <v>0</v>
          </cell>
        </row>
        <row r="1356">
          <cell r="D1356"/>
          <cell r="E1356"/>
          <cell r="J1356"/>
          <cell r="K1356"/>
        </row>
        <row r="1357">
          <cell r="D1357"/>
          <cell r="E1357"/>
          <cell r="J1357"/>
          <cell r="K1357"/>
        </row>
        <row r="1358">
          <cell r="D1358"/>
          <cell r="E1358"/>
          <cell r="J1358">
            <v>0</v>
          </cell>
          <cell r="K1358"/>
        </row>
        <row r="1359">
          <cell r="D1359"/>
          <cell r="E1359"/>
          <cell r="J1359"/>
          <cell r="K1359"/>
        </row>
        <row r="1360">
          <cell r="D1360"/>
          <cell r="E1360"/>
          <cell r="J1360">
            <v>0</v>
          </cell>
          <cell r="K1360">
            <v>0</v>
          </cell>
        </row>
        <row r="1361">
          <cell r="D1361"/>
          <cell r="E1361"/>
          <cell r="J1361"/>
          <cell r="K1361"/>
        </row>
        <row r="1362">
          <cell r="D1362"/>
          <cell r="E1362" t="str">
            <v>Hormat Kami,</v>
          </cell>
          <cell r="J1362">
            <v>0</v>
          </cell>
          <cell r="K1362"/>
        </row>
        <row r="1363">
          <cell r="D1363"/>
          <cell r="E1363"/>
          <cell r="J1363"/>
          <cell r="K1363"/>
        </row>
        <row r="1364">
          <cell r="D1364"/>
          <cell r="E1364"/>
          <cell r="J1364"/>
          <cell r="K1364">
            <v>0</v>
          </cell>
        </row>
        <row r="1365">
          <cell r="D1365"/>
          <cell r="E1365"/>
          <cell r="J1365"/>
          <cell r="K1365"/>
        </row>
        <row r="1366">
          <cell r="D1366"/>
          <cell r="E1366"/>
          <cell r="J1366">
            <v>0</v>
          </cell>
          <cell r="K1366"/>
        </row>
        <row r="1367">
          <cell r="D1367"/>
          <cell r="E1367"/>
          <cell r="J1367">
            <v>0</v>
          </cell>
          <cell r="K1367"/>
        </row>
        <row r="1368">
          <cell r="D1368"/>
          <cell r="E1368"/>
          <cell r="J1368"/>
          <cell r="K1368"/>
        </row>
        <row r="1369">
          <cell r="D1369"/>
          <cell r="J1369"/>
        </row>
        <row r="1370">
          <cell r="D1370" t="str">
            <v>AM</v>
          </cell>
          <cell r="E1370">
            <v>23040013</v>
          </cell>
          <cell r="J1370"/>
          <cell r="K1370"/>
        </row>
        <row r="1371">
          <cell r="D1371"/>
          <cell r="E1371"/>
          <cell r="J1371"/>
          <cell r="K1371"/>
        </row>
        <row r="1372">
          <cell r="D1372"/>
          <cell r="E1372"/>
          <cell r="J1372"/>
          <cell r="K1372"/>
        </row>
        <row r="1373">
          <cell r="D1373"/>
          <cell r="E1373"/>
          <cell r="J1373"/>
          <cell r="K1373"/>
        </row>
        <row r="1374">
          <cell r="D1374"/>
          <cell r="E1374"/>
          <cell r="J1374"/>
          <cell r="K1374"/>
        </row>
        <row r="1375">
          <cell r="D1375"/>
          <cell r="J1375"/>
          <cell r="K1375"/>
        </row>
        <row r="1376">
          <cell r="D1376" t="str">
            <v>C</v>
          </cell>
          <cell r="E1376"/>
          <cell r="J1376" t="str">
            <v>Disc 2</v>
          </cell>
          <cell r="K1376" t="str">
            <v>Amount</v>
          </cell>
        </row>
        <row r="1377">
          <cell r="D1377"/>
          <cell r="E1377"/>
          <cell r="J1377"/>
          <cell r="K1377"/>
        </row>
        <row r="1378">
          <cell r="D1378"/>
          <cell r="E1378"/>
          <cell r="J1378"/>
          <cell r="K1378">
            <v>0</v>
          </cell>
        </row>
        <row r="1379">
          <cell r="D1379"/>
          <cell r="E1379"/>
          <cell r="J1379"/>
          <cell r="K1379">
            <v>0</v>
          </cell>
        </row>
        <row r="1380">
          <cell r="D1380"/>
          <cell r="E1380"/>
          <cell r="J1380"/>
          <cell r="K1380">
            <v>0</v>
          </cell>
        </row>
        <row r="1381">
          <cell r="D1381"/>
          <cell r="E1381"/>
          <cell r="J1381"/>
          <cell r="K1381">
            <v>0</v>
          </cell>
        </row>
        <row r="1382">
          <cell r="D1382"/>
          <cell r="E1382"/>
          <cell r="J1382"/>
          <cell r="K1382">
            <v>0</v>
          </cell>
        </row>
        <row r="1383">
          <cell r="D1383"/>
          <cell r="E1383"/>
          <cell r="J1383"/>
          <cell r="K1383">
            <v>0</v>
          </cell>
        </row>
        <row r="1384">
          <cell r="D1384"/>
          <cell r="E1384"/>
          <cell r="J1384"/>
          <cell r="K1384">
            <v>0</v>
          </cell>
        </row>
        <row r="1385">
          <cell r="D1385"/>
          <cell r="E1385"/>
          <cell r="J1385"/>
          <cell r="K1385">
            <v>0</v>
          </cell>
        </row>
        <row r="1386">
          <cell r="D1386"/>
          <cell r="E1386"/>
          <cell r="J1386"/>
          <cell r="K1386">
            <v>0</v>
          </cell>
        </row>
        <row r="1387">
          <cell r="D1387"/>
          <cell r="E1387"/>
          <cell r="J1387"/>
          <cell r="K1387">
            <v>0</v>
          </cell>
        </row>
        <row r="1388">
          <cell r="D1388"/>
          <cell r="E1388"/>
          <cell r="J1388"/>
          <cell r="K1388">
            <v>0</v>
          </cell>
        </row>
        <row r="1389">
          <cell r="D1389"/>
          <cell r="E1389"/>
          <cell r="J1389"/>
          <cell r="K1389">
            <v>0</v>
          </cell>
        </row>
        <row r="1390">
          <cell r="D1390"/>
          <cell r="E1390"/>
          <cell r="J1390"/>
          <cell r="K1390">
            <v>0</v>
          </cell>
        </row>
        <row r="1391">
          <cell r="D1391"/>
          <cell r="E1391"/>
          <cell r="J1391"/>
          <cell r="K1391">
            <v>0</v>
          </cell>
        </row>
        <row r="1392">
          <cell r="D1392"/>
          <cell r="E1392"/>
          <cell r="J1392"/>
          <cell r="K1392">
            <v>0</v>
          </cell>
        </row>
        <row r="1393">
          <cell r="D1393"/>
          <cell r="E1393"/>
          <cell r="J1393"/>
          <cell r="K1393">
            <v>0</v>
          </cell>
        </row>
        <row r="1394">
          <cell r="D1394"/>
          <cell r="E1394"/>
          <cell r="J1394"/>
          <cell r="K1394"/>
        </row>
        <row r="1395">
          <cell r="D1395"/>
          <cell r="E1395"/>
          <cell r="J1395"/>
          <cell r="K1395"/>
        </row>
        <row r="1396">
          <cell r="D1396"/>
          <cell r="J1396">
            <v>0</v>
          </cell>
          <cell r="K1396"/>
        </row>
        <row r="1397">
          <cell r="D1397"/>
          <cell r="J1397"/>
          <cell r="K1397"/>
        </row>
        <row r="1398">
          <cell r="D1398"/>
          <cell r="J1398"/>
          <cell r="K1398">
            <v>0</v>
          </cell>
        </row>
        <row r="1399">
          <cell r="D1399"/>
          <cell r="J1399"/>
          <cell r="K1399"/>
        </row>
        <row r="1400">
          <cell r="D1400"/>
          <cell r="E1400" t="str">
            <v>Hormat Kami,</v>
          </cell>
          <cell r="J1400">
            <v>0</v>
          </cell>
          <cell r="K1400"/>
        </row>
        <row r="1401">
          <cell r="D1401"/>
          <cell r="J1401"/>
          <cell r="K1401"/>
        </row>
        <row r="1402">
          <cell r="D1402"/>
          <cell r="E1402"/>
          <cell r="J1402"/>
          <cell r="K1402">
            <v>0</v>
          </cell>
        </row>
        <row r="1403">
          <cell r="D1403"/>
          <cell r="E1403"/>
          <cell r="J1403"/>
          <cell r="K1403"/>
        </row>
        <row r="1404">
          <cell r="D1404"/>
          <cell r="J1404"/>
          <cell r="K1404"/>
        </row>
        <row r="1405">
          <cell r="D1405"/>
          <cell r="J1405"/>
          <cell r="K1405"/>
        </row>
        <row r="1406">
          <cell r="D1406"/>
          <cell r="J1406"/>
          <cell r="K1406"/>
        </row>
        <row r="1407">
          <cell r="D1407"/>
          <cell r="E1407"/>
          <cell r="J1407"/>
          <cell r="K1407"/>
        </row>
        <row r="1408">
          <cell r="D1408" t="str">
            <v>AM</v>
          </cell>
          <cell r="E1408">
            <v>23040013</v>
          </cell>
          <cell r="J1408"/>
          <cell r="K1408"/>
        </row>
        <row r="1409">
          <cell r="D1409"/>
          <cell r="E1409"/>
          <cell r="J1409"/>
          <cell r="K1409"/>
        </row>
        <row r="1410">
          <cell r="D1410">
            <v>0</v>
          </cell>
          <cell r="E1410"/>
          <cell r="J1410"/>
          <cell r="K1410"/>
        </row>
        <row r="1411">
          <cell r="D1411"/>
          <cell r="E1411"/>
          <cell r="J1411"/>
          <cell r="K1411"/>
        </row>
        <row r="1412">
          <cell r="D1412">
            <v>0</v>
          </cell>
          <cell r="E1412"/>
          <cell r="J1412"/>
          <cell r="K1412"/>
        </row>
        <row r="1413">
          <cell r="D1413"/>
          <cell r="E1413"/>
          <cell r="J1413"/>
          <cell r="K1413"/>
        </row>
        <row r="1414">
          <cell r="D1414" t="str">
            <v>C</v>
          </cell>
          <cell r="E1414"/>
          <cell r="J1414" t="str">
            <v>Disc 2</v>
          </cell>
          <cell r="K1414" t="str">
            <v>Amount</v>
          </cell>
        </row>
        <row r="1415">
          <cell r="D1415"/>
          <cell r="E1415"/>
          <cell r="J1415"/>
          <cell r="K1415"/>
        </row>
        <row r="1416">
          <cell r="D1416">
            <v>0</v>
          </cell>
          <cell r="E1416">
            <v>0</v>
          </cell>
          <cell r="J1416">
            <v>0</v>
          </cell>
          <cell r="K1416">
            <v>0</v>
          </cell>
        </row>
        <row r="1417">
          <cell r="D1417">
            <v>0</v>
          </cell>
          <cell r="E1417">
            <v>0</v>
          </cell>
          <cell r="J1417">
            <v>0</v>
          </cell>
          <cell r="K1417">
            <v>0</v>
          </cell>
        </row>
        <row r="1418">
          <cell r="D1418">
            <v>0</v>
          </cell>
          <cell r="E1418">
            <v>0</v>
          </cell>
          <cell r="J1418">
            <v>0</v>
          </cell>
          <cell r="K1418">
            <v>0</v>
          </cell>
        </row>
        <row r="1419">
          <cell r="D1419">
            <v>0</v>
          </cell>
          <cell r="E1419">
            <v>0</v>
          </cell>
          <cell r="J1419">
            <v>0</v>
          </cell>
          <cell r="K1419">
            <v>0</v>
          </cell>
        </row>
        <row r="1420">
          <cell r="D1420">
            <v>0</v>
          </cell>
          <cell r="E1420">
            <v>0</v>
          </cell>
          <cell r="J1420">
            <v>0</v>
          </cell>
          <cell r="K1420">
            <v>0</v>
          </cell>
        </row>
        <row r="1421">
          <cell r="D1421">
            <v>0</v>
          </cell>
          <cell r="E1421">
            <v>0</v>
          </cell>
          <cell r="J1421">
            <v>0</v>
          </cell>
          <cell r="K1421">
            <v>0</v>
          </cell>
        </row>
        <row r="1422">
          <cell r="D1422">
            <v>0</v>
          </cell>
          <cell r="E1422">
            <v>0</v>
          </cell>
          <cell r="J1422">
            <v>0</v>
          </cell>
          <cell r="K1422">
            <v>0</v>
          </cell>
        </row>
        <row r="1423">
          <cell r="D1423">
            <v>0</v>
          </cell>
          <cell r="E1423">
            <v>0</v>
          </cell>
          <cell r="J1423">
            <v>0</v>
          </cell>
          <cell r="K1423">
            <v>0</v>
          </cell>
        </row>
        <row r="1424">
          <cell r="D1424">
            <v>0</v>
          </cell>
          <cell r="E1424">
            <v>0</v>
          </cell>
          <cell r="J1424">
            <v>0</v>
          </cell>
          <cell r="K1424">
            <v>0</v>
          </cell>
        </row>
        <row r="1425">
          <cell r="D1425">
            <v>0</v>
          </cell>
          <cell r="E1425">
            <v>0</v>
          </cell>
          <cell r="J1425">
            <v>0</v>
          </cell>
          <cell r="K1425">
            <v>0</v>
          </cell>
        </row>
        <row r="1426">
          <cell r="D1426">
            <v>0</v>
          </cell>
          <cell r="E1426">
            <v>0</v>
          </cell>
          <cell r="J1426">
            <v>0</v>
          </cell>
          <cell r="K1426">
            <v>0</v>
          </cell>
        </row>
        <row r="1427">
          <cell r="D1427">
            <v>0</v>
          </cell>
          <cell r="E1427">
            <v>0</v>
          </cell>
          <cell r="J1427">
            <v>0</v>
          </cell>
          <cell r="K1427">
            <v>0</v>
          </cell>
        </row>
        <row r="1428">
          <cell r="D1428">
            <v>0</v>
          </cell>
          <cell r="E1428">
            <v>0</v>
          </cell>
          <cell r="J1428">
            <v>0</v>
          </cell>
          <cell r="K1428">
            <v>0</v>
          </cell>
        </row>
        <row r="1429">
          <cell r="D1429">
            <v>0</v>
          </cell>
          <cell r="E1429">
            <v>0</v>
          </cell>
          <cell r="J1429">
            <v>0</v>
          </cell>
          <cell r="K1429">
            <v>0</v>
          </cell>
        </row>
        <row r="1430">
          <cell r="D1430">
            <v>0</v>
          </cell>
          <cell r="E1430">
            <v>0</v>
          </cell>
          <cell r="J1430">
            <v>0</v>
          </cell>
          <cell r="K1430">
            <v>0</v>
          </cell>
        </row>
        <row r="1431">
          <cell r="D1431">
            <v>0</v>
          </cell>
          <cell r="E1431">
            <v>0</v>
          </cell>
          <cell r="J1431">
            <v>0</v>
          </cell>
          <cell r="K1431">
            <v>0</v>
          </cell>
        </row>
        <row r="1432">
          <cell r="D1432"/>
          <cell r="E1432"/>
          <cell r="J1432"/>
          <cell r="K1432"/>
        </row>
        <row r="1433">
          <cell r="D1433"/>
          <cell r="E1433"/>
          <cell r="J1433"/>
          <cell r="K1433"/>
        </row>
        <row r="1434">
          <cell r="D1434"/>
          <cell r="E1434"/>
          <cell r="J1434">
            <v>0</v>
          </cell>
          <cell r="K1434"/>
        </row>
        <row r="1435">
          <cell r="D1435"/>
          <cell r="E1435"/>
          <cell r="J1435"/>
          <cell r="K1435"/>
        </row>
        <row r="1436">
          <cell r="D1436"/>
          <cell r="E1436"/>
          <cell r="J1436">
            <v>0</v>
          </cell>
          <cell r="K1436">
            <v>0</v>
          </cell>
        </row>
        <row r="1437">
          <cell r="D1437"/>
          <cell r="E1437"/>
          <cell r="J1437"/>
          <cell r="K1437"/>
        </row>
        <row r="1438">
          <cell r="D1438"/>
          <cell r="E1438" t="str">
            <v>Hormat Kami,</v>
          </cell>
          <cell r="J1438">
            <v>0</v>
          </cell>
          <cell r="K1438"/>
        </row>
        <row r="1439">
          <cell r="D1439"/>
          <cell r="E1439"/>
          <cell r="J1439"/>
          <cell r="K1439"/>
        </row>
        <row r="1440">
          <cell r="D1440"/>
          <cell r="E1440"/>
          <cell r="J1440"/>
          <cell r="K1440">
            <v>0</v>
          </cell>
        </row>
        <row r="1441">
          <cell r="D1441"/>
          <cell r="E1441"/>
          <cell r="J1441"/>
          <cell r="K1441"/>
        </row>
        <row r="1442">
          <cell r="D1442"/>
          <cell r="E1442"/>
          <cell r="J1442">
            <v>0</v>
          </cell>
          <cell r="K1442"/>
        </row>
        <row r="1443">
          <cell r="D1443"/>
          <cell r="E1443"/>
          <cell r="J1443">
            <v>0</v>
          </cell>
          <cell r="K1443"/>
        </row>
        <row r="1444">
          <cell r="D1444"/>
          <cell r="E1444"/>
          <cell r="J1444"/>
          <cell r="K1444"/>
        </row>
        <row r="1445">
          <cell r="D1445"/>
          <cell r="E1445"/>
          <cell r="J1445"/>
          <cell r="K1445"/>
        </row>
        <row r="1446">
          <cell r="D1446" t="str">
            <v>AM</v>
          </cell>
          <cell r="E1446">
            <v>23040013</v>
          </cell>
          <cell r="J1446"/>
          <cell r="K1446"/>
        </row>
        <row r="1447">
          <cell r="D1447"/>
          <cell r="E1447"/>
          <cell r="J1447"/>
          <cell r="K1447"/>
        </row>
        <row r="1448">
          <cell r="D1448">
            <v>0</v>
          </cell>
          <cell r="E1448"/>
          <cell r="J1448"/>
          <cell r="K1448"/>
        </row>
        <row r="1449">
          <cell r="D1449"/>
          <cell r="E1449"/>
          <cell r="J1449"/>
          <cell r="K1449"/>
        </row>
        <row r="1450">
          <cell r="D1450">
            <v>0</v>
          </cell>
          <cell r="E1450"/>
          <cell r="J1450"/>
          <cell r="K1450"/>
        </row>
        <row r="1451">
          <cell r="D1451"/>
          <cell r="E1451"/>
          <cell r="J1451"/>
          <cell r="K1451"/>
        </row>
        <row r="1452">
          <cell r="D1452" t="str">
            <v>C</v>
          </cell>
          <cell r="E1452"/>
          <cell r="J1452" t="str">
            <v>Disc 2</v>
          </cell>
          <cell r="K1452" t="str">
            <v>Amount</v>
          </cell>
        </row>
        <row r="1453">
          <cell r="D1453"/>
          <cell r="E1453"/>
          <cell r="J1453"/>
          <cell r="K1453"/>
        </row>
        <row r="1454">
          <cell r="D1454">
            <v>0</v>
          </cell>
          <cell r="E1454">
            <v>0</v>
          </cell>
          <cell r="J1454">
            <v>0</v>
          </cell>
          <cell r="K1454">
            <v>0</v>
          </cell>
        </row>
        <row r="1455">
          <cell r="D1455">
            <v>0</v>
          </cell>
          <cell r="E1455">
            <v>0</v>
          </cell>
          <cell r="J1455">
            <v>0</v>
          </cell>
          <cell r="K1455">
            <v>0</v>
          </cell>
        </row>
        <row r="1456">
          <cell r="D1456">
            <v>0</v>
          </cell>
          <cell r="E1456">
            <v>0</v>
          </cell>
          <cell r="J1456">
            <v>0</v>
          </cell>
          <cell r="K1456">
            <v>0</v>
          </cell>
        </row>
        <row r="1457">
          <cell r="D1457">
            <v>0</v>
          </cell>
          <cell r="E1457">
            <v>0</v>
          </cell>
          <cell r="J1457">
            <v>0</v>
          </cell>
          <cell r="K1457">
            <v>0</v>
          </cell>
        </row>
        <row r="1458">
          <cell r="D1458">
            <v>0</v>
          </cell>
          <cell r="E1458">
            <v>0</v>
          </cell>
          <cell r="J1458">
            <v>0</v>
          </cell>
          <cell r="K1458">
            <v>0</v>
          </cell>
        </row>
        <row r="1459">
          <cell r="D1459">
            <v>0</v>
          </cell>
          <cell r="E1459">
            <v>0</v>
          </cell>
          <cell r="J1459">
            <v>0</v>
          </cell>
          <cell r="K1459">
            <v>0</v>
          </cell>
        </row>
        <row r="1460">
          <cell r="D1460">
            <v>0</v>
          </cell>
          <cell r="E1460">
            <v>0</v>
          </cell>
          <cell r="J1460">
            <v>0</v>
          </cell>
          <cell r="K1460">
            <v>0</v>
          </cell>
        </row>
        <row r="1461">
          <cell r="D1461">
            <v>0</v>
          </cell>
          <cell r="E1461">
            <v>0</v>
          </cell>
          <cell r="J1461">
            <v>0</v>
          </cell>
          <cell r="K1461">
            <v>0</v>
          </cell>
        </row>
        <row r="1462">
          <cell r="D1462">
            <v>0</v>
          </cell>
          <cell r="E1462">
            <v>0</v>
          </cell>
          <cell r="J1462">
            <v>0</v>
          </cell>
          <cell r="K1462">
            <v>0</v>
          </cell>
        </row>
        <row r="1463">
          <cell r="D1463">
            <v>0</v>
          </cell>
          <cell r="E1463">
            <v>0</v>
          </cell>
          <cell r="J1463">
            <v>0</v>
          </cell>
          <cell r="K1463">
            <v>0</v>
          </cell>
        </row>
        <row r="1464">
          <cell r="D1464">
            <v>0</v>
          </cell>
          <cell r="E1464">
            <v>0</v>
          </cell>
          <cell r="J1464">
            <v>0</v>
          </cell>
          <cell r="K1464">
            <v>0</v>
          </cell>
        </row>
        <row r="1465">
          <cell r="D1465">
            <v>0</v>
          </cell>
          <cell r="E1465">
            <v>0</v>
          </cell>
          <cell r="J1465">
            <v>0</v>
          </cell>
          <cell r="K1465">
            <v>0</v>
          </cell>
        </row>
        <row r="1466">
          <cell r="D1466">
            <v>0</v>
          </cell>
          <cell r="E1466">
            <v>0</v>
          </cell>
          <cell r="J1466">
            <v>0</v>
          </cell>
          <cell r="K1466">
            <v>0</v>
          </cell>
        </row>
        <row r="1467">
          <cell r="D1467">
            <v>0</v>
          </cell>
          <cell r="E1467">
            <v>0</v>
          </cell>
          <cell r="J1467">
            <v>0</v>
          </cell>
          <cell r="K1467">
            <v>0</v>
          </cell>
        </row>
        <row r="1468">
          <cell r="D1468">
            <v>0</v>
          </cell>
          <cell r="E1468">
            <v>0</v>
          </cell>
          <cell r="J1468">
            <v>0</v>
          </cell>
          <cell r="K1468">
            <v>0</v>
          </cell>
        </row>
        <row r="1469">
          <cell r="D1469">
            <v>0</v>
          </cell>
          <cell r="E1469">
            <v>0</v>
          </cell>
          <cell r="J1469">
            <v>0</v>
          </cell>
          <cell r="K1469">
            <v>0</v>
          </cell>
        </row>
        <row r="1470">
          <cell r="D1470"/>
          <cell r="E1470"/>
          <cell r="J1470"/>
          <cell r="K1470"/>
        </row>
        <row r="1471">
          <cell r="D1471"/>
          <cell r="E1471"/>
          <cell r="J1471"/>
          <cell r="K1471"/>
        </row>
        <row r="1472">
          <cell r="D1472"/>
          <cell r="E1472"/>
          <cell r="J1472">
            <v>0</v>
          </cell>
          <cell r="K1472"/>
        </row>
        <row r="1473">
          <cell r="D1473"/>
          <cell r="E1473"/>
          <cell r="J1473"/>
          <cell r="K1473"/>
        </row>
        <row r="1474">
          <cell r="D1474"/>
          <cell r="E1474"/>
          <cell r="J1474">
            <v>0</v>
          </cell>
          <cell r="K1474">
            <v>0</v>
          </cell>
        </row>
        <row r="1475">
          <cell r="D1475"/>
          <cell r="E1475"/>
          <cell r="J1475"/>
          <cell r="K1475"/>
        </row>
        <row r="1476">
          <cell r="D1476"/>
          <cell r="E1476" t="str">
            <v>Hormat Kami,</v>
          </cell>
          <cell r="J1476">
            <v>0</v>
          </cell>
          <cell r="K1476"/>
        </row>
        <row r="1477">
          <cell r="D1477"/>
          <cell r="E1477"/>
          <cell r="J1477"/>
          <cell r="K1477"/>
        </row>
        <row r="1478">
          <cell r="D1478"/>
          <cell r="E1478"/>
          <cell r="J1478"/>
          <cell r="K1478">
            <v>0</v>
          </cell>
        </row>
        <row r="1479">
          <cell r="D1479"/>
          <cell r="E1479"/>
          <cell r="J1479"/>
          <cell r="K1479"/>
        </row>
        <row r="1480">
          <cell r="D1480"/>
          <cell r="E1480"/>
          <cell r="J1480">
            <v>0</v>
          </cell>
          <cell r="K1480"/>
        </row>
        <row r="1481">
          <cell r="D1481"/>
          <cell r="E1481"/>
          <cell r="J1481">
            <v>0</v>
          </cell>
          <cell r="K1481"/>
        </row>
        <row r="1482">
          <cell r="D1482"/>
          <cell r="E1482"/>
          <cell r="J1482"/>
          <cell r="K1482"/>
        </row>
        <row r="1483">
          <cell r="D1483"/>
          <cell r="J1483"/>
        </row>
        <row r="1484">
          <cell r="D1484" t="str">
            <v>AM</v>
          </cell>
          <cell r="E1484">
            <v>23040014</v>
          </cell>
          <cell r="J1484"/>
          <cell r="K1484"/>
        </row>
        <row r="1485">
          <cell r="D1485"/>
          <cell r="E1485"/>
          <cell r="J1485"/>
          <cell r="K1485"/>
        </row>
        <row r="1486">
          <cell r="D1486"/>
          <cell r="E1486"/>
          <cell r="J1486"/>
          <cell r="K1486"/>
        </row>
        <row r="1487">
          <cell r="D1487"/>
          <cell r="E1487"/>
          <cell r="J1487"/>
          <cell r="K1487"/>
        </row>
        <row r="1488">
          <cell r="D1488"/>
          <cell r="E1488"/>
          <cell r="J1488"/>
          <cell r="K1488"/>
        </row>
        <row r="1489">
          <cell r="D1489"/>
          <cell r="J1489"/>
          <cell r="K1489"/>
        </row>
        <row r="1490">
          <cell r="D1490" t="str">
            <v>C</v>
          </cell>
          <cell r="E1490"/>
          <cell r="J1490" t="str">
            <v>Disc 2</v>
          </cell>
          <cell r="K1490" t="str">
            <v>Amount</v>
          </cell>
        </row>
        <row r="1491">
          <cell r="D1491"/>
          <cell r="E1491"/>
          <cell r="J1491"/>
          <cell r="K1491"/>
        </row>
        <row r="1492">
          <cell r="D1492"/>
          <cell r="E1492"/>
          <cell r="J1492"/>
          <cell r="K1492">
            <v>0</v>
          </cell>
        </row>
        <row r="1493">
          <cell r="D1493"/>
          <cell r="E1493"/>
          <cell r="J1493"/>
          <cell r="K1493">
            <v>0</v>
          </cell>
        </row>
        <row r="1494">
          <cell r="D1494"/>
          <cell r="E1494"/>
          <cell r="J1494"/>
          <cell r="K1494">
            <v>0</v>
          </cell>
        </row>
        <row r="1495">
          <cell r="D1495"/>
          <cell r="E1495"/>
          <cell r="J1495"/>
          <cell r="K1495">
            <v>0</v>
          </cell>
        </row>
        <row r="1496">
          <cell r="D1496"/>
          <cell r="E1496"/>
          <cell r="J1496"/>
          <cell r="K1496">
            <v>0</v>
          </cell>
        </row>
        <row r="1497">
          <cell r="D1497"/>
          <cell r="E1497"/>
          <cell r="J1497"/>
          <cell r="K1497">
            <v>0</v>
          </cell>
        </row>
        <row r="1498">
          <cell r="D1498"/>
          <cell r="E1498"/>
          <cell r="J1498"/>
          <cell r="K1498">
            <v>0</v>
          </cell>
        </row>
        <row r="1499">
          <cell r="D1499"/>
          <cell r="E1499"/>
          <cell r="J1499"/>
          <cell r="K1499">
            <v>0</v>
          </cell>
        </row>
        <row r="1500">
          <cell r="D1500"/>
          <cell r="E1500"/>
          <cell r="J1500"/>
          <cell r="K1500">
            <v>0</v>
          </cell>
        </row>
        <row r="1501">
          <cell r="D1501"/>
          <cell r="E1501"/>
          <cell r="J1501"/>
          <cell r="K1501">
            <v>0</v>
          </cell>
        </row>
        <row r="1502">
          <cell r="D1502"/>
          <cell r="E1502"/>
          <cell r="J1502"/>
          <cell r="K1502">
            <v>0</v>
          </cell>
        </row>
        <row r="1503">
          <cell r="D1503"/>
          <cell r="E1503"/>
          <cell r="J1503"/>
          <cell r="K1503">
            <v>0</v>
          </cell>
        </row>
        <row r="1504">
          <cell r="D1504"/>
          <cell r="E1504"/>
          <cell r="J1504"/>
          <cell r="K1504">
            <v>0</v>
          </cell>
        </row>
        <row r="1505">
          <cell r="D1505"/>
          <cell r="E1505"/>
          <cell r="J1505"/>
          <cell r="K1505">
            <v>0</v>
          </cell>
        </row>
        <row r="1506">
          <cell r="D1506"/>
          <cell r="E1506"/>
          <cell r="J1506"/>
          <cell r="K1506">
            <v>0</v>
          </cell>
        </row>
        <row r="1507">
          <cell r="D1507"/>
          <cell r="E1507"/>
          <cell r="J1507"/>
          <cell r="K1507">
            <v>0</v>
          </cell>
        </row>
        <row r="1508">
          <cell r="D1508"/>
          <cell r="E1508"/>
          <cell r="J1508"/>
          <cell r="K1508"/>
        </row>
        <row r="1509">
          <cell r="D1509"/>
          <cell r="E1509"/>
          <cell r="J1509"/>
          <cell r="K1509"/>
        </row>
        <row r="1510">
          <cell r="D1510"/>
          <cell r="J1510">
            <v>0</v>
          </cell>
          <cell r="K1510"/>
        </row>
        <row r="1511">
          <cell r="D1511"/>
          <cell r="J1511"/>
          <cell r="K1511"/>
        </row>
        <row r="1512">
          <cell r="D1512"/>
          <cell r="J1512"/>
          <cell r="K1512">
            <v>0</v>
          </cell>
        </row>
        <row r="1513">
          <cell r="D1513"/>
          <cell r="J1513"/>
          <cell r="K1513"/>
        </row>
        <row r="1514">
          <cell r="D1514"/>
          <cell r="E1514" t="str">
            <v>Hormat Kami,</v>
          </cell>
          <cell r="J1514">
            <v>0</v>
          </cell>
          <cell r="K1514"/>
        </row>
        <row r="1515">
          <cell r="D1515"/>
          <cell r="J1515"/>
          <cell r="K1515"/>
        </row>
        <row r="1516">
          <cell r="D1516"/>
          <cell r="E1516"/>
          <cell r="J1516"/>
          <cell r="K1516">
            <v>0</v>
          </cell>
        </row>
        <row r="1517">
          <cell r="D1517"/>
          <cell r="E1517"/>
          <cell r="J1517"/>
          <cell r="K1517"/>
        </row>
        <row r="1518">
          <cell r="D1518"/>
          <cell r="J1518"/>
          <cell r="K1518"/>
        </row>
        <row r="1519">
          <cell r="D1519"/>
          <cell r="J1519"/>
          <cell r="K1519"/>
        </row>
        <row r="1520">
          <cell r="D1520"/>
          <cell r="J1520"/>
          <cell r="K1520"/>
        </row>
        <row r="1521">
          <cell r="D1521"/>
          <cell r="E1521"/>
          <cell r="J1521"/>
          <cell r="K1521"/>
        </row>
        <row r="1522">
          <cell r="D1522" t="str">
            <v>AM</v>
          </cell>
          <cell r="E1522">
            <v>23040014</v>
          </cell>
          <cell r="J1522"/>
          <cell r="K1522"/>
        </row>
        <row r="1523">
          <cell r="D1523"/>
          <cell r="E1523"/>
          <cell r="J1523"/>
          <cell r="K1523"/>
        </row>
        <row r="1524">
          <cell r="D1524">
            <v>0</v>
          </cell>
          <cell r="E1524"/>
          <cell r="J1524"/>
          <cell r="K1524"/>
        </row>
        <row r="1525">
          <cell r="D1525"/>
          <cell r="E1525"/>
          <cell r="J1525"/>
          <cell r="K1525"/>
        </row>
        <row r="1526">
          <cell r="D1526">
            <v>0</v>
          </cell>
          <cell r="E1526"/>
          <cell r="J1526"/>
          <cell r="K1526"/>
        </row>
        <row r="1527">
          <cell r="D1527"/>
          <cell r="E1527"/>
          <cell r="J1527"/>
          <cell r="K1527"/>
        </row>
        <row r="1528">
          <cell r="D1528" t="str">
            <v>C</v>
          </cell>
          <cell r="E1528"/>
          <cell r="J1528" t="str">
            <v>Disc 2</v>
          </cell>
          <cell r="K1528" t="str">
            <v>Amount</v>
          </cell>
        </row>
        <row r="1529">
          <cell r="D1529"/>
          <cell r="E1529"/>
          <cell r="J1529"/>
          <cell r="K1529"/>
        </row>
        <row r="1530">
          <cell r="D1530">
            <v>0</v>
          </cell>
          <cell r="E1530">
            <v>0</v>
          </cell>
          <cell r="J1530">
            <v>0</v>
          </cell>
          <cell r="K1530">
            <v>0</v>
          </cell>
        </row>
        <row r="1531">
          <cell r="D1531">
            <v>0</v>
          </cell>
          <cell r="E1531">
            <v>0</v>
          </cell>
          <cell r="J1531">
            <v>0</v>
          </cell>
          <cell r="K1531">
            <v>0</v>
          </cell>
        </row>
        <row r="1532">
          <cell r="D1532">
            <v>0</v>
          </cell>
          <cell r="E1532">
            <v>0</v>
          </cell>
          <cell r="J1532">
            <v>0</v>
          </cell>
          <cell r="K1532">
            <v>0</v>
          </cell>
        </row>
        <row r="1533">
          <cell r="D1533">
            <v>0</v>
          </cell>
          <cell r="E1533">
            <v>0</v>
          </cell>
          <cell r="J1533">
            <v>0</v>
          </cell>
          <cell r="K1533">
            <v>0</v>
          </cell>
        </row>
        <row r="1534">
          <cell r="D1534">
            <v>0</v>
          </cell>
          <cell r="E1534">
            <v>0</v>
          </cell>
          <cell r="J1534">
            <v>0</v>
          </cell>
          <cell r="K1534">
            <v>0</v>
          </cell>
        </row>
        <row r="1535">
          <cell r="D1535">
            <v>0</v>
          </cell>
          <cell r="E1535">
            <v>0</v>
          </cell>
          <cell r="J1535">
            <v>0</v>
          </cell>
          <cell r="K1535">
            <v>0</v>
          </cell>
        </row>
        <row r="1536">
          <cell r="D1536">
            <v>0</v>
          </cell>
          <cell r="E1536">
            <v>0</v>
          </cell>
          <cell r="J1536">
            <v>0</v>
          </cell>
          <cell r="K1536">
            <v>0</v>
          </cell>
        </row>
        <row r="1537">
          <cell r="D1537">
            <v>0</v>
          </cell>
          <cell r="E1537">
            <v>0</v>
          </cell>
          <cell r="J1537">
            <v>0</v>
          </cell>
          <cell r="K1537">
            <v>0</v>
          </cell>
        </row>
        <row r="1538">
          <cell r="D1538">
            <v>0</v>
          </cell>
          <cell r="E1538">
            <v>0</v>
          </cell>
          <cell r="J1538">
            <v>0</v>
          </cell>
          <cell r="K1538">
            <v>0</v>
          </cell>
        </row>
        <row r="1539">
          <cell r="D1539">
            <v>0</v>
          </cell>
          <cell r="E1539">
            <v>0</v>
          </cell>
          <cell r="J1539">
            <v>0</v>
          </cell>
          <cell r="K1539">
            <v>0</v>
          </cell>
        </row>
        <row r="1540">
          <cell r="D1540">
            <v>0</v>
          </cell>
          <cell r="E1540">
            <v>0</v>
          </cell>
          <cell r="J1540">
            <v>0</v>
          </cell>
          <cell r="K1540">
            <v>0</v>
          </cell>
        </row>
        <row r="1541">
          <cell r="D1541">
            <v>0</v>
          </cell>
          <cell r="E1541">
            <v>0</v>
          </cell>
          <cell r="J1541">
            <v>0</v>
          </cell>
          <cell r="K1541">
            <v>0</v>
          </cell>
        </row>
        <row r="1542">
          <cell r="D1542">
            <v>0</v>
          </cell>
          <cell r="E1542">
            <v>0</v>
          </cell>
          <cell r="J1542">
            <v>0</v>
          </cell>
          <cell r="K1542">
            <v>0</v>
          </cell>
        </row>
        <row r="1543">
          <cell r="D1543">
            <v>0</v>
          </cell>
          <cell r="E1543">
            <v>0</v>
          </cell>
          <cell r="J1543">
            <v>0</v>
          </cell>
          <cell r="K1543">
            <v>0</v>
          </cell>
        </row>
        <row r="1544">
          <cell r="D1544">
            <v>0</v>
          </cell>
          <cell r="E1544">
            <v>0</v>
          </cell>
          <cell r="J1544">
            <v>0</v>
          </cell>
          <cell r="K1544">
            <v>0</v>
          </cell>
        </row>
        <row r="1545">
          <cell r="D1545">
            <v>0</v>
          </cell>
          <cell r="E1545">
            <v>0</v>
          </cell>
          <cell r="J1545">
            <v>0</v>
          </cell>
          <cell r="K1545">
            <v>0</v>
          </cell>
        </row>
        <row r="1546">
          <cell r="D1546"/>
          <cell r="E1546"/>
          <cell r="J1546"/>
          <cell r="K1546"/>
        </row>
        <row r="1547">
          <cell r="D1547"/>
          <cell r="E1547"/>
          <cell r="J1547"/>
          <cell r="K1547"/>
        </row>
        <row r="1548">
          <cell r="D1548"/>
          <cell r="E1548"/>
          <cell r="J1548">
            <v>0</v>
          </cell>
          <cell r="K1548"/>
        </row>
        <row r="1549">
          <cell r="D1549"/>
          <cell r="E1549"/>
          <cell r="J1549"/>
          <cell r="K1549"/>
        </row>
        <row r="1550">
          <cell r="D1550"/>
          <cell r="E1550"/>
          <cell r="J1550">
            <v>0</v>
          </cell>
          <cell r="K1550">
            <v>0</v>
          </cell>
        </row>
        <row r="1551">
          <cell r="D1551"/>
          <cell r="E1551"/>
          <cell r="J1551"/>
          <cell r="K1551"/>
        </row>
        <row r="1552">
          <cell r="D1552"/>
          <cell r="E1552" t="str">
            <v>Hormat Kami,</v>
          </cell>
          <cell r="J1552">
            <v>0</v>
          </cell>
          <cell r="K1552"/>
        </row>
        <row r="1553">
          <cell r="D1553"/>
          <cell r="E1553"/>
          <cell r="J1553"/>
          <cell r="K1553"/>
        </row>
        <row r="1554">
          <cell r="D1554"/>
          <cell r="E1554"/>
          <cell r="J1554"/>
          <cell r="K1554">
            <v>0</v>
          </cell>
        </row>
        <row r="1555">
          <cell r="D1555"/>
          <cell r="E1555"/>
          <cell r="J1555"/>
          <cell r="K1555"/>
        </row>
        <row r="1556">
          <cell r="D1556"/>
          <cell r="E1556"/>
          <cell r="J1556">
            <v>0</v>
          </cell>
          <cell r="K1556"/>
        </row>
        <row r="1557">
          <cell r="D1557"/>
          <cell r="E1557"/>
          <cell r="J1557">
            <v>0</v>
          </cell>
          <cell r="K1557"/>
        </row>
        <row r="1558">
          <cell r="D1558"/>
          <cell r="E1558"/>
          <cell r="J1558"/>
          <cell r="K1558"/>
        </row>
        <row r="1559">
          <cell r="D1559"/>
          <cell r="E1559"/>
          <cell r="J1559"/>
          <cell r="K1559"/>
        </row>
        <row r="1560">
          <cell r="D1560" t="str">
            <v>AM</v>
          </cell>
          <cell r="E1560">
            <v>23040014</v>
          </cell>
          <cell r="J1560"/>
          <cell r="K1560"/>
        </row>
        <row r="1561">
          <cell r="D1561"/>
          <cell r="E1561"/>
          <cell r="J1561"/>
          <cell r="K1561"/>
        </row>
        <row r="1562">
          <cell r="D1562">
            <v>0</v>
          </cell>
          <cell r="E1562"/>
          <cell r="J1562"/>
          <cell r="K1562"/>
        </row>
        <row r="1563">
          <cell r="D1563"/>
          <cell r="E1563"/>
          <cell r="J1563"/>
          <cell r="K1563"/>
        </row>
        <row r="1564">
          <cell r="D1564">
            <v>0</v>
          </cell>
          <cell r="E1564"/>
          <cell r="J1564"/>
          <cell r="K1564"/>
        </row>
        <row r="1565">
          <cell r="D1565"/>
          <cell r="E1565"/>
          <cell r="J1565"/>
          <cell r="K1565"/>
        </row>
        <row r="1566">
          <cell r="D1566" t="str">
            <v>C</v>
          </cell>
          <cell r="E1566"/>
          <cell r="J1566" t="str">
            <v>Disc 2</v>
          </cell>
          <cell r="K1566" t="str">
            <v>Amount</v>
          </cell>
        </row>
        <row r="1567">
          <cell r="D1567"/>
          <cell r="E1567"/>
          <cell r="J1567"/>
          <cell r="K1567"/>
        </row>
        <row r="1568">
          <cell r="D1568">
            <v>0</v>
          </cell>
          <cell r="E1568">
            <v>0</v>
          </cell>
          <cell r="J1568">
            <v>0</v>
          </cell>
          <cell r="K1568">
            <v>0</v>
          </cell>
        </row>
        <row r="1569">
          <cell r="D1569">
            <v>0</v>
          </cell>
          <cell r="E1569">
            <v>0</v>
          </cell>
          <cell r="J1569">
            <v>0</v>
          </cell>
          <cell r="K1569">
            <v>0</v>
          </cell>
        </row>
        <row r="1570">
          <cell r="D1570">
            <v>0</v>
          </cell>
          <cell r="E1570">
            <v>0</v>
          </cell>
          <cell r="J1570">
            <v>0</v>
          </cell>
          <cell r="K1570">
            <v>0</v>
          </cell>
        </row>
        <row r="1571">
          <cell r="D1571">
            <v>0</v>
          </cell>
          <cell r="E1571">
            <v>0</v>
          </cell>
          <cell r="J1571">
            <v>0</v>
          </cell>
          <cell r="K1571">
            <v>0</v>
          </cell>
        </row>
        <row r="1572">
          <cell r="D1572">
            <v>0</v>
          </cell>
          <cell r="E1572">
            <v>0</v>
          </cell>
          <cell r="J1572">
            <v>0</v>
          </cell>
          <cell r="K1572">
            <v>0</v>
          </cell>
        </row>
        <row r="1573">
          <cell r="D1573">
            <v>0</v>
          </cell>
          <cell r="E1573">
            <v>0</v>
          </cell>
          <cell r="J1573">
            <v>0</v>
          </cell>
          <cell r="K1573">
            <v>0</v>
          </cell>
        </row>
        <row r="1574">
          <cell r="D1574">
            <v>0</v>
          </cell>
          <cell r="E1574">
            <v>0</v>
          </cell>
          <cell r="J1574">
            <v>0</v>
          </cell>
          <cell r="K1574">
            <v>0</v>
          </cell>
        </row>
        <row r="1575">
          <cell r="D1575">
            <v>0</v>
          </cell>
          <cell r="E1575">
            <v>0</v>
          </cell>
          <cell r="J1575">
            <v>0</v>
          </cell>
          <cell r="K1575">
            <v>0</v>
          </cell>
        </row>
        <row r="1576">
          <cell r="D1576">
            <v>0</v>
          </cell>
          <cell r="E1576">
            <v>0</v>
          </cell>
          <cell r="J1576">
            <v>0</v>
          </cell>
          <cell r="K1576">
            <v>0</v>
          </cell>
        </row>
        <row r="1577">
          <cell r="D1577">
            <v>0</v>
          </cell>
          <cell r="E1577">
            <v>0</v>
          </cell>
          <cell r="J1577">
            <v>0</v>
          </cell>
          <cell r="K1577">
            <v>0</v>
          </cell>
        </row>
        <row r="1578">
          <cell r="D1578">
            <v>0</v>
          </cell>
          <cell r="E1578">
            <v>0</v>
          </cell>
          <cell r="J1578">
            <v>0</v>
          </cell>
          <cell r="K1578">
            <v>0</v>
          </cell>
        </row>
        <row r="1579">
          <cell r="D1579">
            <v>0</v>
          </cell>
          <cell r="E1579">
            <v>0</v>
          </cell>
          <cell r="J1579">
            <v>0</v>
          </cell>
          <cell r="K1579">
            <v>0</v>
          </cell>
        </row>
        <row r="1580">
          <cell r="D1580">
            <v>0</v>
          </cell>
          <cell r="E1580">
            <v>0</v>
          </cell>
          <cell r="J1580">
            <v>0</v>
          </cell>
          <cell r="K1580">
            <v>0</v>
          </cell>
        </row>
        <row r="1581">
          <cell r="D1581">
            <v>0</v>
          </cell>
          <cell r="E1581">
            <v>0</v>
          </cell>
          <cell r="J1581">
            <v>0</v>
          </cell>
          <cell r="K1581">
            <v>0</v>
          </cell>
        </row>
        <row r="1582">
          <cell r="D1582">
            <v>0</v>
          </cell>
          <cell r="E1582">
            <v>0</v>
          </cell>
          <cell r="J1582">
            <v>0</v>
          </cell>
          <cell r="K1582">
            <v>0</v>
          </cell>
        </row>
        <row r="1583">
          <cell r="D1583">
            <v>0</v>
          </cell>
          <cell r="E1583">
            <v>0</v>
          </cell>
          <cell r="J1583">
            <v>0</v>
          </cell>
          <cell r="K1583">
            <v>0</v>
          </cell>
        </row>
        <row r="1584">
          <cell r="D1584"/>
          <cell r="E1584"/>
          <cell r="J1584"/>
          <cell r="K1584"/>
        </row>
        <row r="1585">
          <cell r="D1585"/>
          <cell r="E1585"/>
          <cell r="J1585"/>
          <cell r="K1585"/>
        </row>
        <row r="1586">
          <cell r="D1586"/>
          <cell r="E1586"/>
          <cell r="J1586">
            <v>0</v>
          </cell>
          <cell r="K1586"/>
        </row>
        <row r="1587">
          <cell r="D1587"/>
          <cell r="E1587"/>
          <cell r="J1587"/>
          <cell r="K1587"/>
        </row>
        <row r="1588">
          <cell r="D1588"/>
          <cell r="E1588"/>
          <cell r="J1588">
            <v>0</v>
          </cell>
          <cell r="K1588">
            <v>0</v>
          </cell>
        </row>
        <row r="1589">
          <cell r="D1589"/>
          <cell r="E1589"/>
          <cell r="J1589"/>
          <cell r="K1589"/>
        </row>
        <row r="1590">
          <cell r="D1590"/>
          <cell r="E1590" t="str">
            <v>Hormat Kami,</v>
          </cell>
          <cell r="J1590">
            <v>0</v>
          </cell>
          <cell r="K1590"/>
        </row>
        <row r="1591">
          <cell r="D1591"/>
          <cell r="E1591"/>
          <cell r="J1591"/>
          <cell r="K1591"/>
        </row>
        <row r="1592">
          <cell r="D1592"/>
          <cell r="E1592"/>
          <cell r="J1592"/>
          <cell r="K1592">
            <v>0</v>
          </cell>
        </row>
        <row r="1593">
          <cell r="D1593"/>
          <cell r="E1593"/>
          <cell r="J1593"/>
          <cell r="K1593"/>
        </row>
        <row r="1594">
          <cell r="D1594"/>
          <cell r="E1594"/>
          <cell r="J1594">
            <v>0</v>
          </cell>
          <cell r="K1594"/>
        </row>
        <row r="1595">
          <cell r="D1595"/>
          <cell r="E1595"/>
          <cell r="J1595">
            <v>0</v>
          </cell>
          <cell r="K1595"/>
        </row>
        <row r="1596">
          <cell r="D1596"/>
          <cell r="E1596"/>
          <cell r="J1596"/>
          <cell r="K1596"/>
        </row>
        <row r="1597">
          <cell r="D1597"/>
          <cell r="J1597"/>
        </row>
        <row r="1598">
          <cell r="D1598" t="str">
            <v>AM</v>
          </cell>
          <cell r="E1598">
            <v>23040015</v>
          </cell>
          <cell r="J1598"/>
          <cell r="K1598"/>
        </row>
        <row r="1599">
          <cell r="D1599"/>
          <cell r="E1599"/>
          <cell r="J1599"/>
          <cell r="K1599"/>
        </row>
        <row r="1600">
          <cell r="D1600"/>
          <cell r="E1600"/>
          <cell r="J1600"/>
          <cell r="K1600"/>
        </row>
        <row r="1601">
          <cell r="D1601"/>
          <cell r="E1601"/>
          <cell r="J1601"/>
          <cell r="K1601"/>
        </row>
        <row r="1602">
          <cell r="D1602"/>
          <cell r="E1602"/>
          <cell r="J1602"/>
          <cell r="K1602"/>
        </row>
        <row r="1603">
          <cell r="D1603"/>
          <cell r="J1603"/>
          <cell r="K1603"/>
        </row>
        <row r="1604">
          <cell r="D1604" t="str">
            <v>C</v>
          </cell>
          <cell r="E1604"/>
          <cell r="J1604" t="str">
            <v>Disc 2</v>
          </cell>
          <cell r="K1604" t="str">
            <v>Amount</v>
          </cell>
        </row>
        <row r="1605">
          <cell r="D1605"/>
          <cell r="E1605"/>
          <cell r="J1605"/>
          <cell r="K1605"/>
        </row>
        <row r="1606">
          <cell r="D1606"/>
          <cell r="E1606"/>
          <cell r="J1606"/>
          <cell r="K1606">
            <v>0</v>
          </cell>
        </row>
        <row r="1607">
          <cell r="D1607"/>
          <cell r="E1607"/>
          <cell r="J1607"/>
          <cell r="K1607">
            <v>0</v>
          </cell>
        </row>
        <row r="1608">
          <cell r="D1608"/>
          <cell r="E1608"/>
          <cell r="J1608"/>
          <cell r="K1608">
            <v>0</v>
          </cell>
        </row>
        <row r="1609">
          <cell r="D1609"/>
          <cell r="E1609"/>
          <cell r="J1609"/>
          <cell r="K1609">
            <v>0</v>
          </cell>
        </row>
        <row r="1610">
          <cell r="D1610"/>
          <cell r="E1610"/>
          <cell r="J1610"/>
          <cell r="K1610">
            <v>0</v>
          </cell>
        </row>
        <row r="1611">
          <cell r="D1611"/>
          <cell r="E1611"/>
          <cell r="J1611"/>
          <cell r="K1611">
            <v>0</v>
          </cell>
        </row>
        <row r="1612">
          <cell r="D1612"/>
          <cell r="E1612"/>
          <cell r="J1612"/>
          <cell r="K1612">
            <v>0</v>
          </cell>
        </row>
        <row r="1613">
          <cell r="D1613"/>
          <cell r="E1613"/>
          <cell r="J1613"/>
          <cell r="K1613">
            <v>0</v>
          </cell>
        </row>
        <row r="1614">
          <cell r="D1614"/>
          <cell r="E1614"/>
          <cell r="J1614"/>
          <cell r="K1614">
            <v>0</v>
          </cell>
        </row>
        <row r="1615">
          <cell r="D1615"/>
          <cell r="E1615"/>
          <cell r="J1615"/>
          <cell r="K1615">
            <v>0</v>
          </cell>
        </row>
        <row r="1616">
          <cell r="D1616"/>
          <cell r="E1616"/>
          <cell r="J1616"/>
          <cell r="K1616">
            <v>0</v>
          </cell>
        </row>
        <row r="1617">
          <cell r="D1617"/>
          <cell r="E1617"/>
          <cell r="J1617"/>
          <cell r="K1617">
            <v>0</v>
          </cell>
        </row>
        <row r="1618">
          <cell r="D1618"/>
          <cell r="E1618"/>
          <cell r="J1618"/>
          <cell r="K1618">
            <v>0</v>
          </cell>
        </row>
        <row r="1619">
          <cell r="D1619"/>
          <cell r="E1619"/>
          <cell r="J1619"/>
          <cell r="K1619">
            <v>0</v>
          </cell>
        </row>
        <row r="1620">
          <cell r="D1620"/>
          <cell r="E1620"/>
          <cell r="J1620"/>
          <cell r="K1620">
            <v>0</v>
          </cell>
        </row>
        <row r="1621">
          <cell r="D1621"/>
          <cell r="E1621"/>
          <cell r="J1621"/>
          <cell r="K1621">
            <v>0</v>
          </cell>
        </row>
        <row r="1622">
          <cell r="D1622"/>
          <cell r="E1622"/>
          <cell r="J1622"/>
          <cell r="K1622"/>
        </row>
        <row r="1623">
          <cell r="D1623"/>
          <cell r="E1623"/>
          <cell r="J1623"/>
          <cell r="K1623"/>
        </row>
        <row r="1624">
          <cell r="D1624"/>
          <cell r="J1624">
            <v>0</v>
          </cell>
          <cell r="K1624"/>
        </row>
        <row r="1625">
          <cell r="D1625"/>
          <cell r="J1625"/>
          <cell r="K1625"/>
        </row>
        <row r="1626">
          <cell r="D1626"/>
          <cell r="J1626"/>
          <cell r="K1626">
            <v>0</v>
          </cell>
        </row>
        <row r="1627">
          <cell r="D1627"/>
          <cell r="J1627"/>
          <cell r="K1627"/>
        </row>
        <row r="1628">
          <cell r="D1628"/>
          <cell r="E1628" t="str">
            <v>Hormat Kami,</v>
          </cell>
          <cell r="J1628">
            <v>0</v>
          </cell>
          <cell r="K1628"/>
        </row>
        <row r="1629">
          <cell r="D1629"/>
          <cell r="J1629"/>
          <cell r="K1629"/>
        </row>
        <row r="1630">
          <cell r="D1630"/>
          <cell r="E1630"/>
          <cell r="J1630"/>
          <cell r="K1630">
            <v>0</v>
          </cell>
        </row>
        <row r="1631">
          <cell r="D1631"/>
          <cell r="E1631"/>
          <cell r="J1631"/>
          <cell r="K1631"/>
        </row>
        <row r="1632">
          <cell r="D1632"/>
          <cell r="J1632"/>
          <cell r="K1632"/>
        </row>
        <row r="1633">
          <cell r="D1633"/>
          <cell r="J1633"/>
          <cell r="K1633"/>
        </row>
        <row r="1634">
          <cell r="D1634"/>
          <cell r="J1634"/>
          <cell r="K1634"/>
        </row>
        <row r="1635">
          <cell r="D1635"/>
          <cell r="E1635"/>
          <cell r="J1635"/>
          <cell r="K1635"/>
        </row>
        <row r="1636">
          <cell r="D1636" t="str">
            <v>AM</v>
          </cell>
          <cell r="E1636">
            <v>23040015</v>
          </cell>
          <cell r="J1636"/>
          <cell r="K1636"/>
        </row>
        <row r="1637">
          <cell r="D1637"/>
          <cell r="E1637"/>
          <cell r="J1637"/>
          <cell r="K1637"/>
        </row>
        <row r="1638">
          <cell r="D1638">
            <v>0</v>
          </cell>
          <cell r="E1638"/>
          <cell r="J1638"/>
          <cell r="K1638"/>
        </row>
        <row r="1639">
          <cell r="D1639"/>
          <cell r="E1639"/>
          <cell r="J1639"/>
          <cell r="K1639"/>
        </row>
        <row r="1640">
          <cell r="D1640">
            <v>0</v>
          </cell>
          <cell r="E1640"/>
          <cell r="J1640"/>
          <cell r="K1640"/>
        </row>
        <row r="1641">
          <cell r="D1641"/>
          <cell r="E1641"/>
          <cell r="J1641"/>
          <cell r="K1641"/>
        </row>
        <row r="1642">
          <cell r="D1642" t="str">
            <v>C</v>
          </cell>
          <cell r="E1642"/>
          <cell r="J1642" t="str">
            <v>Disc 2</v>
          </cell>
          <cell r="K1642" t="str">
            <v>Amount</v>
          </cell>
        </row>
        <row r="1643">
          <cell r="D1643"/>
          <cell r="E1643"/>
          <cell r="J1643"/>
          <cell r="K1643"/>
        </row>
        <row r="1644">
          <cell r="D1644">
            <v>0</v>
          </cell>
          <cell r="E1644">
            <v>0</v>
          </cell>
          <cell r="J1644">
            <v>0</v>
          </cell>
          <cell r="K1644">
            <v>0</v>
          </cell>
        </row>
        <row r="1645">
          <cell r="D1645">
            <v>0</v>
          </cell>
          <cell r="E1645">
            <v>0</v>
          </cell>
          <cell r="J1645">
            <v>0</v>
          </cell>
          <cell r="K1645">
            <v>0</v>
          </cell>
        </row>
        <row r="1646">
          <cell r="D1646">
            <v>0</v>
          </cell>
          <cell r="E1646">
            <v>0</v>
          </cell>
          <cell r="J1646">
            <v>0</v>
          </cell>
          <cell r="K1646">
            <v>0</v>
          </cell>
        </row>
        <row r="1647">
          <cell r="D1647">
            <v>0</v>
          </cell>
          <cell r="E1647">
            <v>0</v>
          </cell>
          <cell r="J1647">
            <v>0</v>
          </cell>
          <cell r="K1647">
            <v>0</v>
          </cell>
        </row>
        <row r="1648">
          <cell r="D1648">
            <v>0</v>
          </cell>
          <cell r="E1648">
            <v>0</v>
          </cell>
          <cell r="J1648">
            <v>0</v>
          </cell>
          <cell r="K1648">
            <v>0</v>
          </cell>
        </row>
        <row r="1649">
          <cell r="D1649">
            <v>0</v>
          </cell>
          <cell r="E1649">
            <v>0</v>
          </cell>
          <cell r="J1649">
            <v>0</v>
          </cell>
          <cell r="K1649">
            <v>0</v>
          </cell>
        </row>
        <row r="1650">
          <cell r="D1650">
            <v>0</v>
          </cell>
          <cell r="E1650">
            <v>0</v>
          </cell>
          <cell r="J1650">
            <v>0</v>
          </cell>
          <cell r="K1650">
            <v>0</v>
          </cell>
        </row>
        <row r="1651">
          <cell r="D1651">
            <v>0</v>
          </cell>
          <cell r="E1651">
            <v>0</v>
          </cell>
          <cell r="J1651">
            <v>0</v>
          </cell>
          <cell r="K1651">
            <v>0</v>
          </cell>
        </row>
        <row r="1652">
          <cell r="D1652">
            <v>0</v>
          </cell>
          <cell r="E1652">
            <v>0</v>
          </cell>
          <cell r="J1652">
            <v>0</v>
          </cell>
          <cell r="K1652">
            <v>0</v>
          </cell>
        </row>
        <row r="1653">
          <cell r="D1653">
            <v>0</v>
          </cell>
          <cell r="E1653">
            <v>0</v>
          </cell>
          <cell r="J1653">
            <v>0</v>
          </cell>
          <cell r="K1653">
            <v>0</v>
          </cell>
        </row>
        <row r="1654">
          <cell r="D1654">
            <v>0</v>
          </cell>
          <cell r="E1654">
            <v>0</v>
          </cell>
          <cell r="J1654">
            <v>0</v>
          </cell>
          <cell r="K1654">
            <v>0</v>
          </cell>
        </row>
        <row r="1655">
          <cell r="D1655">
            <v>0</v>
          </cell>
          <cell r="E1655">
            <v>0</v>
          </cell>
          <cell r="J1655">
            <v>0</v>
          </cell>
          <cell r="K1655">
            <v>0</v>
          </cell>
        </row>
        <row r="1656">
          <cell r="D1656">
            <v>0</v>
          </cell>
          <cell r="E1656">
            <v>0</v>
          </cell>
          <cell r="J1656">
            <v>0</v>
          </cell>
          <cell r="K1656">
            <v>0</v>
          </cell>
        </row>
        <row r="1657">
          <cell r="D1657">
            <v>0</v>
          </cell>
          <cell r="E1657">
            <v>0</v>
          </cell>
          <cell r="J1657">
            <v>0</v>
          </cell>
          <cell r="K1657">
            <v>0</v>
          </cell>
        </row>
        <row r="1658">
          <cell r="D1658">
            <v>0</v>
          </cell>
          <cell r="E1658">
            <v>0</v>
          </cell>
          <cell r="J1658">
            <v>0</v>
          </cell>
          <cell r="K1658">
            <v>0</v>
          </cell>
        </row>
        <row r="1659">
          <cell r="D1659">
            <v>0</v>
          </cell>
          <cell r="E1659">
            <v>0</v>
          </cell>
          <cell r="J1659">
            <v>0</v>
          </cell>
          <cell r="K1659">
            <v>0</v>
          </cell>
        </row>
        <row r="1660">
          <cell r="D1660"/>
          <cell r="E1660"/>
          <cell r="J1660"/>
          <cell r="K1660"/>
        </row>
        <row r="1661">
          <cell r="D1661"/>
          <cell r="E1661"/>
          <cell r="J1661"/>
          <cell r="K1661"/>
        </row>
        <row r="1662">
          <cell r="D1662"/>
          <cell r="E1662"/>
          <cell r="J1662">
            <v>0</v>
          </cell>
          <cell r="K1662"/>
        </row>
        <row r="1663">
          <cell r="D1663"/>
          <cell r="E1663"/>
          <cell r="J1663"/>
          <cell r="K1663"/>
        </row>
        <row r="1664">
          <cell r="D1664"/>
          <cell r="E1664"/>
          <cell r="J1664">
            <v>0</v>
          </cell>
          <cell r="K1664">
            <v>0</v>
          </cell>
        </row>
        <row r="1665">
          <cell r="D1665"/>
          <cell r="E1665"/>
          <cell r="J1665"/>
          <cell r="K1665"/>
        </row>
        <row r="1666">
          <cell r="D1666"/>
          <cell r="E1666" t="str">
            <v>Hormat Kami,</v>
          </cell>
          <cell r="J1666">
            <v>0</v>
          </cell>
          <cell r="K1666"/>
        </row>
        <row r="1667">
          <cell r="D1667"/>
          <cell r="E1667"/>
          <cell r="J1667"/>
          <cell r="K1667"/>
        </row>
        <row r="1668">
          <cell r="D1668"/>
          <cell r="E1668"/>
          <cell r="J1668"/>
          <cell r="K1668">
            <v>0</v>
          </cell>
        </row>
        <row r="1669">
          <cell r="D1669"/>
          <cell r="E1669"/>
          <cell r="J1669"/>
          <cell r="K1669"/>
        </row>
        <row r="1670">
          <cell r="D1670"/>
          <cell r="E1670"/>
          <cell r="J1670">
            <v>0</v>
          </cell>
          <cell r="K1670"/>
        </row>
        <row r="1671">
          <cell r="D1671"/>
          <cell r="E1671"/>
          <cell r="J1671">
            <v>0</v>
          </cell>
          <cell r="K1671"/>
        </row>
        <row r="1672">
          <cell r="D1672"/>
          <cell r="E1672"/>
          <cell r="J1672"/>
          <cell r="K1672"/>
        </row>
        <row r="1673">
          <cell r="D1673"/>
          <cell r="E1673"/>
          <cell r="J1673"/>
          <cell r="K1673"/>
        </row>
        <row r="1674">
          <cell r="D1674" t="str">
            <v>AM</v>
          </cell>
          <cell r="E1674">
            <v>23040015</v>
          </cell>
          <cell r="J1674"/>
          <cell r="K1674"/>
        </row>
        <row r="1675">
          <cell r="D1675"/>
          <cell r="E1675"/>
          <cell r="J1675"/>
          <cell r="K1675"/>
        </row>
        <row r="1676">
          <cell r="D1676">
            <v>0</v>
          </cell>
          <cell r="E1676"/>
          <cell r="J1676"/>
          <cell r="K1676"/>
        </row>
        <row r="1677">
          <cell r="D1677"/>
          <cell r="E1677"/>
          <cell r="J1677"/>
          <cell r="K1677"/>
        </row>
        <row r="1678">
          <cell r="D1678">
            <v>0</v>
          </cell>
          <cell r="E1678"/>
          <cell r="J1678"/>
          <cell r="K1678"/>
        </row>
        <row r="1679">
          <cell r="D1679"/>
          <cell r="E1679"/>
          <cell r="J1679"/>
          <cell r="K1679"/>
        </row>
        <row r="1680">
          <cell r="D1680" t="str">
            <v>C</v>
          </cell>
          <cell r="E1680"/>
          <cell r="J1680" t="str">
            <v>Disc 2</v>
          </cell>
          <cell r="K1680" t="str">
            <v>Amount</v>
          </cell>
        </row>
        <row r="1681">
          <cell r="D1681"/>
          <cell r="E1681"/>
          <cell r="J1681"/>
          <cell r="K1681"/>
        </row>
        <row r="1682">
          <cell r="D1682">
            <v>0</v>
          </cell>
          <cell r="E1682">
            <v>0</v>
          </cell>
          <cell r="J1682">
            <v>0</v>
          </cell>
          <cell r="K1682">
            <v>0</v>
          </cell>
        </row>
        <row r="1683">
          <cell r="D1683">
            <v>0</v>
          </cell>
          <cell r="E1683">
            <v>0</v>
          </cell>
          <cell r="J1683">
            <v>0</v>
          </cell>
          <cell r="K1683">
            <v>0</v>
          </cell>
        </row>
        <row r="1684">
          <cell r="D1684">
            <v>0</v>
          </cell>
          <cell r="E1684">
            <v>0</v>
          </cell>
          <cell r="J1684">
            <v>0</v>
          </cell>
          <cell r="K1684">
            <v>0</v>
          </cell>
        </row>
        <row r="1685">
          <cell r="D1685">
            <v>0</v>
          </cell>
          <cell r="E1685">
            <v>0</v>
          </cell>
          <cell r="J1685">
            <v>0</v>
          </cell>
          <cell r="K1685">
            <v>0</v>
          </cell>
        </row>
        <row r="1686">
          <cell r="D1686">
            <v>0</v>
          </cell>
          <cell r="E1686">
            <v>0</v>
          </cell>
          <cell r="J1686">
            <v>0</v>
          </cell>
          <cell r="K1686">
            <v>0</v>
          </cell>
        </row>
        <row r="1687">
          <cell r="D1687">
            <v>0</v>
          </cell>
          <cell r="E1687">
            <v>0</v>
          </cell>
          <cell r="J1687">
            <v>0</v>
          </cell>
          <cell r="K1687">
            <v>0</v>
          </cell>
        </row>
        <row r="1688">
          <cell r="D1688">
            <v>0</v>
          </cell>
          <cell r="E1688">
            <v>0</v>
          </cell>
          <cell r="J1688">
            <v>0</v>
          </cell>
          <cell r="K1688">
            <v>0</v>
          </cell>
        </row>
        <row r="1689">
          <cell r="D1689">
            <v>0</v>
          </cell>
          <cell r="E1689">
            <v>0</v>
          </cell>
          <cell r="J1689">
            <v>0</v>
          </cell>
          <cell r="K1689">
            <v>0</v>
          </cell>
        </row>
        <row r="1690">
          <cell r="D1690">
            <v>0</v>
          </cell>
          <cell r="E1690">
            <v>0</v>
          </cell>
          <cell r="J1690">
            <v>0</v>
          </cell>
          <cell r="K1690">
            <v>0</v>
          </cell>
        </row>
        <row r="1691">
          <cell r="D1691">
            <v>0</v>
          </cell>
          <cell r="E1691">
            <v>0</v>
          </cell>
          <cell r="J1691">
            <v>0</v>
          </cell>
          <cell r="K1691">
            <v>0</v>
          </cell>
        </row>
        <row r="1692">
          <cell r="D1692">
            <v>0</v>
          </cell>
          <cell r="E1692">
            <v>0</v>
          </cell>
          <cell r="J1692">
            <v>0</v>
          </cell>
          <cell r="K1692">
            <v>0</v>
          </cell>
        </row>
        <row r="1693">
          <cell r="D1693">
            <v>0</v>
          </cell>
          <cell r="E1693">
            <v>0</v>
          </cell>
          <cell r="J1693">
            <v>0</v>
          </cell>
          <cell r="K1693">
            <v>0</v>
          </cell>
        </row>
        <row r="1694">
          <cell r="D1694">
            <v>0</v>
          </cell>
          <cell r="E1694">
            <v>0</v>
          </cell>
          <cell r="J1694">
            <v>0</v>
          </cell>
          <cell r="K1694">
            <v>0</v>
          </cell>
        </row>
        <row r="1695">
          <cell r="D1695">
            <v>0</v>
          </cell>
          <cell r="E1695">
            <v>0</v>
          </cell>
          <cell r="J1695">
            <v>0</v>
          </cell>
          <cell r="K1695">
            <v>0</v>
          </cell>
        </row>
        <row r="1696">
          <cell r="D1696">
            <v>0</v>
          </cell>
          <cell r="E1696">
            <v>0</v>
          </cell>
          <cell r="J1696">
            <v>0</v>
          </cell>
          <cell r="K1696">
            <v>0</v>
          </cell>
        </row>
        <row r="1697">
          <cell r="D1697">
            <v>0</v>
          </cell>
          <cell r="E1697">
            <v>0</v>
          </cell>
          <cell r="J1697">
            <v>0</v>
          </cell>
          <cell r="K1697">
            <v>0</v>
          </cell>
        </row>
        <row r="1698">
          <cell r="D1698"/>
          <cell r="E1698"/>
          <cell r="J1698"/>
          <cell r="K1698"/>
        </row>
        <row r="1699">
          <cell r="D1699"/>
          <cell r="E1699"/>
          <cell r="J1699"/>
          <cell r="K1699"/>
        </row>
        <row r="1700">
          <cell r="D1700"/>
          <cell r="E1700"/>
          <cell r="J1700">
            <v>0</v>
          </cell>
          <cell r="K1700"/>
        </row>
        <row r="1701">
          <cell r="D1701"/>
          <cell r="E1701"/>
          <cell r="J1701"/>
          <cell r="K1701"/>
        </row>
        <row r="1702">
          <cell r="D1702"/>
          <cell r="E1702"/>
          <cell r="J1702">
            <v>0</v>
          </cell>
          <cell r="K1702">
            <v>0</v>
          </cell>
        </row>
        <row r="1703">
          <cell r="D1703"/>
          <cell r="E1703"/>
          <cell r="J1703"/>
          <cell r="K1703"/>
        </row>
        <row r="1704">
          <cell r="D1704"/>
          <cell r="E1704" t="str">
            <v>Hormat Kami,</v>
          </cell>
          <cell r="J1704">
            <v>0</v>
          </cell>
          <cell r="K1704"/>
        </row>
        <row r="1705">
          <cell r="D1705"/>
          <cell r="E1705"/>
          <cell r="J1705"/>
          <cell r="K1705"/>
        </row>
        <row r="1706">
          <cell r="D1706"/>
          <cell r="E1706"/>
          <cell r="J1706"/>
          <cell r="K1706">
            <v>0</v>
          </cell>
        </row>
        <row r="1707">
          <cell r="D1707"/>
          <cell r="E1707"/>
          <cell r="J1707"/>
          <cell r="K1707"/>
        </row>
        <row r="1708">
          <cell r="D1708"/>
          <cell r="E1708"/>
          <cell r="J1708">
            <v>0</v>
          </cell>
          <cell r="K1708"/>
        </row>
        <row r="1709">
          <cell r="D1709"/>
          <cell r="E1709"/>
          <cell r="J1709">
            <v>0</v>
          </cell>
          <cell r="K1709"/>
        </row>
        <row r="1710">
          <cell r="D1710"/>
          <cell r="E1710"/>
          <cell r="J1710"/>
          <cell r="K1710"/>
        </row>
        <row r="1711">
          <cell r="D1711"/>
          <cell r="J1711"/>
        </row>
        <row r="1712">
          <cell r="D1712" t="str">
            <v>AM</v>
          </cell>
          <cell r="E1712">
            <v>23040016</v>
          </cell>
          <cell r="J1712"/>
          <cell r="K1712"/>
        </row>
        <row r="1713">
          <cell r="D1713"/>
          <cell r="E1713"/>
          <cell r="J1713"/>
          <cell r="K1713"/>
        </row>
        <row r="1714">
          <cell r="D1714"/>
          <cell r="E1714"/>
          <cell r="J1714"/>
          <cell r="K1714"/>
        </row>
        <row r="1715">
          <cell r="D1715"/>
          <cell r="E1715"/>
          <cell r="J1715"/>
          <cell r="K1715"/>
        </row>
        <row r="1716">
          <cell r="D1716"/>
          <cell r="E1716"/>
          <cell r="J1716"/>
          <cell r="K1716"/>
        </row>
        <row r="1717">
          <cell r="D1717"/>
          <cell r="J1717"/>
          <cell r="K1717"/>
        </row>
        <row r="1718">
          <cell r="D1718" t="str">
            <v>C</v>
          </cell>
          <cell r="E1718"/>
          <cell r="J1718" t="str">
            <v>Disc 2</v>
          </cell>
          <cell r="K1718" t="str">
            <v>Amount</v>
          </cell>
        </row>
        <row r="1719">
          <cell r="D1719"/>
          <cell r="E1719"/>
          <cell r="J1719"/>
          <cell r="K1719"/>
        </row>
        <row r="1720">
          <cell r="D1720"/>
          <cell r="E1720"/>
          <cell r="J1720"/>
          <cell r="K1720">
            <v>0</v>
          </cell>
        </row>
        <row r="1721">
          <cell r="D1721"/>
          <cell r="E1721"/>
          <cell r="J1721"/>
          <cell r="K1721">
            <v>0</v>
          </cell>
        </row>
        <row r="1722">
          <cell r="D1722"/>
          <cell r="E1722"/>
          <cell r="J1722"/>
          <cell r="K1722">
            <v>0</v>
          </cell>
        </row>
        <row r="1723">
          <cell r="D1723"/>
          <cell r="E1723"/>
          <cell r="J1723"/>
          <cell r="K1723">
            <v>0</v>
          </cell>
        </row>
        <row r="1724">
          <cell r="D1724"/>
          <cell r="E1724"/>
          <cell r="J1724"/>
          <cell r="K1724">
            <v>0</v>
          </cell>
        </row>
        <row r="1725">
          <cell r="D1725"/>
          <cell r="E1725"/>
          <cell r="J1725"/>
          <cell r="K1725">
            <v>0</v>
          </cell>
        </row>
        <row r="1726">
          <cell r="D1726"/>
          <cell r="E1726"/>
          <cell r="J1726"/>
          <cell r="K1726">
            <v>0</v>
          </cell>
        </row>
        <row r="1727">
          <cell r="D1727"/>
          <cell r="E1727"/>
          <cell r="J1727"/>
          <cell r="K1727">
            <v>0</v>
          </cell>
        </row>
        <row r="1728">
          <cell r="D1728"/>
          <cell r="E1728"/>
          <cell r="J1728"/>
          <cell r="K1728">
            <v>0</v>
          </cell>
        </row>
        <row r="1729">
          <cell r="D1729"/>
          <cell r="E1729"/>
          <cell r="J1729"/>
          <cell r="K1729">
            <v>0</v>
          </cell>
        </row>
        <row r="1730">
          <cell r="D1730"/>
          <cell r="E1730"/>
          <cell r="J1730"/>
          <cell r="K1730">
            <v>0</v>
          </cell>
        </row>
        <row r="1731">
          <cell r="D1731"/>
          <cell r="E1731"/>
          <cell r="J1731"/>
          <cell r="K1731">
            <v>0</v>
          </cell>
        </row>
        <row r="1732">
          <cell r="D1732"/>
          <cell r="E1732"/>
          <cell r="J1732"/>
          <cell r="K1732">
            <v>0</v>
          </cell>
        </row>
        <row r="1733">
          <cell r="D1733"/>
          <cell r="E1733"/>
          <cell r="J1733"/>
          <cell r="K1733">
            <v>0</v>
          </cell>
        </row>
        <row r="1734">
          <cell r="D1734"/>
          <cell r="E1734"/>
          <cell r="J1734"/>
          <cell r="K1734">
            <v>0</v>
          </cell>
        </row>
        <row r="1735">
          <cell r="D1735"/>
          <cell r="E1735"/>
          <cell r="J1735"/>
          <cell r="K1735">
            <v>0</v>
          </cell>
        </row>
        <row r="1736">
          <cell r="D1736"/>
          <cell r="E1736"/>
          <cell r="J1736"/>
          <cell r="K1736"/>
        </row>
        <row r="1737">
          <cell r="D1737"/>
          <cell r="E1737"/>
          <cell r="J1737"/>
          <cell r="K1737"/>
        </row>
        <row r="1738">
          <cell r="D1738"/>
          <cell r="J1738">
            <v>0</v>
          </cell>
          <cell r="K1738"/>
        </row>
        <row r="1739">
          <cell r="D1739"/>
          <cell r="J1739"/>
          <cell r="K1739"/>
        </row>
        <row r="1740">
          <cell r="D1740"/>
          <cell r="J1740"/>
          <cell r="K1740">
            <v>0</v>
          </cell>
        </row>
        <row r="1741">
          <cell r="D1741"/>
          <cell r="J1741"/>
          <cell r="K1741"/>
        </row>
        <row r="1742">
          <cell r="D1742"/>
          <cell r="E1742" t="str">
            <v>Hormat Kami,</v>
          </cell>
          <cell r="J1742">
            <v>0</v>
          </cell>
          <cell r="K1742"/>
        </row>
        <row r="1743">
          <cell r="D1743"/>
          <cell r="J1743"/>
          <cell r="K1743"/>
        </row>
        <row r="1744">
          <cell r="D1744"/>
          <cell r="E1744"/>
          <cell r="J1744"/>
          <cell r="K1744">
            <v>0</v>
          </cell>
        </row>
        <row r="1745">
          <cell r="D1745"/>
          <cell r="E1745"/>
          <cell r="J1745"/>
          <cell r="K1745"/>
        </row>
        <row r="1746">
          <cell r="D1746"/>
          <cell r="J1746"/>
          <cell r="K1746"/>
        </row>
        <row r="1747">
          <cell r="D1747"/>
          <cell r="J1747"/>
          <cell r="K1747"/>
        </row>
        <row r="1748">
          <cell r="D1748"/>
          <cell r="J1748"/>
          <cell r="K1748"/>
        </row>
        <row r="1749">
          <cell r="D1749"/>
          <cell r="E1749"/>
          <cell r="J1749"/>
          <cell r="K1749"/>
        </row>
        <row r="1750">
          <cell r="D1750" t="str">
            <v>AM</v>
          </cell>
          <cell r="E1750">
            <v>23040016</v>
          </cell>
          <cell r="J1750"/>
          <cell r="K1750"/>
        </row>
        <row r="1751">
          <cell r="D1751"/>
          <cell r="E1751"/>
          <cell r="J1751"/>
          <cell r="K1751"/>
        </row>
        <row r="1752">
          <cell r="D1752">
            <v>0</v>
          </cell>
          <cell r="E1752"/>
          <cell r="J1752"/>
          <cell r="K1752"/>
        </row>
        <row r="1753">
          <cell r="D1753"/>
          <cell r="E1753"/>
          <cell r="J1753"/>
          <cell r="K1753"/>
        </row>
        <row r="1754">
          <cell r="D1754">
            <v>0</v>
          </cell>
          <cell r="E1754"/>
          <cell r="J1754"/>
          <cell r="K1754"/>
        </row>
        <row r="1755">
          <cell r="D1755"/>
          <cell r="E1755"/>
          <cell r="J1755"/>
          <cell r="K1755"/>
        </row>
        <row r="1756">
          <cell r="D1756" t="str">
            <v>C</v>
          </cell>
          <cell r="E1756"/>
          <cell r="J1756" t="str">
            <v>Disc 2</v>
          </cell>
          <cell r="K1756" t="str">
            <v>Amount</v>
          </cell>
        </row>
        <row r="1757">
          <cell r="D1757"/>
          <cell r="E1757"/>
          <cell r="J1757"/>
          <cell r="K1757"/>
        </row>
        <row r="1758">
          <cell r="D1758">
            <v>0</v>
          </cell>
          <cell r="E1758">
            <v>0</v>
          </cell>
          <cell r="J1758">
            <v>0</v>
          </cell>
          <cell r="K1758">
            <v>0</v>
          </cell>
        </row>
        <row r="1759">
          <cell r="D1759">
            <v>0</v>
          </cell>
          <cell r="E1759">
            <v>0</v>
          </cell>
          <cell r="J1759">
            <v>0</v>
          </cell>
          <cell r="K1759">
            <v>0</v>
          </cell>
        </row>
        <row r="1760">
          <cell r="D1760">
            <v>0</v>
          </cell>
          <cell r="E1760">
            <v>0</v>
          </cell>
          <cell r="J1760">
            <v>0</v>
          </cell>
          <cell r="K1760">
            <v>0</v>
          </cell>
        </row>
        <row r="1761">
          <cell r="D1761">
            <v>0</v>
          </cell>
          <cell r="E1761">
            <v>0</v>
          </cell>
          <cell r="J1761">
            <v>0</v>
          </cell>
          <cell r="K1761">
            <v>0</v>
          </cell>
        </row>
        <row r="1762">
          <cell r="D1762">
            <v>0</v>
          </cell>
          <cell r="E1762">
            <v>0</v>
          </cell>
          <cell r="J1762">
            <v>0</v>
          </cell>
          <cell r="K1762">
            <v>0</v>
          </cell>
        </row>
        <row r="1763">
          <cell r="D1763">
            <v>0</v>
          </cell>
          <cell r="E1763">
            <v>0</v>
          </cell>
          <cell r="J1763">
            <v>0</v>
          </cell>
          <cell r="K1763">
            <v>0</v>
          </cell>
        </row>
        <row r="1764">
          <cell r="D1764">
            <v>0</v>
          </cell>
          <cell r="E1764">
            <v>0</v>
          </cell>
          <cell r="J1764">
            <v>0</v>
          </cell>
          <cell r="K1764">
            <v>0</v>
          </cell>
        </row>
        <row r="1765">
          <cell r="D1765">
            <v>0</v>
          </cell>
          <cell r="E1765">
            <v>0</v>
          </cell>
          <cell r="J1765">
            <v>0</v>
          </cell>
          <cell r="K1765">
            <v>0</v>
          </cell>
        </row>
        <row r="1766">
          <cell r="D1766">
            <v>0</v>
          </cell>
          <cell r="E1766">
            <v>0</v>
          </cell>
          <cell r="J1766">
            <v>0</v>
          </cell>
          <cell r="K1766">
            <v>0</v>
          </cell>
        </row>
        <row r="1767">
          <cell r="D1767">
            <v>0</v>
          </cell>
          <cell r="E1767">
            <v>0</v>
          </cell>
          <cell r="J1767">
            <v>0</v>
          </cell>
          <cell r="K1767">
            <v>0</v>
          </cell>
        </row>
        <row r="1768">
          <cell r="D1768">
            <v>0</v>
          </cell>
          <cell r="E1768">
            <v>0</v>
          </cell>
          <cell r="J1768">
            <v>0</v>
          </cell>
          <cell r="K1768">
            <v>0</v>
          </cell>
        </row>
        <row r="1769">
          <cell r="D1769">
            <v>0</v>
          </cell>
          <cell r="E1769">
            <v>0</v>
          </cell>
          <cell r="J1769">
            <v>0</v>
          </cell>
          <cell r="K1769">
            <v>0</v>
          </cell>
        </row>
        <row r="1770">
          <cell r="D1770">
            <v>0</v>
          </cell>
          <cell r="E1770">
            <v>0</v>
          </cell>
          <cell r="J1770">
            <v>0</v>
          </cell>
          <cell r="K1770">
            <v>0</v>
          </cell>
        </row>
        <row r="1771">
          <cell r="D1771">
            <v>0</v>
          </cell>
          <cell r="E1771">
            <v>0</v>
          </cell>
          <cell r="J1771">
            <v>0</v>
          </cell>
          <cell r="K1771">
            <v>0</v>
          </cell>
        </row>
        <row r="1772">
          <cell r="D1772">
            <v>0</v>
          </cell>
          <cell r="E1772">
            <v>0</v>
          </cell>
          <cell r="J1772">
            <v>0</v>
          </cell>
          <cell r="K1772">
            <v>0</v>
          </cell>
        </row>
        <row r="1773">
          <cell r="D1773">
            <v>0</v>
          </cell>
          <cell r="E1773">
            <v>0</v>
          </cell>
          <cell r="J1773">
            <v>0</v>
          </cell>
          <cell r="K1773">
            <v>0</v>
          </cell>
        </row>
        <row r="1774">
          <cell r="D1774"/>
          <cell r="E1774"/>
          <cell r="J1774"/>
          <cell r="K1774"/>
        </row>
        <row r="1775">
          <cell r="D1775"/>
          <cell r="E1775"/>
          <cell r="J1775"/>
          <cell r="K1775"/>
        </row>
        <row r="1776">
          <cell r="D1776"/>
          <cell r="E1776"/>
          <cell r="J1776">
            <v>0</v>
          </cell>
          <cell r="K1776"/>
        </row>
        <row r="1777">
          <cell r="D1777"/>
          <cell r="E1777"/>
          <cell r="J1777"/>
          <cell r="K1777"/>
        </row>
        <row r="1778">
          <cell r="D1778"/>
          <cell r="E1778"/>
          <cell r="J1778">
            <v>0</v>
          </cell>
          <cell r="K1778">
            <v>0</v>
          </cell>
        </row>
        <row r="1779">
          <cell r="D1779"/>
          <cell r="E1779"/>
          <cell r="J1779"/>
          <cell r="K1779"/>
        </row>
        <row r="1780">
          <cell r="D1780"/>
          <cell r="E1780" t="str">
            <v>Hormat Kami,</v>
          </cell>
          <cell r="J1780">
            <v>0</v>
          </cell>
          <cell r="K1780"/>
        </row>
        <row r="1781">
          <cell r="D1781"/>
          <cell r="E1781"/>
          <cell r="J1781"/>
          <cell r="K1781"/>
        </row>
        <row r="1782">
          <cell r="D1782"/>
          <cell r="E1782"/>
          <cell r="J1782"/>
          <cell r="K1782">
            <v>0</v>
          </cell>
        </row>
        <row r="1783">
          <cell r="D1783"/>
          <cell r="E1783"/>
          <cell r="J1783"/>
          <cell r="K1783"/>
        </row>
        <row r="1784">
          <cell r="D1784"/>
          <cell r="E1784"/>
          <cell r="J1784">
            <v>0</v>
          </cell>
          <cell r="K1784"/>
        </row>
        <row r="1785">
          <cell r="D1785"/>
          <cell r="E1785"/>
          <cell r="J1785">
            <v>0</v>
          </cell>
          <cell r="K1785"/>
        </row>
        <row r="1786">
          <cell r="D1786"/>
          <cell r="E1786"/>
          <cell r="J1786"/>
          <cell r="K1786"/>
        </row>
        <row r="1787">
          <cell r="D1787"/>
          <cell r="E1787"/>
          <cell r="J1787"/>
          <cell r="K1787"/>
        </row>
        <row r="1788">
          <cell r="D1788" t="str">
            <v>AM</v>
          </cell>
          <cell r="E1788">
            <v>23040016</v>
          </cell>
          <cell r="J1788"/>
          <cell r="K1788"/>
        </row>
        <row r="1789">
          <cell r="D1789"/>
          <cell r="E1789"/>
          <cell r="J1789"/>
          <cell r="K1789"/>
        </row>
        <row r="1790">
          <cell r="D1790">
            <v>0</v>
          </cell>
          <cell r="E1790"/>
          <cell r="J1790"/>
          <cell r="K1790"/>
        </row>
        <row r="1791">
          <cell r="D1791"/>
          <cell r="E1791"/>
          <cell r="J1791"/>
          <cell r="K1791"/>
        </row>
        <row r="1792">
          <cell r="D1792">
            <v>0</v>
          </cell>
          <cell r="E1792"/>
          <cell r="J1792"/>
          <cell r="K1792"/>
        </row>
        <row r="1793">
          <cell r="D1793"/>
          <cell r="E1793"/>
          <cell r="J1793"/>
          <cell r="K1793"/>
        </row>
        <row r="1794">
          <cell r="D1794" t="str">
            <v>C</v>
          </cell>
          <cell r="E1794"/>
          <cell r="J1794" t="str">
            <v>Disc 2</v>
          </cell>
          <cell r="K1794" t="str">
            <v>Amount</v>
          </cell>
        </row>
        <row r="1795">
          <cell r="D1795"/>
          <cell r="E1795"/>
          <cell r="J1795"/>
          <cell r="K1795"/>
        </row>
        <row r="1796">
          <cell r="D1796">
            <v>0</v>
          </cell>
          <cell r="E1796">
            <v>0</v>
          </cell>
          <cell r="J1796">
            <v>0</v>
          </cell>
          <cell r="K1796">
            <v>0</v>
          </cell>
        </row>
        <row r="1797">
          <cell r="D1797">
            <v>0</v>
          </cell>
          <cell r="E1797">
            <v>0</v>
          </cell>
          <cell r="J1797">
            <v>0</v>
          </cell>
          <cell r="K1797">
            <v>0</v>
          </cell>
        </row>
        <row r="1798">
          <cell r="D1798">
            <v>0</v>
          </cell>
          <cell r="E1798">
            <v>0</v>
          </cell>
          <cell r="J1798">
            <v>0</v>
          </cell>
          <cell r="K1798">
            <v>0</v>
          </cell>
        </row>
        <row r="1799">
          <cell r="D1799">
            <v>0</v>
          </cell>
          <cell r="E1799">
            <v>0</v>
          </cell>
          <cell r="J1799">
            <v>0</v>
          </cell>
          <cell r="K1799">
            <v>0</v>
          </cell>
        </row>
        <row r="1800">
          <cell r="D1800">
            <v>0</v>
          </cell>
          <cell r="E1800">
            <v>0</v>
          </cell>
          <cell r="J1800">
            <v>0</v>
          </cell>
          <cell r="K1800">
            <v>0</v>
          </cell>
        </row>
        <row r="1801">
          <cell r="D1801">
            <v>0</v>
          </cell>
          <cell r="E1801">
            <v>0</v>
          </cell>
          <cell r="J1801">
            <v>0</v>
          </cell>
          <cell r="K1801">
            <v>0</v>
          </cell>
        </row>
        <row r="1802">
          <cell r="D1802">
            <v>0</v>
          </cell>
          <cell r="E1802">
            <v>0</v>
          </cell>
          <cell r="J1802">
            <v>0</v>
          </cell>
          <cell r="K1802">
            <v>0</v>
          </cell>
        </row>
        <row r="1803">
          <cell r="D1803">
            <v>0</v>
          </cell>
          <cell r="E1803">
            <v>0</v>
          </cell>
          <cell r="J1803">
            <v>0</v>
          </cell>
          <cell r="K1803">
            <v>0</v>
          </cell>
        </row>
        <row r="1804">
          <cell r="D1804">
            <v>0</v>
          </cell>
          <cell r="E1804">
            <v>0</v>
          </cell>
          <cell r="J1804">
            <v>0</v>
          </cell>
          <cell r="K1804">
            <v>0</v>
          </cell>
        </row>
        <row r="1805">
          <cell r="D1805">
            <v>0</v>
          </cell>
          <cell r="E1805">
            <v>0</v>
          </cell>
          <cell r="J1805">
            <v>0</v>
          </cell>
          <cell r="K1805">
            <v>0</v>
          </cell>
        </row>
        <row r="1806">
          <cell r="D1806">
            <v>0</v>
          </cell>
          <cell r="E1806">
            <v>0</v>
          </cell>
          <cell r="J1806">
            <v>0</v>
          </cell>
          <cell r="K1806">
            <v>0</v>
          </cell>
        </row>
        <row r="1807">
          <cell r="D1807">
            <v>0</v>
          </cell>
          <cell r="E1807">
            <v>0</v>
          </cell>
          <cell r="J1807">
            <v>0</v>
          </cell>
          <cell r="K1807">
            <v>0</v>
          </cell>
        </row>
        <row r="1808">
          <cell r="D1808">
            <v>0</v>
          </cell>
          <cell r="E1808">
            <v>0</v>
          </cell>
          <cell r="J1808">
            <v>0</v>
          </cell>
          <cell r="K1808">
            <v>0</v>
          </cell>
        </row>
        <row r="1809">
          <cell r="D1809">
            <v>0</v>
          </cell>
          <cell r="E1809">
            <v>0</v>
          </cell>
          <cell r="J1809">
            <v>0</v>
          </cell>
          <cell r="K1809">
            <v>0</v>
          </cell>
        </row>
        <row r="1810">
          <cell r="D1810">
            <v>0</v>
          </cell>
          <cell r="E1810">
            <v>0</v>
          </cell>
          <cell r="J1810">
            <v>0</v>
          </cell>
          <cell r="K1810">
            <v>0</v>
          </cell>
        </row>
        <row r="1811">
          <cell r="D1811">
            <v>0</v>
          </cell>
          <cell r="E1811">
            <v>0</v>
          </cell>
          <cell r="J1811">
            <v>0</v>
          </cell>
          <cell r="K1811">
            <v>0</v>
          </cell>
        </row>
        <row r="1812">
          <cell r="D1812"/>
          <cell r="E1812"/>
          <cell r="J1812"/>
          <cell r="K1812"/>
        </row>
        <row r="1813">
          <cell r="D1813"/>
          <cell r="E1813"/>
          <cell r="J1813"/>
          <cell r="K1813"/>
        </row>
        <row r="1814">
          <cell r="D1814"/>
          <cell r="E1814"/>
          <cell r="J1814">
            <v>0</v>
          </cell>
          <cell r="K1814"/>
        </row>
        <row r="1815">
          <cell r="D1815"/>
          <cell r="E1815"/>
          <cell r="J1815"/>
          <cell r="K1815"/>
        </row>
        <row r="1816">
          <cell r="D1816"/>
          <cell r="E1816"/>
          <cell r="J1816">
            <v>0</v>
          </cell>
          <cell r="K1816">
            <v>0</v>
          </cell>
        </row>
        <row r="1817">
          <cell r="D1817"/>
          <cell r="E1817"/>
          <cell r="J1817"/>
          <cell r="K1817"/>
        </row>
        <row r="1818">
          <cell r="D1818"/>
          <cell r="E1818" t="str">
            <v>Hormat Kami,</v>
          </cell>
          <cell r="J1818">
            <v>0</v>
          </cell>
          <cell r="K1818"/>
        </row>
        <row r="1819">
          <cell r="D1819"/>
          <cell r="E1819"/>
          <cell r="J1819"/>
          <cell r="K1819"/>
        </row>
        <row r="1820">
          <cell r="D1820"/>
          <cell r="E1820"/>
          <cell r="J1820"/>
          <cell r="K1820">
            <v>0</v>
          </cell>
        </row>
        <row r="1821">
          <cell r="D1821"/>
          <cell r="E1821"/>
          <cell r="J1821"/>
          <cell r="K1821"/>
        </row>
        <row r="1822">
          <cell r="D1822"/>
          <cell r="E1822"/>
          <cell r="J1822">
            <v>0</v>
          </cell>
          <cell r="K1822"/>
        </row>
        <row r="1823">
          <cell r="D1823"/>
          <cell r="E1823"/>
          <cell r="J1823">
            <v>0</v>
          </cell>
          <cell r="K1823"/>
        </row>
        <row r="1824">
          <cell r="D1824"/>
          <cell r="E1824"/>
          <cell r="J1824"/>
          <cell r="K1824"/>
        </row>
        <row r="1825">
          <cell r="D1825"/>
          <cell r="J1825"/>
        </row>
        <row r="1826">
          <cell r="D1826" t="str">
            <v>AM</v>
          </cell>
          <cell r="E1826">
            <v>23040017</v>
          </cell>
          <cell r="J1826"/>
          <cell r="K1826"/>
        </row>
        <row r="1827">
          <cell r="D1827"/>
          <cell r="E1827"/>
          <cell r="J1827"/>
          <cell r="K1827"/>
        </row>
        <row r="1828">
          <cell r="D1828"/>
          <cell r="E1828"/>
          <cell r="J1828"/>
          <cell r="K1828"/>
        </row>
        <row r="1829">
          <cell r="D1829"/>
          <cell r="E1829"/>
          <cell r="J1829"/>
          <cell r="K1829"/>
        </row>
        <row r="1830">
          <cell r="D1830"/>
          <cell r="E1830"/>
          <cell r="J1830"/>
          <cell r="K1830"/>
        </row>
        <row r="1831">
          <cell r="D1831"/>
          <cell r="J1831"/>
          <cell r="K1831"/>
        </row>
        <row r="1832">
          <cell r="D1832" t="str">
            <v>C</v>
          </cell>
          <cell r="E1832"/>
          <cell r="J1832" t="str">
            <v>Disc 2</v>
          </cell>
          <cell r="K1832" t="str">
            <v>Amount</v>
          </cell>
        </row>
        <row r="1833">
          <cell r="D1833"/>
          <cell r="E1833"/>
          <cell r="J1833"/>
          <cell r="K1833"/>
        </row>
        <row r="1834">
          <cell r="D1834"/>
          <cell r="E1834"/>
          <cell r="J1834"/>
          <cell r="K1834">
            <v>0</v>
          </cell>
        </row>
        <row r="1835">
          <cell r="D1835"/>
          <cell r="E1835"/>
          <cell r="J1835"/>
          <cell r="K1835">
            <v>0</v>
          </cell>
        </row>
        <row r="1836">
          <cell r="D1836"/>
          <cell r="E1836"/>
          <cell r="J1836"/>
          <cell r="K1836">
            <v>0</v>
          </cell>
        </row>
        <row r="1837">
          <cell r="D1837"/>
          <cell r="E1837"/>
          <cell r="J1837"/>
          <cell r="K1837">
            <v>0</v>
          </cell>
        </row>
        <row r="1838">
          <cell r="D1838"/>
          <cell r="E1838"/>
          <cell r="J1838"/>
          <cell r="K1838">
            <v>0</v>
          </cell>
        </row>
        <row r="1839">
          <cell r="D1839"/>
          <cell r="E1839"/>
          <cell r="J1839"/>
          <cell r="K1839">
            <v>0</v>
          </cell>
        </row>
        <row r="1840">
          <cell r="D1840"/>
          <cell r="E1840"/>
          <cell r="J1840"/>
          <cell r="K1840">
            <v>0</v>
          </cell>
        </row>
        <row r="1841">
          <cell r="D1841"/>
          <cell r="E1841"/>
          <cell r="J1841"/>
          <cell r="K1841">
            <v>0</v>
          </cell>
        </row>
        <row r="1842">
          <cell r="D1842"/>
          <cell r="E1842"/>
          <cell r="J1842"/>
          <cell r="K1842">
            <v>0</v>
          </cell>
        </row>
        <row r="1843">
          <cell r="D1843"/>
          <cell r="E1843"/>
          <cell r="J1843"/>
          <cell r="K1843">
            <v>0</v>
          </cell>
        </row>
        <row r="1844">
          <cell r="D1844"/>
          <cell r="E1844"/>
          <cell r="J1844"/>
          <cell r="K1844">
            <v>0</v>
          </cell>
        </row>
        <row r="1845">
          <cell r="D1845"/>
          <cell r="E1845"/>
          <cell r="J1845"/>
          <cell r="K1845">
            <v>0</v>
          </cell>
        </row>
        <row r="1846">
          <cell r="D1846"/>
          <cell r="E1846"/>
          <cell r="J1846"/>
          <cell r="K1846">
            <v>0</v>
          </cell>
        </row>
        <row r="1847">
          <cell r="D1847"/>
          <cell r="E1847"/>
          <cell r="J1847"/>
          <cell r="K1847">
            <v>0</v>
          </cell>
        </row>
        <row r="1848">
          <cell r="D1848"/>
          <cell r="E1848"/>
          <cell r="J1848"/>
          <cell r="K1848">
            <v>0</v>
          </cell>
        </row>
        <row r="1849">
          <cell r="D1849"/>
          <cell r="E1849"/>
          <cell r="J1849"/>
          <cell r="K1849">
            <v>0</v>
          </cell>
        </row>
        <row r="1850">
          <cell r="D1850"/>
          <cell r="E1850"/>
          <cell r="J1850"/>
          <cell r="K1850"/>
        </row>
        <row r="1851">
          <cell r="D1851"/>
          <cell r="E1851"/>
          <cell r="J1851"/>
          <cell r="K1851"/>
        </row>
        <row r="1852">
          <cell r="D1852"/>
          <cell r="J1852">
            <v>0</v>
          </cell>
          <cell r="K1852"/>
        </row>
        <row r="1853">
          <cell r="D1853"/>
          <cell r="J1853"/>
          <cell r="K1853"/>
        </row>
        <row r="1854">
          <cell r="D1854"/>
          <cell r="J1854"/>
          <cell r="K1854">
            <v>0</v>
          </cell>
        </row>
        <row r="1855">
          <cell r="D1855"/>
          <cell r="J1855"/>
          <cell r="K1855"/>
        </row>
        <row r="1856">
          <cell r="D1856"/>
          <cell r="E1856" t="str">
            <v>Hormat Kami,</v>
          </cell>
          <cell r="J1856">
            <v>0</v>
          </cell>
          <cell r="K1856"/>
        </row>
        <row r="1857">
          <cell r="D1857"/>
          <cell r="J1857"/>
          <cell r="K1857"/>
        </row>
        <row r="1858">
          <cell r="D1858"/>
          <cell r="E1858"/>
          <cell r="J1858"/>
          <cell r="K1858">
            <v>0</v>
          </cell>
        </row>
        <row r="1859">
          <cell r="D1859"/>
          <cell r="E1859"/>
          <cell r="J1859"/>
          <cell r="K1859"/>
        </row>
        <row r="1860">
          <cell r="D1860"/>
          <cell r="J1860"/>
          <cell r="K1860"/>
        </row>
        <row r="1861">
          <cell r="D1861"/>
          <cell r="J1861"/>
          <cell r="K1861"/>
        </row>
        <row r="1862">
          <cell r="D1862"/>
          <cell r="J1862"/>
          <cell r="K1862"/>
        </row>
        <row r="1863">
          <cell r="D1863"/>
          <cell r="E1863"/>
          <cell r="J1863"/>
          <cell r="K1863"/>
        </row>
        <row r="1864">
          <cell r="D1864" t="str">
            <v>AM</v>
          </cell>
          <cell r="E1864">
            <v>23040017</v>
          </cell>
          <cell r="J1864"/>
          <cell r="K1864"/>
        </row>
        <row r="1865">
          <cell r="D1865"/>
          <cell r="E1865"/>
          <cell r="J1865"/>
          <cell r="K1865"/>
        </row>
        <row r="1866">
          <cell r="D1866">
            <v>0</v>
          </cell>
          <cell r="E1866"/>
          <cell r="J1866"/>
          <cell r="K1866"/>
        </row>
        <row r="1867">
          <cell r="D1867"/>
          <cell r="E1867"/>
          <cell r="J1867"/>
          <cell r="K1867"/>
        </row>
        <row r="1868">
          <cell r="D1868">
            <v>0</v>
          </cell>
          <cell r="E1868"/>
          <cell r="J1868"/>
          <cell r="K1868"/>
        </row>
        <row r="1869">
          <cell r="D1869"/>
          <cell r="E1869"/>
          <cell r="J1869"/>
          <cell r="K1869"/>
        </row>
        <row r="1870">
          <cell r="D1870" t="str">
            <v>C</v>
          </cell>
          <cell r="E1870"/>
          <cell r="J1870" t="str">
            <v>Disc 2</v>
          </cell>
          <cell r="K1870" t="str">
            <v>Amount</v>
          </cell>
        </row>
        <row r="1871">
          <cell r="D1871"/>
          <cell r="E1871"/>
          <cell r="J1871"/>
          <cell r="K1871"/>
        </row>
        <row r="1872">
          <cell r="D1872">
            <v>0</v>
          </cell>
          <cell r="E1872">
            <v>0</v>
          </cell>
          <cell r="J1872">
            <v>0</v>
          </cell>
          <cell r="K1872">
            <v>0</v>
          </cell>
        </row>
        <row r="1873">
          <cell r="D1873">
            <v>0</v>
          </cell>
          <cell r="E1873">
            <v>0</v>
          </cell>
          <cell r="J1873">
            <v>0</v>
          </cell>
          <cell r="K1873">
            <v>0</v>
          </cell>
        </row>
        <row r="1874">
          <cell r="D1874">
            <v>0</v>
          </cell>
          <cell r="E1874">
            <v>0</v>
          </cell>
          <cell r="J1874">
            <v>0</v>
          </cell>
          <cell r="K1874">
            <v>0</v>
          </cell>
        </row>
        <row r="1875">
          <cell r="D1875">
            <v>0</v>
          </cell>
          <cell r="E1875">
            <v>0</v>
          </cell>
          <cell r="J1875">
            <v>0</v>
          </cell>
          <cell r="K1875">
            <v>0</v>
          </cell>
        </row>
        <row r="1876">
          <cell r="D1876">
            <v>0</v>
          </cell>
          <cell r="E1876">
            <v>0</v>
          </cell>
          <cell r="J1876">
            <v>0</v>
          </cell>
          <cell r="K1876">
            <v>0</v>
          </cell>
        </row>
        <row r="1877">
          <cell r="D1877">
            <v>0</v>
          </cell>
          <cell r="E1877">
            <v>0</v>
          </cell>
          <cell r="J1877">
            <v>0</v>
          </cell>
          <cell r="K1877">
            <v>0</v>
          </cell>
        </row>
        <row r="1878">
          <cell r="D1878">
            <v>0</v>
          </cell>
          <cell r="E1878">
            <v>0</v>
          </cell>
          <cell r="J1878">
            <v>0</v>
          </cell>
          <cell r="K1878">
            <v>0</v>
          </cell>
        </row>
        <row r="1879">
          <cell r="D1879">
            <v>0</v>
          </cell>
          <cell r="E1879">
            <v>0</v>
          </cell>
          <cell r="J1879">
            <v>0</v>
          </cell>
          <cell r="K1879">
            <v>0</v>
          </cell>
        </row>
        <row r="1880">
          <cell r="D1880">
            <v>0</v>
          </cell>
          <cell r="E1880">
            <v>0</v>
          </cell>
          <cell r="J1880">
            <v>0</v>
          </cell>
          <cell r="K1880">
            <v>0</v>
          </cell>
        </row>
        <row r="1881">
          <cell r="D1881">
            <v>0</v>
          </cell>
          <cell r="E1881">
            <v>0</v>
          </cell>
          <cell r="J1881">
            <v>0</v>
          </cell>
          <cell r="K1881">
            <v>0</v>
          </cell>
        </row>
        <row r="1882">
          <cell r="D1882">
            <v>0</v>
          </cell>
          <cell r="E1882">
            <v>0</v>
          </cell>
          <cell r="J1882">
            <v>0</v>
          </cell>
          <cell r="K1882">
            <v>0</v>
          </cell>
        </row>
        <row r="1883">
          <cell r="D1883">
            <v>0</v>
          </cell>
          <cell r="E1883">
            <v>0</v>
          </cell>
          <cell r="J1883">
            <v>0</v>
          </cell>
          <cell r="K1883">
            <v>0</v>
          </cell>
        </row>
        <row r="1884">
          <cell r="D1884">
            <v>0</v>
          </cell>
          <cell r="E1884">
            <v>0</v>
          </cell>
          <cell r="J1884">
            <v>0</v>
          </cell>
          <cell r="K1884">
            <v>0</v>
          </cell>
        </row>
        <row r="1885">
          <cell r="D1885">
            <v>0</v>
          </cell>
          <cell r="E1885">
            <v>0</v>
          </cell>
          <cell r="J1885">
            <v>0</v>
          </cell>
          <cell r="K1885">
            <v>0</v>
          </cell>
        </row>
        <row r="1886">
          <cell r="D1886">
            <v>0</v>
          </cell>
          <cell r="E1886">
            <v>0</v>
          </cell>
          <cell r="J1886">
            <v>0</v>
          </cell>
          <cell r="K1886">
            <v>0</v>
          </cell>
        </row>
        <row r="1887">
          <cell r="D1887">
            <v>0</v>
          </cell>
          <cell r="E1887">
            <v>0</v>
          </cell>
          <cell r="J1887">
            <v>0</v>
          </cell>
          <cell r="K1887">
            <v>0</v>
          </cell>
        </row>
        <row r="1888">
          <cell r="D1888"/>
          <cell r="E1888"/>
          <cell r="J1888"/>
          <cell r="K1888"/>
        </row>
        <row r="1889">
          <cell r="D1889"/>
          <cell r="E1889"/>
          <cell r="J1889"/>
          <cell r="K1889"/>
        </row>
        <row r="1890">
          <cell r="D1890"/>
          <cell r="E1890"/>
          <cell r="J1890">
            <v>0</v>
          </cell>
          <cell r="K1890"/>
        </row>
        <row r="1891">
          <cell r="D1891"/>
          <cell r="E1891"/>
          <cell r="J1891"/>
          <cell r="K1891"/>
        </row>
        <row r="1892">
          <cell r="D1892"/>
          <cell r="E1892"/>
          <cell r="J1892">
            <v>0</v>
          </cell>
          <cell r="K1892">
            <v>0</v>
          </cell>
        </row>
        <row r="1893">
          <cell r="D1893"/>
          <cell r="E1893"/>
          <cell r="J1893"/>
          <cell r="K1893"/>
        </row>
        <row r="1894">
          <cell r="D1894"/>
          <cell r="E1894" t="str">
            <v>Hormat Kami,</v>
          </cell>
          <cell r="J1894">
            <v>0</v>
          </cell>
          <cell r="K1894"/>
        </row>
        <row r="1895">
          <cell r="D1895"/>
          <cell r="E1895"/>
          <cell r="J1895"/>
          <cell r="K1895"/>
        </row>
        <row r="1896">
          <cell r="D1896"/>
          <cell r="E1896"/>
          <cell r="J1896"/>
          <cell r="K1896">
            <v>0</v>
          </cell>
        </row>
        <row r="1897">
          <cell r="D1897"/>
          <cell r="E1897"/>
          <cell r="J1897"/>
          <cell r="K1897"/>
        </row>
        <row r="1898">
          <cell r="D1898"/>
          <cell r="E1898"/>
          <cell r="J1898">
            <v>0</v>
          </cell>
          <cell r="K1898"/>
        </row>
        <row r="1899">
          <cell r="D1899"/>
          <cell r="E1899"/>
          <cell r="J1899">
            <v>0</v>
          </cell>
          <cell r="K1899"/>
        </row>
        <row r="1900">
          <cell r="D1900"/>
          <cell r="E1900"/>
          <cell r="J1900"/>
          <cell r="K1900"/>
        </row>
        <row r="1901">
          <cell r="D1901"/>
          <cell r="E1901"/>
          <cell r="J1901"/>
          <cell r="K1901"/>
        </row>
        <row r="1902">
          <cell r="D1902" t="str">
            <v>AM</v>
          </cell>
          <cell r="E1902">
            <v>23040017</v>
          </cell>
          <cell r="J1902"/>
          <cell r="K1902"/>
        </row>
        <row r="1903">
          <cell r="D1903"/>
          <cell r="E1903"/>
          <cell r="J1903"/>
          <cell r="K1903"/>
        </row>
        <row r="1904">
          <cell r="D1904">
            <v>0</v>
          </cell>
          <cell r="E1904"/>
          <cell r="J1904"/>
          <cell r="K1904"/>
        </row>
        <row r="1905">
          <cell r="D1905"/>
          <cell r="E1905"/>
          <cell r="J1905"/>
          <cell r="K1905"/>
        </row>
        <row r="1906">
          <cell r="D1906">
            <v>0</v>
          </cell>
          <cell r="E1906"/>
          <cell r="J1906"/>
          <cell r="K1906"/>
        </row>
        <row r="1907">
          <cell r="D1907"/>
          <cell r="E1907"/>
          <cell r="J1907"/>
          <cell r="K1907"/>
        </row>
        <row r="1908">
          <cell r="D1908" t="str">
            <v>C</v>
          </cell>
          <cell r="E1908"/>
          <cell r="J1908" t="str">
            <v>Disc 2</v>
          </cell>
          <cell r="K1908" t="str">
            <v>Amount</v>
          </cell>
        </row>
        <row r="1909">
          <cell r="D1909"/>
          <cell r="E1909"/>
          <cell r="J1909"/>
          <cell r="K1909"/>
        </row>
        <row r="1910">
          <cell r="D1910">
            <v>0</v>
          </cell>
          <cell r="E1910">
            <v>0</v>
          </cell>
          <cell r="J1910">
            <v>0</v>
          </cell>
          <cell r="K1910">
            <v>0</v>
          </cell>
        </row>
        <row r="1911">
          <cell r="D1911">
            <v>0</v>
          </cell>
          <cell r="E1911">
            <v>0</v>
          </cell>
          <cell r="J1911">
            <v>0</v>
          </cell>
          <cell r="K1911">
            <v>0</v>
          </cell>
        </row>
        <row r="1912">
          <cell r="D1912">
            <v>0</v>
          </cell>
          <cell r="E1912">
            <v>0</v>
          </cell>
          <cell r="J1912">
            <v>0</v>
          </cell>
          <cell r="K1912">
            <v>0</v>
          </cell>
        </row>
        <row r="1913">
          <cell r="D1913">
            <v>0</v>
          </cell>
          <cell r="E1913">
            <v>0</v>
          </cell>
          <cell r="J1913">
            <v>0</v>
          </cell>
          <cell r="K1913">
            <v>0</v>
          </cell>
        </row>
        <row r="1914">
          <cell r="D1914">
            <v>0</v>
          </cell>
          <cell r="E1914">
            <v>0</v>
          </cell>
          <cell r="J1914">
            <v>0</v>
          </cell>
          <cell r="K1914">
            <v>0</v>
          </cell>
        </row>
        <row r="1915">
          <cell r="D1915">
            <v>0</v>
          </cell>
          <cell r="E1915">
            <v>0</v>
          </cell>
          <cell r="J1915">
            <v>0</v>
          </cell>
          <cell r="K1915">
            <v>0</v>
          </cell>
        </row>
        <row r="1916">
          <cell r="D1916">
            <v>0</v>
          </cell>
          <cell r="E1916">
            <v>0</v>
          </cell>
          <cell r="J1916">
            <v>0</v>
          </cell>
          <cell r="K1916">
            <v>0</v>
          </cell>
        </row>
        <row r="1917">
          <cell r="D1917">
            <v>0</v>
          </cell>
          <cell r="E1917">
            <v>0</v>
          </cell>
          <cell r="J1917">
            <v>0</v>
          </cell>
          <cell r="K1917">
            <v>0</v>
          </cell>
        </row>
        <row r="1918">
          <cell r="D1918">
            <v>0</v>
          </cell>
          <cell r="E1918">
            <v>0</v>
          </cell>
          <cell r="J1918">
            <v>0</v>
          </cell>
          <cell r="K1918">
            <v>0</v>
          </cell>
        </row>
        <row r="1919">
          <cell r="D1919">
            <v>0</v>
          </cell>
          <cell r="E1919">
            <v>0</v>
          </cell>
          <cell r="J1919">
            <v>0</v>
          </cell>
          <cell r="K1919">
            <v>0</v>
          </cell>
        </row>
        <row r="1920">
          <cell r="D1920">
            <v>0</v>
          </cell>
          <cell r="E1920">
            <v>0</v>
          </cell>
          <cell r="J1920">
            <v>0</v>
          </cell>
          <cell r="K1920">
            <v>0</v>
          </cell>
        </row>
        <row r="1921">
          <cell r="D1921">
            <v>0</v>
          </cell>
          <cell r="E1921">
            <v>0</v>
          </cell>
          <cell r="J1921">
            <v>0</v>
          </cell>
          <cell r="K1921">
            <v>0</v>
          </cell>
        </row>
        <row r="1922">
          <cell r="D1922">
            <v>0</v>
          </cell>
          <cell r="E1922">
            <v>0</v>
          </cell>
          <cell r="J1922">
            <v>0</v>
          </cell>
          <cell r="K1922">
            <v>0</v>
          </cell>
        </row>
        <row r="1923">
          <cell r="D1923">
            <v>0</v>
          </cell>
          <cell r="E1923">
            <v>0</v>
          </cell>
          <cell r="J1923">
            <v>0</v>
          </cell>
          <cell r="K1923">
            <v>0</v>
          </cell>
        </row>
        <row r="1924">
          <cell r="D1924">
            <v>0</v>
          </cell>
          <cell r="E1924">
            <v>0</v>
          </cell>
          <cell r="J1924">
            <v>0</v>
          </cell>
          <cell r="K1924">
            <v>0</v>
          </cell>
        </row>
        <row r="1925">
          <cell r="D1925">
            <v>0</v>
          </cell>
          <cell r="E1925">
            <v>0</v>
          </cell>
          <cell r="J1925">
            <v>0</v>
          </cell>
          <cell r="K1925">
            <v>0</v>
          </cell>
        </row>
        <row r="1926">
          <cell r="D1926"/>
          <cell r="E1926"/>
          <cell r="J1926"/>
          <cell r="K1926"/>
        </row>
        <row r="1927">
          <cell r="D1927"/>
          <cell r="E1927"/>
          <cell r="J1927"/>
          <cell r="K1927"/>
        </row>
        <row r="1928">
          <cell r="D1928"/>
          <cell r="E1928"/>
          <cell r="J1928">
            <v>0</v>
          </cell>
          <cell r="K1928"/>
        </row>
        <row r="1929">
          <cell r="D1929"/>
          <cell r="E1929"/>
          <cell r="J1929"/>
          <cell r="K1929"/>
        </row>
        <row r="1930">
          <cell r="D1930"/>
          <cell r="E1930"/>
          <cell r="J1930">
            <v>0</v>
          </cell>
          <cell r="K1930">
            <v>0</v>
          </cell>
        </row>
        <row r="1931">
          <cell r="D1931"/>
          <cell r="E1931"/>
          <cell r="J1931"/>
          <cell r="K1931"/>
        </row>
        <row r="1932">
          <cell r="D1932"/>
          <cell r="E1932" t="str">
            <v>Hormat Kami,</v>
          </cell>
          <cell r="J1932">
            <v>0</v>
          </cell>
          <cell r="K1932"/>
        </row>
        <row r="1933">
          <cell r="D1933"/>
          <cell r="E1933"/>
          <cell r="J1933"/>
          <cell r="K1933"/>
        </row>
        <row r="1934">
          <cell r="D1934"/>
          <cell r="E1934"/>
          <cell r="J1934"/>
          <cell r="K1934">
            <v>0</v>
          </cell>
        </row>
        <row r="1935">
          <cell r="D1935"/>
          <cell r="E1935"/>
          <cell r="J1935"/>
          <cell r="K1935"/>
        </row>
        <row r="1936">
          <cell r="D1936"/>
          <cell r="E1936"/>
          <cell r="J1936">
            <v>0</v>
          </cell>
          <cell r="K1936"/>
        </row>
        <row r="1937">
          <cell r="D1937"/>
          <cell r="E1937"/>
          <cell r="J1937">
            <v>0</v>
          </cell>
          <cell r="K1937"/>
        </row>
        <row r="1938">
          <cell r="D1938"/>
          <cell r="E1938"/>
          <cell r="J1938"/>
          <cell r="K1938"/>
        </row>
        <row r="1939">
          <cell r="D1939"/>
          <cell r="J1939"/>
        </row>
        <row r="1940">
          <cell r="D1940" t="str">
            <v>AM</v>
          </cell>
          <cell r="E1940">
            <v>23040018</v>
          </cell>
          <cell r="J1940"/>
          <cell r="K1940"/>
        </row>
        <row r="1941">
          <cell r="D1941"/>
          <cell r="E1941"/>
          <cell r="J1941"/>
          <cell r="K1941"/>
        </row>
        <row r="1942">
          <cell r="D1942"/>
          <cell r="E1942"/>
          <cell r="J1942"/>
          <cell r="K1942"/>
        </row>
        <row r="1943">
          <cell r="D1943"/>
          <cell r="E1943"/>
          <cell r="J1943"/>
          <cell r="K1943"/>
        </row>
        <row r="1944">
          <cell r="D1944"/>
          <cell r="E1944"/>
          <cell r="J1944"/>
          <cell r="K1944"/>
        </row>
        <row r="1945">
          <cell r="D1945"/>
          <cell r="J1945"/>
          <cell r="K1945"/>
        </row>
        <row r="1946">
          <cell r="D1946" t="str">
            <v>C</v>
          </cell>
          <cell r="E1946"/>
          <cell r="J1946" t="str">
            <v>Disc 2</v>
          </cell>
          <cell r="K1946" t="str">
            <v>Amount</v>
          </cell>
        </row>
        <row r="1947">
          <cell r="D1947"/>
          <cell r="E1947"/>
          <cell r="J1947"/>
          <cell r="K1947"/>
        </row>
        <row r="1948">
          <cell r="D1948"/>
          <cell r="E1948"/>
          <cell r="J1948"/>
          <cell r="K1948">
            <v>0</v>
          </cell>
        </row>
        <row r="1949">
          <cell r="D1949"/>
          <cell r="E1949"/>
          <cell r="J1949"/>
          <cell r="K1949">
            <v>0</v>
          </cell>
        </row>
        <row r="1950">
          <cell r="D1950"/>
          <cell r="E1950"/>
          <cell r="J1950"/>
          <cell r="K1950">
            <v>0</v>
          </cell>
        </row>
        <row r="1951">
          <cell r="D1951"/>
          <cell r="E1951"/>
          <cell r="J1951"/>
          <cell r="K1951">
            <v>0</v>
          </cell>
        </row>
        <row r="1952">
          <cell r="D1952"/>
          <cell r="E1952"/>
          <cell r="J1952"/>
          <cell r="K1952">
            <v>0</v>
          </cell>
        </row>
        <row r="1953">
          <cell r="D1953"/>
          <cell r="E1953"/>
          <cell r="J1953"/>
          <cell r="K1953">
            <v>0</v>
          </cell>
        </row>
        <row r="1954">
          <cell r="D1954"/>
          <cell r="E1954"/>
          <cell r="J1954"/>
          <cell r="K1954">
            <v>0</v>
          </cell>
        </row>
        <row r="1955">
          <cell r="D1955"/>
          <cell r="E1955"/>
          <cell r="J1955"/>
          <cell r="K1955">
            <v>0</v>
          </cell>
        </row>
        <row r="1956">
          <cell r="D1956"/>
          <cell r="E1956"/>
          <cell r="J1956"/>
          <cell r="K1956">
            <v>0</v>
          </cell>
        </row>
        <row r="1957">
          <cell r="D1957"/>
          <cell r="E1957"/>
          <cell r="J1957"/>
          <cell r="K1957">
            <v>0</v>
          </cell>
        </row>
        <row r="1958">
          <cell r="D1958"/>
          <cell r="E1958"/>
          <cell r="J1958"/>
          <cell r="K1958">
            <v>0</v>
          </cell>
        </row>
        <row r="1959">
          <cell r="D1959"/>
          <cell r="E1959"/>
          <cell r="J1959"/>
          <cell r="K1959">
            <v>0</v>
          </cell>
        </row>
        <row r="1960">
          <cell r="D1960"/>
          <cell r="E1960"/>
          <cell r="J1960"/>
          <cell r="K1960">
            <v>0</v>
          </cell>
        </row>
        <row r="1961">
          <cell r="D1961"/>
          <cell r="E1961"/>
          <cell r="J1961"/>
          <cell r="K1961">
            <v>0</v>
          </cell>
        </row>
        <row r="1962">
          <cell r="D1962"/>
          <cell r="E1962"/>
          <cell r="J1962"/>
          <cell r="K1962">
            <v>0</v>
          </cell>
        </row>
        <row r="1963">
          <cell r="D1963"/>
          <cell r="E1963"/>
          <cell r="J1963"/>
          <cell r="K1963">
            <v>0</v>
          </cell>
        </row>
        <row r="1964">
          <cell r="D1964"/>
          <cell r="E1964"/>
          <cell r="J1964"/>
          <cell r="K1964"/>
        </row>
        <row r="1965">
          <cell r="D1965"/>
          <cell r="E1965"/>
          <cell r="J1965"/>
          <cell r="K1965"/>
        </row>
        <row r="1966">
          <cell r="D1966"/>
          <cell r="J1966">
            <v>0</v>
          </cell>
          <cell r="K1966"/>
        </row>
        <row r="1967">
          <cell r="D1967"/>
          <cell r="J1967"/>
          <cell r="K1967"/>
        </row>
        <row r="1968">
          <cell r="D1968"/>
          <cell r="J1968"/>
          <cell r="K1968">
            <v>0</v>
          </cell>
        </row>
        <row r="1969">
          <cell r="D1969"/>
          <cell r="J1969"/>
          <cell r="K1969"/>
        </row>
        <row r="1970">
          <cell r="D1970"/>
          <cell r="E1970" t="str">
            <v>Hormat Kami,</v>
          </cell>
          <cell r="J1970">
            <v>0</v>
          </cell>
          <cell r="K1970"/>
        </row>
        <row r="1971">
          <cell r="D1971"/>
          <cell r="J1971"/>
          <cell r="K1971"/>
        </row>
        <row r="1972">
          <cell r="D1972"/>
          <cell r="E1972"/>
          <cell r="J1972"/>
          <cell r="K1972">
            <v>0</v>
          </cell>
        </row>
        <row r="1973">
          <cell r="D1973"/>
          <cell r="E1973"/>
          <cell r="J1973"/>
          <cell r="K1973"/>
        </row>
        <row r="1974">
          <cell r="D1974"/>
          <cell r="J1974"/>
          <cell r="K1974"/>
        </row>
        <row r="1975">
          <cell r="D1975"/>
          <cell r="J1975"/>
          <cell r="K1975"/>
        </row>
        <row r="1976">
          <cell r="D1976"/>
          <cell r="J1976"/>
          <cell r="K1976"/>
        </row>
        <row r="1977">
          <cell r="D1977"/>
          <cell r="E1977"/>
          <cell r="J1977"/>
          <cell r="K1977"/>
        </row>
        <row r="1978">
          <cell r="D1978" t="str">
            <v>AM</v>
          </cell>
          <cell r="E1978">
            <v>23040018</v>
          </cell>
          <cell r="J1978"/>
          <cell r="K1978"/>
        </row>
        <row r="1979">
          <cell r="D1979"/>
          <cell r="E1979"/>
          <cell r="J1979"/>
          <cell r="K1979"/>
        </row>
        <row r="1980">
          <cell r="D1980">
            <v>0</v>
          </cell>
          <cell r="E1980"/>
          <cell r="J1980"/>
          <cell r="K1980"/>
        </row>
        <row r="1981">
          <cell r="D1981"/>
          <cell r="E1981"/>
          <cell r="J1981"/>
          <cell r="K1981"/>
        </row>
        <row r="1982">
          <cell r="D1982">
            <v>0</v>
          </cell>
          <cell r="E1982"/>
          <cell r="J1982"/>
          <cell r="K1982"/>
        </row>
        <row r="1983">
          <cell r="D1983"/>
          <cell r="E1983"/>
          <cell r="J1983"/>
          <cell r="K1983"/>
        </row>
        <row r="1984">
          <cell r="D1984" t="str">
            <v>C</v>
          </cell>
          <cell r="E1984"/>
          <cell r="J1984" t="str">
            <v>Disc 2</v>
          </cell>
          <cell r="K1984" t="str">
            <v>Amount</v>
          </cell>
        </row>
        <row r="1985">
          <cell r="D1985"/>
          <cell r="E1985"/>
          <cell r="J1985"/>
          <cell r="K1985"/>
        </row>
        <row r="1986">
          <cell r="D1986">
            <v>0</v>
          </cell>
          <cell r="E1986">
            <v>0</v>
          </cell>
          <cell r="J1986">
            <v>0</v>
          </cell>
          <cell r="K1986">
            <v>0</v>
          </cell>
        </row>
        <row r="1987">
          <cell r="D1987">
            <v>0</v>
          </cell>
          <cell r="E1987">
            <v>0</v>
          </cell>
          <cell r="J1987">
            <v>0</v>
          </cell>
          <cell r="K1987">
            <v>0</v>
          </cell>
        </row>
        <row r="1988">
          <cell r="D1988">
            <v>0</v>
          </cell>
          <cell r="E1988">
            <v>0</v>
          </cell>
          <cell r="J1988">
            <v>0</v>
          </cell>
          <cell r="K1988">
            <v>0</v>
          </cell>
        </row>
        <row r="1989">
          <cell r="D1989">
            <v>0</v>
          </cell>
          <cell r="E1989">
            <v>0</v>
          </cell>
          <cell r="J1989">
            <v>0</v>
          </cell>
          <cell r="K1989">
            <v>0</v>
          </cell>
        </row>
        <row r="1990">
          <cell r="D1990">
            <v>0</v>
          </cell>
          <cell r="E1990">
            <v>0</v>
          </cell>
          <cell r="J1990">
            <v>0</v>
          </cell>
          <cell r="K1990">
            <v>0</v>
          </cell>
        </row>
        <row r="1991">
          <cell r="D1991">
            <v>0</v>
          </cell>
          <cell r="E1991">
            <v>0</v>
          </cell>
          <cell r="J1991">
            <v>0</v>
          </cell>
          <cell r="K1991">
            <v>0</v>
          </cell>
        </row>
        <row r="1992">
          <cell r="D1992">
            <v>0</v>
          </cell>
          <cell r="E1992">
            <v>0</v>
          </cell>
          <cell r="J1992">
            <v>0</v>
          </cell>
          <cell r="K1992">
            <v>0</v>
          </cell>
        </row>
        <row r="1993">
          <cell r="D1993">
            <v>0</v>
          </cell>
          <cell r="E1993">
            <v>0</v>
          </cell>
          <cell r="J1993">
            <v>0</v>
          </cell>
          <cell r="K1993">
            <v>0</v>
          </cell>
        </row>
        <row r="1994">
          <cell r="D1994">
            <v>0</v>
          </cell>
          <cell r="E1994">
            <v>0</v>
          </cell>
          <cell r="J1994">
            <v>0</v>
          </cell>
          <cell r="K1994">
            <v>0</v>
          </cell>
        </row>
        <row r="1995">
          <cell r="D1995">
            <v>0</v>
          </cell>
          <cell r="E1995">
            <v>0</v>
          </cell>
          <cell r="J1995">
            <v>0</v>
          </cell>
          <cell r="K1995">
            <v>0</v>
          </cell>
        </row>
        <row r="1996">
          <cell r="D1996">
            <v>0</v>
          </cell>
          <cell r="E1996">
            <v>0</v>
          </cell>
          <cell r="J1996">
            <v>0</v>
          </cell>
          <cell r="K1996">
            <v>0</v>
          </cell>
        </row>
        <row r="1997">
          <cell r="D1997">
            <v>0</v>
          </cell>
          <cell r="E1997">
            <v>0</v>
          </cell>
          <cell r="J1997">
            <v>0</v>
          </cell>
          <cell r="K1997">
            <v>0</v>
          </cell>
        </row>
        <row r="1998">
          <cell r="D1998">
            <v>0</v>
          </cell>
          <cell r="E1998">
            <v>0</v>
          </cell>
          <cell r="J1998">
            <v>0</v>
          </cell>
          <cell r="K1998">
            <v>0</v>
          </cell>
        </row>
        <row r="1999">
          <cell r="D1999">
            <v>0</v>
          </cell>
          <cell r="E1999">
            <v>0</v>
          </cell>
          <cell r="J1999">
            <v>0</v>
          </cell>
          <cell r="K1999">
            <v>0</v>
          </cell>
        </row>
        <row r="2000">
          <cell r="D2000">
            <v>0</v>
          </cell>
          <cell r="E2000">
            <v>0</v>
          </cell>
          <cell r="J2000">
            <v>0</v>
          </cell>
          <cell r="K2000">
            <v>0</v>
          </cell>
        </row>
        <row r="2001">
          <cell r="D2001">
            <v>0</v>
          </cell>
          <cell r="E2001">
            <v>0</v>
          </cell>
          <cell r="J2001">
            <v>0</v>
          </cell>
          <cell r="K2001">
            <v>0</v>
          </cell>
        </row>
        <row r="2002">
          <cell r="D2002"/>
          <cell r="E2002"/>
          <cell r="J2002"/>
          <cell r="K2002"/>
        </row>
        <row r="2003">
          <cell r="D2003"/>
          <cell r="E2003"/>
          <cell r="J2003"/>
          <cell r="K2003"/>
        </row>
        <row r="2004">
          <cell r="D2004"/>
          <cell r="E2004"/>
          <cell r="J2004">
            <v>0</v>
          </cell>
          <cell r="K2004"/>
        </row>
        <row r="2005">
          <cell r="D2005"/>
          <cell r="E2005"/>
          <cell r="J2005"/>
          <cell r="K2005"/>
        </row>
        <row r="2006">
          <cell r="D2006"/>
          <cell r="E2006"/>
          <cell r="J2006">
            <v>0</v>
          </cell>
          <cell r="K2006">
            <v>0</v>
          </cell>
        </row>
        <row r="2007">
          <cell r="D2007"/>
          <cell r="E2007"/>
          <cell r="J2007"/>
          <cell r="K2007"/>
        </row>
        <row r="2008">
          <cell r="D2008"/>
          <cell r="E2008" t="str">
            <v>Hormat Kami,</v>
          </cell>
          <cell r="J2008">
            <v>0</v>
          </cell>
          <cell r="K2008"/>
        </row>
        <row r="2009">
          <cell r="D2009"/>
          <cell r="E2009"/>
          <cell r="J2009"/>
          <cell r="K2009"/>
        </row>
        <row r="2010">
          <cell r="D2010"/>
          <cell r="E2010"/>
          <cell r="J2010"/>
          <cell r="K2010">
            <v>0</v>
          </cell>
        </row>
        <row r="2011">
          <cell r="D2011"/>
          <cell r="E2011"/>
          <cell r="J2011"/>
          <cell r="K2011"/>
        </row>
        <row r="2012">
          <cell r="D2012"/>
          <cell r="E2012"/>
          <cell r="J2012">
            <v>0</v>
          </cell>
          <cell r="K2012"/>
        </row>
        <row r="2013">
          <cell r="D2013"/>
          <cell r="E2013"/>
          <cell r="J2013">
            <v>0</v>
          </cell>
          <cell r="K2013"/>
        </row>
        <row r="2014">
          <cell r="D2014"/>
          <cell r="E2014"/>
          <cell r="J2014"/>
          <cell r="K2014"/>
        </row>
        <row r="2015">
          <cell r="D2015"/>
          <cell r="E2015"/>
          <cell r="J2015"/>
          <cell r="K2015"/>
        </row>
        <row r="2016">
          <cell r="D2016" t="str">
            <v>AM</v>
          </cell>
          <cell r="E2016">
            <v>23040018</v>
          </cell>
          <cell r="J2016"/>
          <cell r="K2016"/>
        </row>
        <row r="2017">
          <cell r="D2017"/>
          <cell r="E2017"/>
          <cell r="J2017"/>
          <cell r="K2017"/>
        </row>
        <row r="2018">
          <cell r="D2018">
            <v>0</v>
          </cell>
          <cell r="E2018"/>
          <cell r="J2018"/>
          <cell r="K2018"/>
        </row>
        <row r="2019">
          <cell r="D2019"/>
          <cell r="E2019"/>
          <cell r="J2019"/>
          <cell r="K2019"/>
        </row>
        <row r="2020">
          <cell r="D2020">
            <v>0</v>
          </cell>
          <cell r="E2020"/>
          <cell r="J2020"/>
          <cell r="K2020"/>
        </row>
        <row r="2021">
          <cell r="D2021"/>
          <cell r="E2021"/>
          <cell r="J2021"/>
          <cell r="K2021"/>
        </row>
        <row r="2022">
          <cell r="D2022" t="str">
            <v>C</v>
          </cell>
          <cell r="E2022"/>
          <cell r="J2022" t="str">
            <v>Disc 2</v>
          </cell>
          <cell r="K2022" t="str">
            <v>Amount</v>
          </cell>
        </row>
        <row r="2023">
          <cell r="D2023"/>
          <cell r="E2023"/>
          <cell r="J2023"/>
          <cell r="K2023"/>
        </row>
        <row r="2024">
          <cell r="D2024">
            <v>0</v>
          </cell>
          <cell r="E2024">
            <v>0</v>
          </cell>
          <cell r="J2024">
            <v>0</v>
          </cell>
          <cell r="K2024">
            <v>0</v>
          </cell>
        </row>
        <row r="2025">
          <cell r="D2025">
            <v>0</v>
          </cell>
          <cell r="E2025">
            <v>0</v>
          </cell>
          <cell r="J2025">
            <v>0</v>
          </cell>
          <cell r="K2025">
            <v>0</v>
          </cell>
        </row>
        <row r="2026">
          <cell r="D2026">
            <v>0</v>
          </cell>
          <cell r="E2026">
            <v>0</v>
          </cell>
          <cell r="J2026">
            <v>0</v>
          </cell>
          <cell r="K2026">
            <v>0</v>
          </cell>
        </row>
        <row r="2027">
          <cell r="D2027">
            <v>0</v>
          </cell>
          <cell r="E2027">
            <v>0</v>
          </cell>
          <cell r="J2027">
            <v>0</v>
          </cell>
          <cell r="K2027">
            <v>0</v>
          </cell>
        </row>
        <row r="2028">
          <cell r="D2028">
            <v>0</v>
          </cell>
          <cell r="E2028">
            <v>0</v>
          </cell>
          <cell r="J2028">
            <v>0</v>
          </cell>
          <cell r="K2028">
            <v>0</v>
          </cell>
        </row>
        <row r="2029">
          <cell r="D2029">
            <v>0</v>
          </cell>
          <cell r="E2029">
            <v>0</v>
          </cell>
          <cell r="J2029">
            <v>0</v>
          </cell>
          <cell r="K2029">
            <v>0</v>
          </cell>
        </row>
        <row r="2030">
          <cell r="D2030">
            <v>0</v>
          </cell>
          <cell r="E2030">
            <v>0</v>
          </cell>
          <cell r="J2030">
            <v>0</v>
          </cell>
          <cell r="K2030">
            <v>0</v>
          </cell>
        </row>
        <row r="2031">
          <cell r="D2031">
            <v>0</v>
          </cell>
          <cell r="E2031">
            <v>0</v>
          </cell>
          <cell r="J2031">
            <v>0</v>
          </cell>
          <cell r="K2031">
            <v>0</v>
          </cell>
        </row>
        <row r="2032">
          <cell r="D2032">
            <v>0</v>
          </cell>
          <cell r="E2032">
            <v>0</v>
          </cell>
          <cell r="J2032">
            <v>0</v>
          </cell>
          <cell r="K2032">
            <v>0</v>
          </cell>
        </row>
        <row r="2033">
          <cell r="D2033">
            <v>0</v>
          </cell>
          <cell r="E2033">
            <v>0</v>
          </cell>
          <cell r="J2033">
            <v>0</v>
          </cell>
          <cell r="K2033">
            <v>0</v>
          </cell>
        </row>
        <row r="2034">
          <cell r="D2034">
            <v>0</v>
          </cell>
          <cell r="E2034">
            <v>0</v>
          </cell>
          <cell r="J2034">
            <v>0</v>
          </cell>
          <cell r="K2034">
            <v>0</v>
          </cell>
        </row>
        <row r="2035">
          <cell r="D2035">
            <v>0</v>
          </cell>
          <cell r="E2035">
            <v>0</v>
          </cell>
          <cell r="J2035">
            <v>0</v>
          </cell>
          <cell r="K2035">
            <v>0</v>
          </cell>
        </row>
        <row r="2036">
          <cell r="D2036">
            <v>0</v>
          </cell>
          <cell r="E2036">
            <v>0</v>
          </cell>
          <cell r="J2036">
            <v>0</v>
          </cell>
          <cell r="K2036">
            <v>0</v>
          </cell>
        </row>
        <row r="2037">
          <cell r="D2037">
            <v>0</v>
          </cell>
          <cell r="E2037">
            <v>0</v>
          </cell>
          <cell r="J2037">
            <v>0</v>
          </cell>
          <cell r="K2037">
            <v>0</v>
          </cell>
        </row>
        <row r="2038">
          <cell r="D2038">
            <v>0</v>
          </cell>
          <cell r="E2038">
            <v>0</v>
          </cell>
          <cell r="J2038">
            <v>0</v>
          </cell>
          <cell r="K2038">
            <v>0</v>
          </cell>
        </row>
        <row r="2039">
          <cell r="D2039">
            <v>0</v>
          </cell>
          <cell r="E2039">
            <v>0</v>
          </cell>
          <cell r="J2039">
            <v>0</v>
          </cell>
          <cell r="K2039">
            <v>0</v>
          </cell>
        </row>
        <row r="2040">
          <cell r="D2040"/>
          <cell r="E2040"/>
          <cell r="J2040"/>
          <cell r="K2040"/>
        </row>
        <row r="2041">
          <cell r="D2041"/>
          <cell r="E2041"/>
          <cell r="J2041"/>
          <cell r="K2041"/>
        </row>
        <row r="2042">
          <cell r="D2042"/>
          <cell r="E2042"/>
          <cell r="J2042">
            <v>0</v>
          </cell>
          <cell r="K2042"/>
        </row>
        <row r="2043">
          <cell r="D2043"/>
          <cell r="E2043"/>
          <cell r="J2043"/>
          <cell r="K2043"/>
        </row>
        <row r="2044">
          <cell r="D2044"/>
          <cell r="E2044"/>
          <cell r="J2044">
            <v>0</v>
          </cell>
          <cell r="K2044">
            <v>0</v>
          </cell>
        </row>
        <row r="2045">
          <cell r="D2045"/>
          <cell r="E2045"/>
          <cell r="J2045"/>
          <cell r="K2045"/>
        </row>
        <row r="2046">
          <cell r="D2046"/>
          <cell r="E2046" t="str">
            <v>Hormat Kami,</v>
          </cell>
          <cell r="J2046">
            <v>0</v>
          </cell>
          <cell r="K2046"/>
        </row>
        <row r="2047">
          <cell r="D2047"/>
          <cell r="E2047"/>
          <cell r="J2047"/>
          <cell r="K2047"/>
        </row>
        <row r="2048">
          <cell r="D2048"/>
          <cell r="E2048"/>
          <cell r="J2048"/>
          <cell r="K2048">
            <v>0</v>
          </cell>
        </row>
        <row r="2049">
          <cell r="D2049"/>
          <cell r="E2049"/>
          <cell r="J2049"/>
          <cell r="K2049"/>
        </row>
        <row r="2050">
          <cell r="D2050"/>
          <cell r="E2050"/>
          <cell r="J2050">
            <v>0</v>
          </cell>
          <cell r="K2050"/>
        </row>
        <row r="2051">
          <cell r="D2051"/>
          <cell r="E2051"/>
          <cell r="J2051">
            <v>0</v>
          </cell>
          <cell r="K2051"/>
        </row>
        <row r="2052">
          <cell r="D2052"/>
          <cell r="E2052"/>
          <cell r="J2052"/>
          <cell r="K2052"/>
        </row>
        <row r="2053">
          <cell r="D2053"/>
          <cell r="J2053"/>
        </row>
        <row r="2054">
          <cell r="D2054" t="str">
            <v>AM</v>
          </cell>
          <cell r="E2054">
            <v>23040019</v>
          </cell>
          <cell r="J2054"/>
          <cell r="K2054"/>
        </row>
        <row r="2055">
          <cell r="D2055"/>
          <cell r="E2055"/>
          <cell r="J2055"/>
          <cell r="K2055"/>
        </row>
        <row r="2056">
          <cell r="D2056"/>
          <cell r="E2056"/>
          <cell r="J2056"/>
          <cell r="K2056"/>
        </row>
        <row r="2057">
          <cell r="D2057"/>
          <cell r="E2057"/>
          <cell r="J2057"/>
          <cell r="K2057"/>
        </row>
        <row r="2058">
          <cell r="D2058"/>
          <cell r="E2058"/>
          <cell r="J2058"/>
          <cell r="K2058"/>
        </row>
        <row r="2059">
          <cell r="D2059"/>
          <cell r="J2059"/>
          <cell r="K2059"/>
        </row>
        <row r="2060">
          <cell r="D2060" t="str">
            <v>C</v>
          </cell>
          <cell r="E2060"/>
          <cell r="J2060" t="str">
            <v>Disc 2</v>
          </cell>
          <cell r="K2060" t="str">
            <v>Amount</v>
          </cell>
        </row>
        <row r="2061">
          <cell r="D2061"/>
          <cell r="E2061"/>
          <cell r="J2061"/>
          <cell r="K2061"/>
        </row>
        <row r="2062">
          <cell r="D2062"/>
          <cell r="E2062"/>
          <cell r="J2062"/>
          <cell r="K2062">
            <v>0</v>
          </cell>
        </row>
        <row r="2063">
          <cell r="D2063"/>
          <cell r="E2063"/>
          <cell r="J2063"/>
          <cell r="K2063">
            <v>0</v>
          </cell>
        </row>
        <row r="2064">
          <cell r="D2064"/>
          <cell r="E2064"/>
          <cell r="J2064"/>
          <cell r="K2064">
            <v>0</v>
          </cell>
        </row>
        <row r="2065">
          <cell r="D2065"/>
          <cell r="E2065"/>
          <cell r="J2065"/>
          <cell r="K2065">
            <v>0</v>
          </cell>
        </row>
        <row r="2066">
          <cell r="D2066"/>
          <cell r="E2066"/>
          <cell r="J2066"/>
          <cell r="K2066">
            <v>0</v>
          </cell>
        </row>
        <row r="2067">
          <cell r="D2067"/>
          <cell r="E2067"/>
          <cell r="J2067"/>
          <cell r="K2067">
            <v>0</v>
          </cell>
        </row>
        <row r="2068">
          <cell r="D2068"/>
          <cell r="E2068"/>
          <cell r="J2068"/>
          <cell r="K2068">
            <v>0</v>
          </cell>
        </row>
        <row r="2069">
          <cell r="D2069"/>
          <cell r="E2069"/>
          <cell r="J2069"/>
          <cell r="K2069">
            <v>0</v>
          </cell>
        </row>
        <row r="2070">
          <cell r="D2070"/>
          <cell r="E2070"/>
          <cell r="J2070"/>
          <cell r="K2070">
            <v>0</v>
          </cell>
        </row>
        <row r="2071">
          <cell r="D2071"/>
          <cell r="E2071"/>
          <cell r="J2071"/>
          <cell r="K2071">
            <v>0</v>
          </cell>
        </row>
        <row r="2072">
          <cell r="D2072"/>
          <cell r="E2072"/>
          <cell r="J2072"/>
          <cell r="K2072">
            <v>0</v>
          </cell>
        </row>
        <row r="2073">
          <cell r="D2073"/>
          <cell r="E2073"/>
          <cell r="J2073"/>
          <cell r="K2073">
            <v>0</v>
          </cell>
        </row>
        <row r="2074">
          <cell r="D2074"/>
          <cell r="E2074"/>
          <cell r="J2074"/>
          <cell r="K2074">
            <v>0</v>
          </cell>
        </row>
        <row r="2075">
          <cell r="D2075"/>
          <cell r="E2075"/>
          <cell r="J2075"/>
          <cell r="K2075">
            <v>0</v>
          </cell>
        </row>
        <row r="2076">
          <cell r="D2076"/>
          <cell r="E2076"/>
          <cell r="J2076"/>
          <cell r="K2076">
            <v>0</v>
          </cell>
        </row>
        <row r="2077">
          <cell r="D2077"/>
          <cell r="E2077"/>
          <cell r="J2077"/>
          <cell r="K2077">
            <v>0</v>
          </cell>
        </row>
        <row r="2078">
          <cell r="D2078"/>
          <cell r="E2078"/>
          <cell r="J2078"/>
          <cell r="K2078"/>
        </row>
        <row r="2079">
          <cell r="D2079"/>
          <cell r="E2079"/>
          <cell r="J2079"/>
          <cell r="K2079"/>
        </row>
        <row r="2080">
          <cell r="D2080"/>
          <cell r="J2080">
            <v>0</v>
          </cell>
          <cell r="K2080"/>
        </row>
        <row r="2081">
          <cell r="D2081"/>
          <cell r="J2081"/>
          <cell r="K2081"/>
        </row>
        <row r="2082">
          <cell r="D2082"/>
          <cell r="J2082"/>
          <cell r="K2082">
            <v>0</v>
          </cell>
        </row>
        <row r="2083">
          <cell r="D2083"/>
          <cell r="J2083"/>
          <cell r="K2083"/>
        </row>
        <row r="2084">
          <cell r="D2084"/>
          <cell r="E2084" t="str">
            <v>Hormat Kami,</v>
          </cell>
          <cell r="J2084">
            <v>0</v>
          </cell>
          <cell r="K2084"/>
        </row>
        <row r="2085">
          <cell r="D2085"/>
          <cell r="J2085"/>
          <cell r="K2085"/>
        </row>
        <row r="2086">
          <cell r="D2086"/>
          <cell r="E2086"/>
          <cell r="J2086"/>
          <cell r="K2086">
            <v>0</v>
          </cell>
        </row>
        <row r="2087">
          <cell r="D2087"/>
          <cell r="E2087"/>
          <cell r="J2087"/>
          <cell r="K2087"/>
        </row>
        <row r="2088">
          <cell r="D2088"/>
          <cell r="J2088"/>
          <cell r="K2088"/>
        </row>
        <row r="2089">
          <cell r="D2089"/>
          <cell r="J2089"/>
          <cell r="K2089"/>
        </row>
        <row r="2090">
          <cell r="D2090"/>
          <cell r="J2090"/>
          <cell r="K2090"/>
        </row>
        <row r="2091">
          <cell r="D2091"/>
          <cell r="E2091"/>
          <cell r="J2091"/>
          <cell r="K2091"/>
        </row>
        <row r="2092">
          <cell r="D2092" t="str">
            <v>AM</v>
          </cell>
          <cell r="E2092">
            <v>23040019</v>
          </cell>
          <cell r="J2092"/>
          <cell r="K2092"/>
        </row>
        <row r="2093">
          <cell r="D2093"/>
          <cell r="E2093"/>
          <cell r="J2093"/>
          <cell r="K2093"/>
        </row>
        <row r="2094">
          <cell r="D2094">
            <v>0</v>
          </cell>
          <cell r="E2094"/>
          <cell r="J2094"/>
          <cell r="K2094"/>
        </row>
        <row r="2095">
          <cell r="D2095"/>
          <cell r="E2095"/>
          <cell r="J2095"/>
          <cell r="K2095"/>
        </row>
        <row r="2096">
          <cell r="D2096">
            <v>0</v>
          </cell>
          <cell r="E2096"/>
          <cell r="J2096"/>
          <cell r="K2096"/>
        </row>
        <row r="2097">
          <cell r="D2097"/>
          <cell r="E2097"/>
          <cell r="J2097"/>
          <cell r="K2097"/>
        </row>
        <row r="2098">
          <cell r="D2098" t="str">
            <v>C</v>
          </cell>
          <cell r="E2098"/>
          <cell r="J2098" t="str">
            <v>Disc 2</v>
          </cell>
          <cell r="K2098" t="str">
            <v>Amount</v>
          </cell>
        </row>
        <row r="2099">
          <cell r="D2099"/>
          <cell r="E2099"/>
          <cell r="J2099"/>
          <cell r="K2099"/>
        </row>
        <row r="2100">
          <cell r="D2100">
            <v>0</v>
          </cell>
          <cell r="E2100">
            <v>0</v>
          </cell>
          <cell r="J2100">
            <v>0</v>
          </cell>
          <cell r="K2100">
            <v>0</v>
          </cell>
        </row>
        <row r="2101">
          <cell r="D2101">
            <v>0</v>
          </cell>
          <cell r="E2101">
            <v>0</v>
          </cell>
          <cell r="J2101">
            <v>0</v>
          </cell>
          <cell r="K2101">
            <v>0</v>
          </cell>
        </row>
        <row r="2102">
          <cell r="D2102">
            <v>0</v>
          </cell>
          <cell r="E2102">
            <v>0</v>
          </cell>
          <cell r="J2102">
            <v>0</v>
          </cell>
          <cell r="K2102">
            <v>0</v>
          </cell>
        </row>
        <row r="2103">
          <cell r="D2103">
            <v>0</v>
          </cell>
          <cell r="E2103">
            <v>0</v>
          </cell>
          <cell r="J2103">
            <v>0</v>
          </cell>
          <cell r="K2103">
            <v>0</v>
          </cell>
        </row>
        <row r="2104">
          <cell r="D2104">
            <v>0</v>
          </cell>
          <cell r="E2104">
            <v>0</v>
          </cell>
          <cell r="J2104">
            <v>0</v>
          </cell>
          <cell r="K2104">
            <v>0</v>
          </cell>
        </row>
        <row r="2105">
          <cell r="D2105">
            <v>0</v>
          </cell>
          <cell r="E2105">
            <v>0</v>
          </cell>
          <cell r="J2105">
            <v>0</v>
          </cell>
          <cell r="K2105">
            <v>0</v>
          </cell>
        </row>
        <row r="2106">
          <cell r="D2106">
            <v>0</v>
          </cell>
          <cell r="E2106">
            <v>0</v>
          </cell>
          <cell r="J2106">
            <v>0</v>
          </cell>
          <cell r="K2106">
            <v>0</v>
          </cell>
        </row>
        <row r="2107">
          <cell r="D2107">
            <v>0</v>
          </cell>
          <cell r="E2107">
            <v>0</v>
          </cell>
          <cell r="J2107">
            <v>0</v>
          </cell>
          <cell r="K2107">
            <v>0</v>
          </cell>
        </row>
        <row r="2108">
          <cell r="D2108">
            <v>0</v>
          </cell>
          <cell r="E2108">
            <v>0</v>
          </cell>
          <cell r="J2108">
            <v>0</v>
          </cell>
          <cell r="K2108">
            <v>0</v>
          </cell>
        </row>
        <row r="2109">
          <cell r="D2109">
            <v>0</v>
          </cell>
          <cell r="E2109">
            <v>0</v>
          </cell>
          <cell r="J2109">
            <v>0</v>
          </cell>
          <cell r="K2109">
            <v>0</v>
          </cell>
        </row>
        <row r="2110">
          <cell r="D2110">
            <v>0</v>
          </cell>
          <cell r="E2110">
            <v>0</v>
          </cell>
          <cell r="J2110">
            <v>0</v>
          </cell>
          <cell r="K2110">
            <v>0</v>
          </cell>
        </row>
        <row r="2111">
          <cell r="D2111">
            <v>0</v>
          </cell>
          <cell r="E2111">
            <v>0</v>
          </cell>
          <cell r="J2111">
            <v>0</v>
          </cell>
          <cell r="K2111">
            <v>0</v>
          </cell>
        </row>
        <row r="2112">
          <cell r="D2112">
            <v>0</v>
          </cell>
          <cell r="E2112">
            <v>0</v>
          </cell>
          <cell r="J2112">
            <v>0</v>
          </cell>
          <cell r="K2112">
            <v>0</v>
          </cell>
        </row>
        <row r="2113">
          <cell r="D2113">
            <v>0</v>
          </cell>
          <cell r="E2113">
            <v>0</v>
          </cell>
          <cell r="J2113">
            <v>0</v>
          </cell>
          <cell r="K2113">
            <v>0</v>
          </cell>
        </row>
        <row r="2114">
          <cell r="D2114">
            <v>0</v>
          </cell>
          <cell r="E2114">
            <v>0</v>
          </cell>
          <cell r="J2114">
            <v>0</v>
          </cell>
          <cell r="K2114">
            <v>0</v>
          </cell>
        </row>
        <row r="2115">
          <cell r="D2115">
            <v>0</v>
          </cell>
          <cell r="E2115">
            <v>0</v>
          </cell>
          <cell r="J2115">
            <v>0</v>
          </cell>
          <cell r="K2115">
            <v>0</v>
          </cell>
        </row>
        <row r="2116">
          <cell r="D2116"/>
          <cell r="E2116"/>
          <cell r="J2116"/>
          <cell r="K2116"/>
        </row>
        <row r="2117">
          <cell r="D2117"/>
          <cell r="E2117"/>
          <cell r="J2117"/>
          <cell r="K2117"/>
        </row>
        <row r="2118">
          <cell r="D2118"/>
          <cell r="E2118"/>
          <cell r="J2118">
            <v>0</v>
          </cell>
          <cell r="K2118"/>
        </row>
        <row r="2119">
          <cell r="D2119"/>
          <cell r="E2119"/>
          <cell r="J2119"/>
          <cell r="K2119"/>
        </row>
        <row r="2120">
          <cell r="D2120"/>
          <cell r="E2120"/>
          <cell r="J2120">
            <v>0</v>
          </cell>
          <cell r="K2120">
            <v>0</v>
          </cell>
        </row>
        <row r="2121">
          <cell r="D2121"/>
          <cell r="E2121"/>
          <cell r="J2121"/>
          <cell r="K2121"/>
        </row>
        <row r="2122">
          <cell r="D2122"/>
          <cell r="E2122" t="str">
            <v>Hormat Kami,</v>
          </cell>
          <cell r="J2122">
            <v>0</v>
          </cell>
          <cell r="K2122"/>
        </row>
        <row r="2123">
          <cell r="D2123"/>
          <cell r="E2123"/>
          <cell r="J2123"/>
          <cell r="K2123"/>
        </row>
        <row r="2124">
          <cell r="D2124"/>
          <cell r="E2124"/>
          <cell r="J2124"/>
          <cell r="K2124">
            <v>0</v>
          </cell>
        </row>
        <row r="2125">
          <cell r="D2125"/>
          <cell r="E2125"/>
          <cell r="J2125"/>
          <cell r="K2125"/>
        </row>
        <row r="2126">
          <cell r="D2126"/>
          <cell r="E2126"/>
          <cell r="J2126">
            <v>0</v>
          </cell>
          <cell r="K2126"/>
        </row>
        <row r="2127">
          <cell r="D2127"/>
          <cell r="E2127"/>
          <cell r="J2127">
            <v>0</v>
          </cell>
          <cell r="K2127"/>
        </row>
        <row r="2128">
          <cell r="D2128"/>
          <cell r="E2128"/>
          <cell r="J2128"/>
          <cell r="K2128"/>
        </row>
        <row r="2129">
          <cell r="D2129"/>
          <cell r="E2129"/>
          <cell r="J2129"/>
          <cell r="K2129"/>
        </row>
        <row r="2130">
          <cell r="D2130" t="str">
            <v>AM</v>
          </cell>
          <cell r="E2130">
            <v>23040019</v>
          </cell>
          <cell r="J2130"/>
          <cell r="K2130"/>
        </row>
        <row r="2131">
          <cell r="D2131"/>
          <cell r="E2131"/>
          <cell r="J2131"/>
          <cell r="K2131"/>
        </row>
        <row r="2132">
          <cell r="D2132">
            <v>0</v>
          </cell>
          <cell r="E2132"/>
          <cell r="J2132"/>
          <cell r="K2132"/>
        </row>
        <row r="2133">
          <cell r="D2133"/>
          <cell r="E2133"/>
          <cell r="J2133"/>
          <cell r="K2133"/>
        </row>
        <row r="2134">
          <cell r="D2134">
            <v>0</v>
          </cell>
          <cell r="E2134"/>
          <cell r="J2134"/>
          <cell r="K2134"/>
        </row>
        <row r="2135">
          <cell r="D2135"/>
          <cell r="E2135"/>
          <cell r="J2135"/>
          <cell r="K2135"/>
        </row>
        <row r="2136">
          <cell r="D2136" t="str">
            <v>C</v>
          </cell>
          <cell r="E2136"/>
          <cell r="J2136" t="str">
            <v>Disc 2</v>
          </cell>
          <cell r="K2136" t="str">
            <v>Amount</v>
          </cell>
        </row>
        <row r="2137">
          <cell r="D2137"/>
          <cell r="E2137"/>
          <cell r="J2137"/>
          <cell r="K2137"/>
        </row>
        <row r="2138">
          <cell r="D2138">
            <v>0</v>
          </cell>
          <cell r="E2138">
            <v>0</v>
          </cell>
          <cell r="J2138">
            <v>0</v>
          </cell>
          <cell r="K2138">
            <v>0</v>
          </cell>
        </row>
        <row r="2139">
          <cell r="D2139">
            <v>0</v>
          </cell>
          <cell r="E2139">
            <v>0</v>
          </cell>
          <cell r="J2139">
            <v>0</v>
          </cell>
          <cell r="K2139">
            <v>0</v>
          </cell>
        </row>
        <row r="2140">
          <cell r="D2140">
            <v>0</v>
          </cell>
          <cell r="E2140">
            <v>0</v>
          </cell>
          <cell r="J2140">
            <v>0</v>
          </cell>
          <cell r="K2140">
            <v>0</v>
          </cell>
        </row>
        <row r="2141">
          <cell r="D2141">
            <v>0</v>
          </cell>
          <cell r="E2141">
            <v>0</v>
          </cell>
          <cell r="J2141">
            <v>0</v>
          </cell>
          <cell r="K2141">
            <v>0</v>
          </cell>
        </row>
        <row r="2142">
          <cell r="D2142">
            <v>0</v>
          </cell>
          <cell r="E2142">
            <v>0</v>
          </cell>
          <cell r="J2142">
            <v>0</v>
          </cell>
          <cell r="K2142">
            <v>0</v>
          </cell>
        </row>
        <row r="2143">
          <cell r="D2143">
            <v>0</v>
          </cell>
          <cell r="E2143">
            <v>0</v>
          </cell>
          <cell r="J2143">
            <v>0</v>
          </cell>
          <cell r="K2143">
            <v>0</v>
          </cell>
        </row>
        <row r="2144">
          <cell r="D2144">
            <v>0</v>
          </cell>
          <cell r="E2144">
            <v>0</v>
          </cell>
          <cell r="J2144">
            <v>0</v>
          </cell>
          <cell r="K2144">
            <v>0</v>
          </cell>
        </row>
        <row r="2145">
          <cell r="D2145">
            <v>0</v>
          </cell>
          <cell r="E2145">
            <v>0</v>
          </cell>
          <cell r="J2145">
            <v>0</v>
          </cell>
          <cell r="K2145">
            <v>0</v>
          </cell>
        </row>
        <row r="2146">
          <cell r="D2146">
            <v>0</v>
          </cell>
          <cell r="E2146">
            <v>0</v>
          </cell>
          <cell r="J2146">
            <v>0</v>
          </cell>
          <cell r="K2146">
            <v>0</v>
          </cell>
        </row>
        <row r="2147">
          <cell r="D2147">
            <v>0</v>
          </cell>
          <cell r="E2147">
            <v>0</v>
          </cell>
          <cell r="J2147">
            <v>0</v>
          </cell>
          <cell r="K2147">
            <v>0</v>
          </cell>
        </row>
        <row r="2148">
          <cell r="D2148">
            <v>0</v>
          </cell>
          <cell r="E2148">
            <v>0</v>
          </cell>
          <cell r="J2148">
            <v>0</v>
          </cell>
          <cell r="K2148">
            <v>0</v>
          </cell>
        </row>
        <row r="2149">
          <cell r="D2149">
            <v>0</v>
          </cell>
          <cell r="E2149">
            <v>0</v>
          </cell>
          <cell r="J2149">
            <v>0</v>
          </cell>
          <cell r="K2149">
            <v>0</v>
          </cell>
        </row>
        <row r="2150">
          <cell r="D2150">
            <v>0</v>
          </cell>
          <cell r="E2150">
            <v>0</v>
          </cell>
          <cell r="J2150">
            <v>0</v>
          </cell>
          <cell r="K2150">
            <v>0</v>
          </cell>
        </row>
        <row r="2151">
          <cell r="D2151">
            <v>0</v>
          </cell>
          <cell r="E2151">
            <v>0</v>
          </cell>
          <cell r="J2151">
            <v>0</v>
          </cell>
          <cell r="K2151">
            <v>0</v>
          </cell>
        </row>
        <row r="2152">
          <cell r="D2152">
            <v>0</v>
          </cell>
          <cell r="E2152">
            <v>0</v>
          </cell>
          <cell r="J2152">
            <v>0</v>
          </cell>
          <cell r="K2152">
            <v>0</v>
          </cell>
        </row>
        <row r="2153">
          <cell r="D2153">
            <v>0</v>
          </cell>
          <cell r="E2153">
            <v>0</v>
          </cell>
          <cell r="J2153">
            <v>0</v>
          </cell>
          <cell r="K2153">
            <v>0</v>
          </cell>
        </row>
        <row r="2154">
          <cell r="D2154"/>
          <cell r="E2154"/>
          <cell r="J2154"/>
          <cell r="K2154"/>
        </row>
        <row r="2155">
          <cell r="D2155"/>
          <cell r="E2155"/>
          <cell r="J2155"/>
          <cell r="K2155"/>
        </row>
        <row r="2156">
          <cell r="D2156"/>
          <cell r="E2156"/>
          <cell r="J2156">
            <v>0</v>
          </cell>
          <cell r="K2156"/>
        </row>
        <row r="2157">
          <cell r="D2157"/>
          <cell r="E2157"/>
          <cell r="J2157"/>
          <cell r="K2157"/>
        </row>
        <row r="2158">
          <cell r="D2158"/>
          <cell r="E2158"/>
          <cell r="J2158">
            <v>0</v>
          </cell>
          <cell r="K2158">
            <v>0</v>
          </cell>
        </row>
        <row r="2159">
          <cell r="D2159"/>
          <cell r="E2159"/>
          <cell r="J2159"/>
          <cell r="K2159"/>
        </row>
        <row r="2160">
          <cell r="D2160"/>
          <cell r="E2160" t="str">
            <v>Hormat Kami,</v>
          </cell>
          <cell r="J2160">
            <v>0</v>
          </cell>
          <cell r="K2160"/>
        </row>
        <row r="2161">
          <cell r="D2161"/>
          <cell r="E2161"/>
          <cell r="J2161"/>
          <cell r="K2161"/>
        </row>
        <row r="2162">
          <cell r="D2162"/>
          <cell r="E2162"/>
          <cell r="J2162"/>
          <cell r="K2162">
            <v>0</v>
          </cell>
        </row>
        <row r="2163">
          <cell r="D2163"/>
          <cell r="E2163"/>
          <cell r="J2163"/>
          <cell r="K2163"/>
        </row>
        <row r="2164">
          <cell r="D2164"/>
          <cell r="E2164"/>
          <cell r="J2164">
            <v>0</v>
          </cell>
          <cell r="K2164"/>
        </row>
        <row r="2165">
          <cell r="D2165"/>
          <cell r="E2165"/>
          <cell r="J2165">
            <v>0</v>
          </cell>
          <cell r="K2165"/>
        </row>
        <row r="2166">
          <cell r="D2166"/>
          <cell r="E2166"/>
          <cell r="J2166"/>
          <cell r="K2166"/>
        </row>
        <row r="2167">
          <cell r="D2167"/>
          <cell r="J2167"/>
        </row>
        <row r="2168">
          <cell r="D2168" t="str">
            <v>AM</v>
          </cell>
          <cell r="E2168">
            <v>23040020</v>
          </cell>
          <cell r="J2168"/>
          <cell r="K2168"/>
        </row>
        <row r="2169">
          <cell r="D2169"/>
          <cell r="E2169"/>
          <cell r="J2169"/>
          <cell r="K2169"/>
        </row>
        <row r="2170">
          <cell r="D2170"/>
          <cell r="E2170"/>
          <cell r="J2170"/>
          <cell r="K2170"/>
        </row>
        <row r="2171">
          <cell r="D2171"/>
          <cell r="E2171"/>
          <cell r="J2171"/>
          <cell r="K2171"/>
        </row>
        <row r="2172">
          <cell r="D2172"/>
          <cell r="E2172"/>
          <cell r="J2172"/>
          <cell r="K2172"/>
        </row>
        <row r="2173">
          <cell r="D2173"/>
          <cell r="J2173"/>
          <cell r="K2173"/>
        </row>
        <row r="2174">
          <cell r="D2174" t="str">
            <v>C</v>
          </cell>
          <cell r="E2174"/>
          <cell r="J2174" t="str">
            <v>Disc 2</v>
          </cell>
          <cell r="K2174" t="str">
            <v>Amount</v>
          </cell>
        </row>
        <row r="2175">
          <cell r="D2175"/>
          <cell r="E2175"/>
          <cell r="J2175"/>
          <cell r="K2175"/>
        </row>
        <row r="2176">
          <cell r="D2176"/>
          <cell r="E2176"/>
          <cell r="J2176"/>
          <cell r="K2176">
            <v>0</v>
          </cell>
        </row>
        <row r="2177">
          <cell r="D2177"/>
          <cell r="E2177"/>
          <cell r="J2177"/>
          <cell r="K2177">
            <v>0</v>
          </cell>
        </row>
        <row r="2178">
          <cell r="D2178"/>
          <cell r="E2178"/>
          <cell r="J2178"/>
          <cell r="K2178">
            <v>0</v>
          </cell>
        </row>
        <row r="2179">
          <cell r="D2179"/>
          <cell r="E2179"/>
          <cell r="J2179"/>
          <cell r="K2179">
            <v>0</v>
          </cell>
        </row>
        <row r="2180">
          <cell r="D2180"/>
          <cell r="E2180"/>
          <cell r="J2180"/>
          <cell r="K2180">
            <v>0</v>
          </cell>
        </row>
        <row r="2181">
          <cell r="D2181"/>
          <cell r="E2181"/>
          <cell r="J2181"/>
          <cell r="K2181">
            <v>0</v>
          </cell>
        </row>
        <row r="2182">
          <cell r="D2182"/>
          <cell r="E2182"/>
          <cell r="J2182"/>
          <cell r="K2182">
            <v>0</v>
          </cell>
        </row>
        <row r="2183">
          <cell r="D2183"/>
          <cell r="E2183"/>
          <cell r="J2183"/>
          <cell r="K2183">
            <v>0</v>
          </cell>
        </row>
        <row r="2184">
          <cell r="D2184"/>
          <cell r="E2184"/>
          <cell r="J2184"/>
          <cell r="K2184">
            <v>0</v>
          </cell>
        </row>
        <row r="2185">
          <cell r="D2185"/>
          <cell r="E2185"/>
          <cell r="J2185"/>
          <cell r="K2185">
            <v>0</v>
          </cell>
        </row>
        <row r="2186">
          <cell r="D2186"/>
          <cell r="E2186"/>
          <cell r="J2186"/>
          <cell r="K2186">
            <v>0</v>
          </cell>
        </row>
        <row r="2187">
          <cell r="D2187"/>
          <cell r="E2187"/>
          <cell r="J2187"/>
          <cell r="K2187">
            <v>0</v>
          </cell>
        </row>
        <row r="2188">
          <cell r="D2188"/>
          <cell r="E2188"/>
          <cell r="J2188"/>
          <cell r="K2188">
            <v>0</v>
          </cell>
        </row>
        <row r="2189">
          <cell r="D2189"/>
          <cell r="E2189"/>
          <cell r="J2189"/>
          <cell r="K2189">
            <v>0</v>
          </cell>
        </row>
        <row r="2190">
          <cell r="D2190"/>
          <cell r="E2190"/>
          <cell r="J2190"/>
          <cell r="K2190">
            <v>0</v>
          </cell>
        </row>
        <row r="2191">
          <cell r="D2191"/>
          <cell r="E2191"/>
          <cell r="J2191"/>
          <cell r="K2191">
            <v>0</v>
          </cell>
        </row>
        <row r="2192">
          <cell r="D2192"/>
          <cell r="E2192"/>
          <cell r="J2192"/>
          <cell r="K2192"/>
        </row>
        <row r="2193">
          <cell r="D2193"/>
          <cell r="E2193"/>
          <cell r="J2193"/>
          <cell r="K2193"/>
        </row>
        <row r="2194">
          <cell r="D2194"/>
          <cell r="J2194">
            <v>0</v>
          </cell>
          <cell r="K2194"/>
        </row>
        <row r="2195">
          <cell r="D2195"/>
          <cell r="J2195"/>
          <cell r="K2195"/>
        </row>
        <row r="2196">
          <cell r="D2196"/>
          <cell r="J2196"/>
          <cell r="K2196">
            <v>0</v>
          </cell>
        </row>
        <row r="2197">
          <cell r="D2197"/>
          <cell r="J2197"/>
          <cell r="K2197"/>
        </row>
        <row r="2198">
          <cell r="D2198"/>
          <cell r="E2198" t="str">
            <v>Hormat Kami,</v>
          </cell>
          <cell r="J2198">
            <v>0</v>
          </cell>
          <cell r="K2198"/>
        </row>
        <row r="2199">
          <cell r="D2199"/>
          <cell r="J2199"/>
          <cell r="K2199"/>
        </row>
        <row r="2200">
          <cell r="D2200"/>
          <cell r="E2200"/>
          <cell r="J2200"/>
          <cell r="K2200">
            <v>0</v>
          </cell>
        </row>
        <row r="2201">
          <cell r="D2201"/>
          <cell r="E2201"/>
          <cell r="J2201"/>
          <cell r="K2201"/>
        </row>
        <row r="2202">
          <cell r="D2202"/>
          <cell r="J2202"/>
          <cell r="K2202"/>
        </row>
        <row r="2203">
          <cell r="D2203"/>
          <cell r="J2203"/>
          <cell r="K2203"/>
        </row>
        <row r="2204">
          <cell r="D2204"/>
          <cell r="J2204"/>
          <cell r="K2204"/>
        </row>
        <row r="2205">
          <cell r="D2205"/>
          <cell r="E2205"/>
          <cell r="J2205"/>
          <cell r="K2205"/>
        </row>
        <row r="2206">
          <cell r="D2206" t="str">
            <v>AM</v>
          </cell>
          <cell r="E2206">
            <v>23040020</v>
          </cell>
          <cell r="J2206"/>
          <cell r="K2206"/>
        </row>
        <row r="2207">
          <cell r="D2207"/>
          <cell r="E2207"/>
          <cell r="J2207"/>
          <cell r="K2207"/>
        </row>
        <row r="2208">
          <cell r="D2208">
            <v>0</v>
          </cell>
          <cell r="E2208"/>
          <cell r="J2208"/>
          <cell r="K2208"/>
        </row>
        <row r="2209">
          <cell r="D2209"/>
          <cell r="E2209"/>
          <cell r="J2209"/>
          <cell r="K2209"/>
        </row>
        <row r="2210">
          <cell r="D2210">
            <v>0</v>
          </cell>
          <cell r="E2210"/>
          <cell r="J2210"/>
          <cell r="K2210"/>
        </row>
        <row r="2211">
          <cell r="D2211"/>
          <cell r="E2211"/>
          <cell r="J2211"/>
          <cell r="K2211"/>
        </row>
        <row r="2212">
          <cell r="D2212" t="str">
            <v>C</v>
          </cell>
          <cell r="E2212"/>
          <cell r="J2212" t="str">
            <v>Disc 2</v>
          </cell>
          <cell r="K2212" t="str">
            <v>Amount</v>
          </cell>
        </row>
        <row r="2213">
          <cell r="D2213"/>
          <cell r="E2213"/>
          <cell r="J2213"/>
          <cell r="K2213"/>
        </row>
        <row r="2214">
          <cell r="D2214">
            <v>0</v>
          </cell>
          <cell r="E2214">
            <v>0</v>
          </cell>
          <cell r="J2214">
            <v>0</v>
          </cell>
          <cell r="K2214">
            <v>0</v>
          </cell>
        </row>
        <row r="2215">
          <cell r="D2215">
            <v>0</v>
          </cell>
          <cell r="E2215">
            <v>0</v>
          </cell>
          <cell r="J2215">
            <v>0</v>
          </cell>
          <cell r="K2215">
            <v>0</v>
          </cell>
        </row>
        <row r="2216">
          <cell r="D2216">
            <v>0</v>
          </cell>
          <cell r="E2216">
            <v>0</v>
          </cell>
          <cell r="J2216">
            <v>0</v>
          </cell>
          <cell r="K2216">
            <v>0</v>
          </cell>
        </row>
        <row r="2217">
          <cell r="D2217">
            <v>0</v>
          </cell>
          <cell r="E2217">
            <v>0</v>
          </cell>
          <cell r="J2217">
            <v>0</v>
          </cell>
          <cell r="K2217">
            <v>0</v>
          </cell>
        </row>
        <row r="2218">
          <cell r="D2218">
            <v>0</v>
          </cell>
          <cell r="E2218">
            <v>0</v>
          </cell>
          <cell r="J2218">
            <v>0</v>
          </cell>
          <cell r="K2218">
            <v>0</v>
          </cell>
        </row>
        <row r="2219">
          <cell r="D2219">
            <v>0</v>
          </cell>
          <cell r="E2219">
            <v>0</v>
          </cell>
          <cell r="J2219">
            <v>0</v>
          </cell>
          <cell r="K2219">
            <v>0</v>
          </cell>
        </row>
        <row r="2220">
          <cell r="D2220">
            <v>0</v>
          </cell>
          <cell r="E2220">
            <v>0</v>
          </cell>
          <cell r="J2220">
            <v>0</v>
          </cell>
          <cell r="K2220">
            <v>0</v>
          </cell>
        </row>
        <row r="2221">
          <cell r="D2221">
            <v>0</v>
          </cell>
          <cell r="E2221">
            <v>0</v>
          </cell>
          <cell r="J2221">
            <v>0</v>
          </cell>
          <cell r="K2221">
            <v>0</v>
          </cell>
        </row>
        <row r="2222">
          <cell r="D2222">
            <v>0</v>
          </cell>
          <cell r="E2222">
            <v>0</v>
          </cell>
          <cell r="J2222">
            <v>0</v>
          </cell>
          <cell r="K2222">
            <v>0</v>
          </cell>
        </row>
        <row r="2223">
          <cell r="D2223">
            <v>0</v>
          </cell>
          <cell r="E2223">
            <v>0</v>
          </cell>
          <cell r="J2223">
            <v>0</v>
          </cell>
          <cell r="K2223">
            <v>0</v>
          </cell>
        </row>
        <row r="2224">
          <cell r="D2224">
            <v>0</v>
          </cell>
          <cell r="E2224">
            <v>0</v>
          </cell>
          <cell r="J2224">
            <v>0</v>
          </cell>
          <cell r="K2224">
            <v>0</v>
          </cell>
        </row>
        <row r="2225">
          <cell r="D2225">
            <v>0</v>
          </cell>
          <cell r="E2225">
            <v>0</v>
          </cell>
          <cell r="J2225">
            <v>0</v>
          </cell>
          <cell r="K2225">
            <v>0</v>
          </cell>
        </row>
        <row r="2226">
          <cell r="D2226">
            <v>0</v>
          </cell>
          <cell r="E2226">
            <v>0</v>
          </cell>
          <cell r="J2226">
            <v>0</v>
          </cell>
          <cell r="K2226">
            <v>0</v>
          </cell>
        </row>
        <row r="2227">
          <cell r="D2227">
            <v>0</v>
          </cell>
          <cell r="E2227">
            <v>0</v>
          </cell>
          <cell r="J2227">
            <v>0</v>
          </cell>
          <cell r="K2227">
            <v>0</v>
          </cell>
        </row>
        <row r="2228">
          <cell r="D2228">
            <v>0</v>
          </cell>
          <cell r="E2228">
            <v>0</v>
          </cell>
          <cell r="J2228">
            <v>0</v>
          </cell>
          <cell r="K2228">
            <v>0</v>
          </cell>
        </row>
        <row r="2229">
          <cell r="D2229">
            <v>0</v>
          </cell>
          <cell r="E2229">
            <v>0</v>
          </cell>
          <cell r="J2229">
            <v>0</v>
          </cell>
          <cell r="K2229">
            <v>0</v>
          </cell>
        </row>
        <row r="2230">
          <cell r="D2230"/>
          <cell r="E2230"/>
          <cell r="J2230"/>
          <cell r="K2230"/>
        </row>
        <row r="2231">
          <cell r="D2231"/>
          <cell r="E2231"/>
          <cell r="J2231"/>
          <cell r="K2231"/>
        </row>
        <row r="2232">
          <cell r="D2232"/>
          <cell r="E2232"/>
          <cell r="J2232">
            <v>0</v>
          </cell>
          <cell r="K2232"/>
        </row>
        <row r="2233">
          <cell r="D2233"/>
          <cell r="E2233"/>
          <cell r="J2233"/>
          <cell r="K2233"/>
        </row>
        <row r="2234">
          <cell r="D2234"/>
          <cell r="E2234"/>
          <cell r="J2234">
            <v>0</v>
          </cell>
          <cell r="K2234">
            <v>0</v>
          </cell>
        </row>
        <row r="2235">
          <cell r="D2235"/>
          <cell r="E2235"/>
          <cell r="J2235"/>
          <cell r="K2235"/>
        </row>
        <row r="2236">
          <cell r="D2236"/>
          <cell r="E2236" t="str">
            <v>Hormat Kami,</v>
          </cell>
          <cell r="J2236">
            <v>0</v>
          </cell>
          <cell r="K2236"/>
        </row>
        <row r="2237">
          <cell r="D2237"/>
          <cell r="E2237"/>
          <cell r="J2237"/>
          <cell r="K2237"/>
        </row>
        <row r="2238">
          <cell r="D2238"/>
          <cell r="E2238"/>
          <cell r="J2238"/>
          <cell r="K2238">
            <v>0</v>
          </cell>
        </row>
        <row r="2239">
          <cell r="D2239"/>
          <cell r="E2239"/>
          <cell r="J2239"/>
          <cell r="K2239"/>
        </row>
        <row r="2240">
          <cell r="D2240"/>
          <cell r="E2240"/>
          <cell r="J2240">
            <v>0</v>
          </cell>
          <cell r="K2240"/>
        </row>
        <row r="2241">
          <cell r="D2241"/>
          <cell r="E2241"/>
          <cell r="J2241">
            <v>0</v>
          </cell>
          <cell r="K2241"/>
        </row>
        <row r="2242">
          <cell r="D2242"/>
          <cell r="E2242"/>
          <cell r="J2242"/>
          <cell r="K2242"/>
        </row>
        <row r="2243">
          <cell r="D2243"/>
          <cell r="E2243"/>
          <cell r="J2243"/>
          <cell r="K2243"/>
        </row>
        <row r="2244">
          <cell r="D2244" t="str">
            <v>AM</v>
          </cell>
          <cell r="E2244">
            <v>23040020</v>
          </cell>
          <cell r="J2244"/>
          <cell r="K2244"/>
        </row>
        <row r="2245">
          <cell r="D2245"/>
          <cell r="E2245"/>
          <cell r="J2245"/>
          <cell r="K2245"/>
        </row>
        <row r="2246">
          <cell r="D2246">
            <v>0</v>
          </cell>
          <cell r="E2246"/>
          <cell r="J2246"/>
          <cell r="K2246"/>
        </row>
        <row r="2247">
          <cell r="D2247"/>
          <cell r="E2247"/>
          <cell r="J2247"/>
          <cell r="K2247"/>
        </row>
        <row r="2248">
          <cell r="D2248">
            <v>0</v>
          </cell>
          <cell r="E2248"/>
          <cell r="J2248"/>
          <cell r="K2248"/>
        </row>
        <row r="2249">
          <cell r="D2249"/>
          <cell r="E2249"/>
          <cell r="J2249"/>
          <cell r="K2249"/>
        </row>
        <row r="2250">
          <cell r="D2250" t="str">
            <v>C</v>
          </cell>
          <cell r="E2250"/>
          <cell r="J2250" t="str">
            <v>Disc 2</v>
          </cell>
          <cell r="K2250" t="str">
            <v>Amount</v>
          </cell>
        </row>
        <row r="2251">
          <cell r="D2251"/>
          <cell r="E2251"/>
          <cell r="J2251"/>
          <cell r="K2251"/>
        </row>
        <row r="2252">
          <cell r="D2252">
            <v>0</v>
          </cell>
          <cell r="E2252">
            <v>0</v>
          </cell>
          <cell r="J2252">
            <v>0</v>
          </cell>
          <cell r="K2252">
            <v>0</v>
          </cell>
        </row>
        <row r="2253">
          <cell r="D2253">
            <v>0</v>
          </cell>
          <cell r="E2253">
            <v>0</v>
          </cell>
          <cell r="J2253">
            <v>0</v>
          </cell>
          <cell r="K2253">
            <v>0</v>
          </cell>
        </row>
        <row r="2254">
          <cell r="D2254">
            <v>0</v>
          </cell>
          <cell r="E2254">
            <v>0</v>
          </cell>
          <cell r="J2254">
            <v>0</v>
          </cell>
          <cell r="K2254">
            <v>0</v>
          </cell>
        </row>
        <row r="2255">
          <cell r="D2255">
            <v>0</v>
          </cell>
          <cell r="E2255">
            <v>0</v>
          </cell>
          <cell r="J2255">
            <v>0</v>
          </cell>
          <cell r="K2255">
            <v>0</v>
          </cell>
        </row>
        <row r="2256">
          <cell r="D2256">
            <v>0</v>
          </cell>
          <cell r="E2256">
            <v>0</v>
          </cell>
          <cell r="J2256">
            <v>0</v>
          </cell>
          <cell r="K2256">
            <v>0</v>
          </cell>
        </row>
        <row r="2257">
          <cell r="D2257">
            <v>0</v>
          </cell>
          <cell r="E2257">
            <v>0</v>
          </cell>
          <cell r="J2257">
            <v>0</v>
          </cell>
          <cell r="K2257">
            <v>0</v>
          </cell>
        </row>
        <row r="2258">
          <cell r="D2258">
            <v>0</v>
          </cell>
          <cell r="E2258">
            <v>0</v>
          </cell>
          <cell r="J2258">
            <v>0</v>
          </cell>
          <cell r="K2258">
            <v>0</v>
          </cell>
        </row>
        <row r="2259">
          <cell r="D2259">
            <v>0</v>
          </cell>
          <cell r="E2259">
            <v>0</v>
          </cell>
          <cell r="J2259">
            <v>0</v>
          </cell>
          <cell r="K2259">
            <v>0</v>
          </cell>
        </row>
        <row r="2260">
          <cell r="D2260">
            <v>0</v>
          </cell>
          <cell r="E2260">
            <v>0</v>
          </cell>
          <cell r="J2260">
            <v>0</v>
          </cell>
          <cell r="K2260">
            <v>0</v>
          </cell>
        </row>
        <row r="2261">
          <cell r="D2261">
            <v>0</v>
          </cell>
          <cell r="E2261">
            <v>0</v>
          </cell>
          <cell r="J2261">
            <v>0</v>
          </cell>
          <cell r="K2261">
            <v>0</v>
          </cell>
        </row>
        <row r="2262">
          <cell r="D2262">
            <v>0</v>
          </cell>
          <cell r="E2262">
            <v>0</v>
          </cell>
          <cell r="J2262">
            <v>0</v>
          </cell>
          <cell r="K2262">
            <v>0</v>
          </cell>
        </row>
        <row r="2263">
          <cell r="D2263">
            <v>0</v>
          </cell>
          <cell r="E2263">
            <v>0</v>
          </cell>
          <cell r="J2263">
            <v>0</v>
          </cell>
          <cell r="K2263">
            <v>0</v>
          </cell>
        </row>
        <row r="2264">
          <cell r="D2264">
            <v>0</v>
          </cell>
          <cell r="E2264">
            <v>0</v>
          </cell>
          <cell r="J2264">
            <v>0</v>
          </cell>
          <cell r="K2264">
            <v>0</v>
          </cell>
        </row>
        <row r="2265">
          <cell r="D2265">
            <v>0</v>
          </cell>
          <cell r="E2265">
            <v>0</v>
          </cell>
          <cell r="J2265">
            <v>0</v>
          </cell>
          <cell r="K2265">
            <v>0</v>
          </cell>
        </row>
        <row r="2266">
          <cell r="D2266">
            <v>0</v>
          </cell>
          <cell r="E2266">
            <v>0</v>
          </cell>
          <cell r="J2266">
            <v>0</v>
          </cell>
          <cell r="K2266">
            <v>0</v>
          </cell>
        </row>
        <row r="2267">
          <cell r="D2267">
            <v>0</v>
          </cell>
          <cell r="E2267">
            <v>0</v>
          </cell>
          <cell r="J2267">
            <v>0</v>
          </cell>
          <cell r="K2267">
            <v>0</v>
          </cell>
        </row>
        <row r="2268">
          <cell r="D2268"/>
          <cell r="E2268"/>
          <cell r="J2268"/>
          <cell r="K2268"/>
        </row>
        <row r="2269">
          <cell r="D2269"/>
          <cell r="E2269"/>
          <cell r="J2269"/>
          <cell r="K2269"/>
        </row>
        <row r="2270">
          <cell r="D2270"/>
          <cell r="E2270"/>
          <cell r="J2270">
            <v>0</v>
          </cell>
          <cell r="K2270"/>
        </row>
        <row r="2271">
          <cell r="D2271"/>
          <cell r="E2271"/>
          <cell r="J2271"/>
          <cell r="K2271"/>
        </row>
        <row r="2272">
          <cell r="D2272"/>
          <cell r="E2272"/>
          <cell r="J2272">
            <v>0</v>
          </cell>
          <cell r="K2272">
            <v>0</v>
          </cell>
        </row>
        <row r="2273">
          <cell r="D2273"/>
          <cell r="E2273"/>
          <cell r="J2273"/>
          <cell r="K2273"/>
        </row>
        <row r="2274">
          <cell r="D2274"/>
          <cell r="E2274" t="str">
            <v>Hormat Kami,</v>
          </cell>
          <cell r="J2274">
            <v>0</v>
          </cell>
          <cell r="K2274"/>
        </row>
        <row r="2275">
          <cell r="D2275"/>
          <cell r="E2275"/>
          <cell r="J2275"/>
          <cell r="K2275"/>
        </row>
        <row r="2276">
          <cell r="D2276"/>
          <cell r="E2276"/>
          <cell r="J2276"/>
          <cell r="K2276">
            <v>0</v>
          </cell>
        </row>
        <row r="2277">
          <cell r="D2277"/>
          <cell r="E2277"/>
          <cell r="J2277"/>
          <cell r="K2277"/>
        </row>
        <row r="2278">
          <cell r="D2278"/>
          <cell r="E2278"/>
          <cell r="J2278">
            <v>0</v>
          </cell>
          <cell r="K2278"/>
        </row>
        <row r="2279">
          <cell r="D2279"/>
          <cell r="E2279"/>
          <cell r="J2279">
            <v>0</v>
          </cell>
          <cell r="K2279"/>
        </row>
        <row r="2280">
          <cell r="D2280"/>
          <cell r="E2280"/>
          <cell r="J2280"/>
          <cell r="K2280"/>
        </row>
        <row r="2281">
          <cell r="D2281"/>
          <cell r="J2281"/>
        </row>
        <row r="2282">
          <cell r="D2282" t="str">
            <v>AM</v>
          </cell>
          <cell r="E2282">
            <v>23040021</v>
          </cell>
          <cell r="J2282"/>
          <cell r="K2282"/>
        </row>
        <row r="2283">
          <cell r="D2283"/>
          <cell r="E2283"/>
          <cell r="J2283"/>
          <cell r="K2283"/>
        </row>
        <row r="2284">
          <cell r="D2284"/>
          <cell r="E2284"/>
          <cell r="J2284"/>
          <cell r="K2284"/>
        </row>
        <row r="2285">
          <cell r="D2285"/>
          <cell r="E2285"/>
          <cell r="J2285"/>
          <cell r="K2285"/>
        </row>
        <row r="2286">
          <cell r="D2286"/>
          <cell r="E2286"/>
          <cell r="J2286"/>
          <cell r="K2286"/>
        </row>
        <row r="2287">
          <cell r="D2287"/>
          <cell r="J2287"/>
          <cell r="K2287"/>
        </row>
        <row r="2288">
          <cell r="D2288" t="str">
            <v>C</v>
          </cell>
          <cell r="E2288"/>
          <cell r="J2288" t="str">
            <v>Disc 2</v>
          </cell>
          <cell r="K2288" t="str">
            <v>Amount</v>
          </cell>
        </row>
        <row r="2289">
          <cell r="D2289"/>
          <cell r="E2289"/>
          <cell r="J2289"/>
          <cell r="K2289"/>
        </row>
        <row r="2290">
          <cell r="D2290"/>
          <cell r="E2290"/>
          <cell r="J2290"/>
          <cell r="K2290">
            <v>0</v>
          </cell>
        </row>
        <row r="2291">
          <cell r="D2291"/>
          <cell r="E2291"/>
          <cell r="J2291"/>
          <cell r="K2291">
            <v>0</v>
          </cell>
        </row>
        <row r="2292">
          <cell r="D2292"/>
          <cell r="E2292"/>
          <cell r="J2292"/>
          <cell r="K2292">
            <v>0</v>
          </cell>
        </row>
        <row r="2293">
          <cell r="D2293"/>
          <cell r="E2293"/>
          <cell r="J2293"/>
          <cell r="K2293">
            <v>0</v>
          </cell>
        </row>
        <row r="2294">
          <cell r="D2294"/>
          <cell r="E2294"/>
          <cell r="J2294"/>
          <cell r="K2294">
            <v>0</v>
          </cell>
        </row>
        <row r="2295">
          <cell r="D2295"/>
          <cell r="E2295"/>
          <cell r="J2295"/>
          <cell r="K2295">
            <v>0</v>
          </cell>
        </row>
        <row r="2296">
          <cell r="D2296"/>
          <cell r="E2296"/>
          <cell r="J2296"/>
          <cell r="K2296">
            <v>0</v>
          </cell>
        </row>
        <row r="2297">
          <cell r="D2297"/>
          <cell r="E2297"/>
          <cell r="J2297"/>
          <cell r="K2297">
            <v>0</v>
          </cell>
        </row>
        <row r="2298">
          <cell r="D2298"/>
          <cell r="E2298"/>
          <cell r="J2298"/>
          <cell r="K2298">
            <v>0</v>
          </cell>
        </row>
        <row r="2299">
          <cell r="D2299"/>
          <cell r="E2299"/>
          <cell r="J2299"/>
          <cell r="K2299">
            <v>0</v>
          </cell>
        </row>
        <row r="2300">
          <cell r="D2300"/>
          <cell r="E2300"/>
          <cell r="J2300"/>
          <cell r="K2300">
            <v>0</v>
          </cell>
        </row>
        <row r="2301">
          <cell r="D2301"/>
          <cell r="E2301"/>
          <cell r="J2301"/>
          <cell r="K2301">
            <v>0</v>
          </cell>
        </row>
        <row r="2302">
          <cell r="D2302"/>
          <cell r="E2302"/>
          <cell r="J2302"/>
          <cell r="K2302">
            <v>0</v>
          </cell>
        </row>
        <row r="2303">
          <cell r="D2303"/>
          <cell r="E2303"/>
          <cell r="J2303"/>
          <cell r="K2303">
            <v>0</v>
          </cell>
        </row>
        <row r="2304">
          <cell r="D2304"/>
          <cell r="E2304"/>
          <cell r="J2304"/>
          <cell r="K2304">
            <v>0</v>
          </cell>
        </row>
        <row r="2305">
          <cell r="D2305"/>
          <cell r="E2305"/>
          <cell r="J2305"/>
          <cell r="K2305">
            <v>0</v>
          </cell>
        </row>
        <row r="2306">
          <cell r="D2306"/>
          <cell r="E2306"/>
          <cell r="J2306"/>
          <cell r="K2306"/>
        </row>
        <row r="2307">
          <cell r="D2307"/>
          <cell r="E2307"/>
          <cell r="J2307"/>
          <cell r="K2307"/>
        </row>
        <row r="2308">
          <cell r="D2308"/>
          <cell r="J2308">
            <v>0</v>
          </cell>
          <cell r="K2308"/>
        </row>
        <row r="2309">
          <cell r="D2309"/>
          <cell r="J2309"/>
          <cell r="K2309"/>
        </row>
        <row r="2310">
          <cell r="D2310"/>
          <cell r="J2310"/>
          <cell r="K2310">
            <v>0</v>
          </cell>
        </row>
        <row r="2311">
          <cell r="D2311"/>
          <cell r="J2311"/>
          <cell r="K2311"/>
        </row>
        <row r="2312">
          <cell r="D2312"/>
          <cell r="E2312" t="str">
            <v>Hormat Kami,</v>
          </cell>
          <cell r="J2312">
            <v>0</v>
          </cell>
          <cell r="K2312"/>
        </row>
        <row r="2313">
          <cell r="D2313"/>
          <cell r="J2313"/>
          <cell r="K2313"/>
        </row>
        <row r="2314">
          <cell r="D2314"/>
          <cell r="E2314"/>
          <cell r="J2314"/>
          <cell r="K2314">
            <v>0</v>
          </cell>
        </row>
        <row r="2315">
          <cell r="D2315"/>
          <cell r="E2315"/>
          <cell r="J2315"/>
          <cell r="K2315"/>
        </row>
        <row r="2316">
          <cell r="D2316"/>
          <cell r="J2316"/>
          <cell r="K2316"/>
        </row>
        <row r="2317">
          <cell r="D2317"/>
          <cell r="J2317"/>
          <cell r="K2317"/>
        </row>
        <row r="2318">
          <cell r="D2318"/>
          <cell r="J2318"/>
          <cell r="K2318"/>
        </row>
        <row r="2319">
          <cell r="D2319"/>
          <cell r="E2319"/>
          <cell r="J2319"/>
          <cell r="K2319"/>
        </row>
        <row r="2320">
          <cell r="D2320" t="str">
            <v>AM</v>
          </cell>
          <cell r="E2320">
            <v>23040021</v>
          </cell>
          <cell r="J2320"/>
          <cell r="K2320"/>
        </row>
        <row r="2321">
          <cell r="D2321"/>
          <cell r="E2321"/>
          <cell r="J2321"/>
          <cell r="K2321"/>
        </row>
        <row r="2322">
          <cell r="D2322">
            <v>0</v>
          </cell>
          <cell r="E2322"/>
          <cell r="J2322"/>
          <cell r="K2322"/>
        </row>
        <row r="2323">
          <cell r="D2323"/>
          <cell r="E2323"/>
          <cell r="J2323"/>
          <cell r="K2323"/>
        </row>
        <row r="2324">
          <cell r="D2324">
            <v>0</v>
          </cell>
          <cell r="E2324"/>
          <cell r="J2324"/>
          <cell r="K2324"/>
        </row>
        <row r="2325">
          <cell r="D2325"/>
          <cell r="E2325"/>
          <cell r="J2325"/>
          <cell r="K2325"/>
        </row>
        <row r="2326">
          <cell r="D2326" t="str">
            <v>C</v>
          </cell>
          <cell r="E2326"/>
          <cell r="J2326" t="str">
            <v>Disc 2</v>
          </cell>
          <cell r="K2326" t="str">
            <v>Amount</v>
          </cell>
        </row>
        <row r="2327">
          <cell r="D2327"/>
          <cell r="E2327"/>
          <cell r="J2327"/>
          <cell r="K2327"/>
        </row>
        <row r="2328">
          <cell r="D2328">
            <v>0</v>
          </cell>
          <cell r="E2328">
            <v>0</v>
          </cell>
          <cell r="J2328">
            <v>0</v>
          </cell>
          <cell r="K2328">
            <v>0</v>
          </cell>
        </row>
        <row r="2329">
          <cell r="D2329">
            <v>0</v>
          </cell>
          <cell r="E2329">
            <v>0</v>
          </cell>
          <cell r="J2329">
            <v>0</v>
          </cell>
          <cell r="K2329">
            <v>0</v>
          </cell>
        </row>
        <row r="2330">
          <cell r="D2330">
            <v>0</v>
          </cell>
          <cell r="E2330">
            <v>0</v>
          </cell>
          <cell r="J2330">
            <v>0</v>
          </cell>
          <cell r="K2330">
            <v>0</v>
          </cell>
        </row>
        <row r="2331">
          <cell r="D2331">
            <v>0</v>
          </cell>
          <cell r="E2331">
            <v>0</v>
          </cell>
          <cell r="J2331">
            <v>0</v>
          </cell>
          <cell r="K2331">
            <v>0</v>
          </cell>
        </row>
        <row r="2332">
          <cell r="D2332">
            <v>0</v>
          </cell>
          <cell r="E2332">
            <v>0</v>
          </cell>
          <cell r="J2332">
            <v>0</v>
          </cell>
          <cell r="K2332">
            <v>0</v>
          </cell>
        </row>
        <row r="2333">
          <cell r="D2333">
            <v>0</v>
          </cell>
          <cell r="E2333">
            <v>0</v>
          </cell>
          <cell r="J2333">
            <v>0</v>
          </cell>
          <cell r="K2333">
            <v>0</v>
          </cell>
        </row>
        <row r="2334">
          <cell r="D2334">
            <v>0</v>
          </cell>
          <cell r="E2334">
            <v>0</v>
          </cell>
          <cell r="J2334">
            <v>0</v>
          </cell>
          <cell r="K2334">
            <v>0</v>
          </cell>
        </row>
        <row r="2335">
          <cell r="D2335">
            <v>0</v>
          </cell>
          <cell r="E2335">
            <v>0</v>
          </cell>
          <cell r="J2335">
            <v>0</v>
          </cell>
          <cell r="K2335">
            <v>0</v>
          </cell>
        </row>
        <row r="2336">
          <cell r="D2336">
            <v>0</v>
          </cell>
          <cell r="E2336">
            <v>0</v>
          </cell>
          <cell r="J2336">
            <v>0</v>
          </cell>
          <cell r="K2336">
            <v>0</v>
          </cell>
        </row>
        <row r="2337">
          <cell r="D2337">
            <v>0</v>
          </cell>
          <cell r="E2337">
            <v>0</v>
          </cell>
          <cell r="J2337">
            <v>0</v>
          </cell>
          <cell r="K2337">
            <v>0</v>
          </cell>
        </row>
        <row r="2338">
          <cell r="D2338">
            <v>0</v>
          </cell>
          <cell r="E2338">
            <v>0</v>
          </cell>
          <cell r="J2338">
            <v>0</v>
          </cell>
          <cell r="K2338">
            <v>0</v>
          </cell>
        </row>
        <row r="2339">
          <cell r="D2339">
            <v>0</v>
          </cell>
          <cell r="E2339">
            <v>0</v>
          </cell>
          <cell r="J2339">
            <v>0</v>
          </cell>
          <cell r="K2339">
            <v>0</v>
          </cell>
        </row>
        <row r="2340">
          <cell r="D2340">
            <v>0</v>
          </cell>
          <cell r="E2340">
            <v>0</v>
          </cell>
          <cell r="J2340">
            <v>0</v>
          </cell>
          <cell r="K2340">
            <v>0</v>
          </cell>
        </row>
        <row r="2341">
          <cell r="D2341">
            <v>0</v>
          </cell>
          <cell r="E2341">
            <v>0</v>
          </cell>
          <cell r="J2341">
            <v>0</v>
          </cell>
          <cell r="K2341">
            <v>0</v>
          </cell>
        </row>
        <row r="2342">
          <cell r="D2342">
            <v>0</v>
          </cell>
          <cell r="E2342">
            <v>0</v>
          </cell>
          <cell r="J2342">
            <v>0</v>
          </cell>
          <cell r="K2342">
            <v>0</v>
          </cell>
        </row>
        <row r="2343">
          <cell r="D2343">
            <v>0</v>
          </cell>
          <cell r="E2343">
            <v>0</v>
          </cell>
          <cell r="J2343">
            <v>0</v>
          </cell>
          <cell r="K2343">
            <v>0</v>
          </cell>
        </row>
        <row r="2344">
          <cell r="D2344"/>
          <cell r="E2344"/>
          <cell r="J2344"/>
          <cell r="K2344"/>
        </row>
        <row r="2345">
          <cell r="D2345"/>
          <cell r="E2345"/>
          <cell r="J2345"/>
          <cell r="K2345"/>
        </row>
        <row r="2346">
          <cell r="D2346"/>
          <cell r="E2346"/>
          <cell r="J2346">
            <v>0</v>
          </cell>
          <cell r="K2346"/>
        </row>
        <row r="2347">
          <cell r="D2347"/>
          <cell r="E2347"/>
          <cell r="J2347"/>
          <cell r="K2347"/>
        </row>
        <row r="2348">
          <cell r="D2348"/>
          <cell r="E2348"/>
          <cell r="J2348">
            <v>0</v>
          </cell>
          <cell r="K2348">
            <v>0</v>
          </cell>
        </row>
        <row r="2349">
          <cell r="D2349"/>
          <cell r="E2349"/>
          <cell r="J2349"/>
          <cell r="K2349"/>
        </row>
        <row r="2350">
          <cell r="D2350"/>
          <cell r="E2350" t="str">
            <v>Hormat Kami,</v>
          </cell>
          <cell r="J2350">
            <v>0</v>
          </cell>
          <cell r="K2350"/>
        </row>
        <row r="2351">
          <cell r="D2351"/>
          <cell r="E2351"/>
          <cell r="J2351"/>
          <cell r="K2351"/>
        </row>
        <row r="2352">
          <cell r="D2352"/>
          <cell r="E2352"/>
          <cell r="J2352"/>
          <cell r="K2352">
            <v>0</v>
          </cell>
        </row>
        <row r="2353">
          <cell r="D2353"/>
          <cell r="E2353"/>
          <cell r="J2353"/>
          <cell r="K2353"/>
        </row>
        <row r="2354">
          <cell r="D2354"/>
          <cell r="E2354"/>
          <cell r="J2354">
            <v>0</v>
          </cell>
          <cell r="K2354"/>
        </row>
        <row r="2355">
          <cell r="D2355"/>
          <cell r="E2355"/>
          <cell r="J2355">
            <v>0</v>
          </cell>
          <cell r="K2355"/>
        </row>
        <row r="2356">
          <cell r="D2356"/>
          <cell r="E2356"/>
          <cell r="J2356"/>
          <cell r="K2356"/>
        </row>
        <row r="2357">
          <cell r="D2357"/>
          <cell r="E2357"/>
          <cell r="J2357"/>
          <cell r="K2357"/>
        </row>
        <row r="2358">
          <cell r="D2358" t="str">
            <v>AM</v>
          </cell>
          <cell r="E2358">
            <v>23040021</v>
          </cell>
          <cell r="J2358"/>
          <cell r="K2358"/>
        </row>
        <row r="2359">
          <cell r="D2359"/>
          <cell r="E2359"/>
          <cell r="J2359"/>
          <cell r="K2359"/>
        </row>
        <row r="2360">
          <cell r="D2360">
            <v>0</v>
          </cell>
          <cell r="E2360"/>
          <cell r="J2360"/>
          <cell r="K2360"/>
        </row>
        <row r="2361">
          <cell r="D2361"/>
          <cell r="E2361"/>
          <cell r="J2361"/>
          <cell r="K2361"/>
        </row>
        <row r="2362">
          <cell r="D2362">
            <v>0</v>
          </cell>
          <cell r="E2362"/>
          <cell r="J2362"/>
          <cell r="K2362"/>
        </row>
        <row r="2363">
          <cell r="D2363"/>
          <cell r="E2363"/>
          <cell r="J2363"/>
          <cell r="K2363"/>
        </row>
        <row r="2364">
          <cell r="D2364" t="str">
            <v>C</v>
          </cell>
          <cell r="E2364"/>
          <cell r="J2364" t="str">
            <v>Disc 2</v>
          </cell>
          <cell r="K2364" t="str">
            <v>Amount</v>
          </cell>
        </row>
        <row r="2365">
          <cell r="D2365"/>
          <cell r="E2365"/>
          <cell r="J2365"/>
          <cell r="K2365"/>
        </row>
        <row r="2366">
          <cell r="D2366">
            <v>0</v>
          </cell>
          <cell r="E2366">
            <v>0</v>
          </cell>
          <cell r="J2366">
            <v>0</v>
          </cell>
          <cell r="K2366">
            <v>0</v>
          </cell>
        </row>
        <row r="2367">
          <cell r="D2367">
            <v>0</v>
          </cell>
          <cell r="E2367">
            <v>0</v>
          </cell>
          <cell r="J2367">
            <v>0</v>
          </cell>
          <cell r="K2367">
            <v>0</v>
          </cell>
        </row>
        <row r="2368">
          <cell r="D2368">
            <v>0</v>
          </cell>
          <cell r="E2368">
            <v>0</v>
          </cell>
          <cell r="J2368">
            <v>0</v>
          </cell>
          <cell r="K2368">
            <v>0</v>
          </cell>
        </row>
        <row r="2369">
          <cell r="D2369">
            <v>0</v>
          </cell>
          <cell r="E2369">
            <v>0</v>
          </cell>
          <cell r="J2369">
            <v>0</v>
          </cell>
          <cell r="K2369">
            <v>0</v>
          </cell>
        </row>
        <row r="2370">
          <cell r="D2370">
            <v>0</v>
          </cell>
          <cell r="E2370">
            <v>0</v>
          </cell>
          <cell r="J2370">
            <v>0</v>
          </cell>
          <cell r="K2370">
            <v>0</v>
          </cell>
        </row>
        <row r="2371">
          <cell r="D2371">
            <v>0</v>
          </cell>
          <cell r="E2371">
            <v>0</v>
          </cell>
          <cell r="J2371">
            <v>0</v>
          </cell>
          <cell r="K2371">
            <v>0</v>
          </cell>
        </row>
        <row r="2372">
          <cell r="D2372">
            <v>0</v>
          </cell>
          <cell r="E2372">
            <v>0</v>
          </cell>
          <cell r="J2372">
            <v>0</v>
          </cell>
          <cell r="K2372">
            <v>0</v>
          </cell>
        </row>
        <row r="2373">
          <cell r="D2373">
            <v>0</v>
          </cell>
          <cell r="E2373">
            <v>0</v>
          </cell>
          <cell r="J2373">
            <v>0</v>
          </cell>
          <cell r="K2373">
            <v>0</v>
          </cell>
        </row>
        <row r="2374">
          <cell r="D2374">
            <v>0</v>
          </cell>
          <cell r="E2374">
            <v>0</v>
          </cell>
          <cell r="J2374">
            <v>0</v>
          </cell>
          <cell r="K2374">
            <v>0</v>
          </cell>
        </row>
        <row r="2375">
          <cell r="D2375">
            <v>0</v>
          </cell>
          <cell r="E2375">
            <v>0</v>
          </cell>
          <cell r="J2375">
            <v>0</v>
          </cell>
          <cell r="K2375">
            <v>0</v>
          </cell>
        </row>
        <row r="2376">
          <cell r="D2376">
            <v>0</v>
          </cell>
          <cell r="E2376">
            <v>0</v>
          </cell>
          <cell r="J2376">
            <v>0</v>
          </cell>
          <cell r="K2376">
            <v>0</v>
          </cell>
        </row>
        <row r="2377">
          <cell r="D2377">
            <v>0</v>
          </cell>
          <cell r="E2377">
            <v>0</v>
          </cell>
          <cell r="J2377">
            <v>0</v>
          </cell>
          <cell r="K2377">
            <v>0</v>
          </cell>
        </row>
        <row r="2378">
          <cell r="D2378">
            <v>0</v>
          </cell>
          <cell r="E2378">
            <v>0</v>
          </cell>
          <cell r="J2378">
            <v>0</v>
          </cell>
          <cell r="K2378">
            <v>0</v>
          </cell>
        </row>
        <row r="2379">
          <cell r="D2379">
            <v>0</v>
          </cell>
          <cell r="E2379">
            <v>0</v>
          </cell>
          <cell r="J2379">
            <v>0</v>
          </cell>
          <cell r="K2379">
            <v>0</v>
          </cell>
        </row>
        <row r="2380">
          <cell r="D2380">
            <v>0</v>
          </cell>
          <cell r="E2380">
            <v>0</v>
          </cell>
          <cell r="J2380">
            <v>0</v>
          </cell>
          <cell r="K2380">
            <v>0</v>
          </cell>
        </row>
        <row r="2381">
          <cell r="D2381">
            <v>0</v>
          </cell>
          <cell r="E2381">
            <v>0</v>
          </cell>
          <cell r="J2381">
            <v>0</v>
          </cell>
          <cell r="K2381">
            <v>0</v>
          </cell>
        </row>
        <row r="2382">
          <cell r="D2382"/>
          <cell r="E2382"/>
          <cell r="J2382"/>
          <cell r="K2382"/>
        </row>
        <row r="2383">
          <cell r="D2383"/>
          <cell r="E2383"/>
          <cell r="J2383"/>
          <cell r="K2383"/>
        </row>
        <row r="2384">
          <cell r="D2384"/>
          <cell r="E2384"/>
          <cell r="J2384">
            <v>0</v>
          </cell>
          <cell r="K2384"/>
        </row>
        <row r="2385">
          <cell r="D2385"/>
          <cell r="E2385"/>
          <cell r="J2385"/>
          <cell r="K2385"/>
        </row>
        <row r="2386">
          <cell r="D2386"/>
          <cell r="E2386"/>
          <cell r="J2386">
            <v>0</v>
          </cell>
          <cell r="K2386">
            <v>0</v>
          </cell>
        </row>
        <row r="2387">
          <cell r="D2387"/>
          <cell r="E2387"/>
          <cell r="J2387"/>
          <cell r="K2387"/>
        </row>
        <row r="2388">
          <cell r="D2388"/>
          <cell r="E2388" t="str">
            <v>Hormat Kami,</v>
          </cell>
          <cell r="J2388">
            <v>0</v>
          </cell>
          <cell r="K2388"/>
        </row>
        <row r="2389">
          <cell r="D2389"/>
          <cell r="E2389"/>
          <cell r="J2389"/>
          <cell r="K2389"/>
        </row>
        <row r="2390">
          <cell r="D2390"/>
          <cell r="E2390"/>
          <cell r="J2390"/>
          <cell r="K2390">
            <v>0</v>
          </cell>
        </row>
        <row r="2391">
          <cell r="D2391"/>
          <cell r="E2391"/>
          <cell r="J2391"/>
          <cell r="K2391"/>
        </row>
        <row r="2392">
          <cell r="D2392"/>
          <cell r="E2392"/>
          <cell r="J2392">
            <v>0</v>
          </cell>
          <cell r="K2392"/>
        </row>
        <row r="2393">
          <cell r="D2393"/>
          <cell r="E2393"/>
          <cell r="J2393">
            <v>0</v>
          </cell>
          <cell r="K2393"/>
        </row>
        <row r="2394">
          <cell r="D2394"/>
          <cell r="E2394"/>
          <cell r="J2394"/>
          <cell r="K2394"/>
        </row>
        <row r="2395">
          <cell r="D2395"/>
          <cell r="J2395"/>
        </row>
        <row r="2396">
          <cell r="D2396" t="str">
            <v>AM</v>
          </cell>
          <cell r="E2396">
            <v>23040022</v>
          </cell>
          <cell r="J2396"/>
          <cell r="K2396"/>
        </row>
        <row r="2397">
          <cell r="D2397"/>
          <cell r="E2397"/>
          <cell r="J2397"/>
          <cell r="K2397"/>
        </row>
        <row r="2398">
          <cell r="D2398"/>
          <cell r="E2398"/>
          <cell r="J2398"/>
          <cell r="K2398"/>
        </row>
        <row r="2399">
          <cell r="D2399"/>
          <cell r="E2399"/>
          <cell r="J2399"/>
          <cell r="K2399"/>
        </row>
        <row r="2400">
          <cell r="D2400"/>
          <cell r="E2400"/>
          <cell r="J2400"/>
          <cell r="K2400"/>
        </row>
        <row r="2401">
          <cell r="D2401"/>
          <cell r="J2401"/>
          <cell r="K2401"/>
        </row>
        <row r="2402">
          <cell r="D2402" t="str">
            <v>C</v>
          </cell>
          <cell r="E2402"/>
          <cell r="J2402" t="str">
            <v>Disc 2</v>
          </cell>
          <cell r="K2402" t="str">
            <v>Amount</v>
          </cell>
        </row>
        <row r="2403">
          <cell r="D2403"/>
          <cell r="E2403"/>
          <cell r="J2403"/>
          <cell r="K2403"/>
        </row>
        <row r="2404">
          <cell r="D2404"/>
          <cell r="E2404"/>
          <cell r="J2404"/>
          <cell r="K2404">
            <v>0</v>
          </cell>
        </row>
        <row r="2405">
          <cell r="D2405"/>
          <cell r="E2405"/>
          <cell r="J2405"/>
          <cell r="K2405">
            <v>0</v>
          </cell>
        </row>
        <row r="2406">
          <cell r="D2406"/>
          <cell r="E2406"/>
          <cell r="J2406"/>
          <cell r="K2406">
            <v>0</v>
          </cell>
        </row>
        <row r="2407">
          <cell r="D2407"/>
          <cell r="E2407"/>
          <cell r="J2407"/>
          <cell r="K2407">
            <v>0</v>
          </cell>
        </row>
        <row r="2408">
          <cell r="D2408"/>
          <cell r="E2408"/>
          <cell r="J2408"/>
          <cell r="K2408">
            <v>0</v>
          </cell>
        </row>
        <row r="2409">
          <cell r="D2409"/>
          <cell r="E2409"/>
          <cell r="J2409"/>
          <cell r="K2409">
            <v>0</v>
          </cell>
        </row>
        <row r="2410">
          <cell r="D2410"/>
          <cell r="E2410"/>
          <cell r="J2410"/>
          <cell r="K2410">
            <v>0</v>
          </cell>
        </row>
        <row r="2411">
          <cell r="D2411"/>
          <cell r="E2411"/>
          <cell r="J2411"/>
          <cell r="K2411">
            <v>0</v>
          </cell>
        </row>
        <row r="2412">
          <cell r="D2412"/>
          <cell r="E2412"/>
          <cell r="J2412"/>
          <cell r="K2412">
            <v>0</v>
          </cell>
        </row>
        <row r="2413">
          <cell r="D2413"/>
          <cell r="E2413"/>
          <cell r="J2413"/>
          <cell r="K2413">
            <v>0</v>
          </cell>
        </row>
        <row r="2414">
          <cell r="D2414"/>
          <cell r="E2414"/>
          <cell r="J2414"/>
          <cell r="K2414">
            <v>0</v>
          </cell>
        </row>
        <row r="2415">
          <cell r="D2415"/>
          <cell r="E2415"/>
          <cell r="J2415"/>
          <cell r="K2415">
            <v>0</v>
          </cell>
        </row>
        <row r="2416">
          <cell r="D2416"/>
          <cell r="E2416"/>
          <cell r="J2416"/>
          <cell r="K2416">
            <v>0</v>
          </cell>
        </row>
        <row r="2417">
          <cell r="D2417"/>
          <cell r="E2417"/>
          <cell r="J2417"/>
          <cell r="K2417">
            <v>0</v>
          </cell>
        </row>
        <row r="2418">
          <cell r="D2418"/>
          <cell r="E2418"/>
          <cell r="J2418"/>
          <cell r="K2418">
            <v>0</v>
          </cell>
        </row>
        <row r="2419">
          <cell r="D2419"/>
          <cell r="E2419"/>
          <cell r="J2419"/>
          <cell r="K2419">
            <v>0</v>
          </cell>
        </row>
        <row r="2420">
          <cell r="D2420"/>
          <cell r="E2420"/>
          <cell r="J2420"/>
          <cell r="K2420"/>
        </row>
        <row r="2421">
          <cell r="D2421"/>
          <cell r="E2421"/>
          <cell r="J2421"/>
          <cell r="K2421"/>
        </row>
        <row r="2422">
          <cell r="D2422"/>
          <cell r="J2422">
            <v>0</v>
          </cell>
          <cell r="K2422"/>
        </row>
        <row r="2423">
          <cell r="D2423"/>
          <cell r="J2423"/>
          <cell r="K2423"/>
        </row>
        <row r="2424">
          <cell r="D2424"/>
          <cell r="J2424"/>
          <cell r="K2424">
            <v>0</v>
          </cell>
        </row>
        <row r="2425">
          <cell r="D2425"/>
          <cell r="J2425"/>
          <cell r="K2425"/>
        </row>
        <row r="2426">
          <cell r="D2426"/>
          <cell r="E2426" t="str">
            <v>Hormat Kami,</v>
          </cell>
          <cell r="J2426">
            <v>0</v>
          </cell>
          <cell r="K2426"/>
        </row>
        <row r="2427">
          <cell r="D2427"/>
          <cell r="J2427"/>
          <cell r="K2427"/>
        </row>
        <row r="2428">
          <cell r="D2428"/>
          <cell r="E2428"/>
          <cell r="J2428"/>
          <cell r="K2428">
            <v>0</v>
          </cell>
        </row>
        <row r="2429">
          <cell r="D2429"/>
          <cell r="E2429"/>
          <cell r="J2429"/>
          <cell r="K2429"/>
        </row>
        <row r="2430">
          <cell r="D2430"/>
          <cell r="J2430"/>
          <cell r="K2430"/>
        </row>
        <row r="2431">
          <cell r="D2431"/>
          <cell r="J2431"/>
          <cell r="K2431"/>
        </row>
        <row r="2432">
          <cell r="D2432"/>
          <cell r="J2432"/>
          <cell r="K2432"/>
        </row>
        <row r="2433">
          <cell r="D2433"/>
          <cell r="E2433"/>
          <cell r="J2433"/>
          <cell r="K2433"/>
        </row>
        <row r="2434">
          <cell r="D2434" t="str">
            <v>AM</v>
          </cell>
          <cell r="E2434">
            <v>23040022</v>
          </cell>
          <cell r="J2434"/>
          <cell r="K2434"/>
        </row>
        <row r="2435">
          <cell r="D2435"/>
          <cell r="E2435"/>
          <cell r="J2435"/>
          <cell r="K2435"/>
        </row>
        <row r="2436">
          <cell r="D2436">
            <v>0</v>
          </cell>
          <cell r="E2436"/>
          <cell r="J2436"/>
          <cell r="K2436"/>
        </row>
        <row r="2437">
          <cell r="D2437"/>
          <cell r="E2437"/>
          <cell r="J2437"/>
          <cell r="K2437"/>
        </row>
        <row r="2438">
          <cell r="D2438">
            <v>0</v>
          </cell>
          <cell r="E2438"/>
          <cell r="J2438"/>
          <cell r="K2438"/>
        </row>
        <row r="2439">
          <cell r="D2439"/>
          <cell r="E2439"/>
          <cell r="J2439"/>
          <cell r="K2439"/>
        </row>
        <row r="2440">
          <cell r="D2440" t="str">
            <v>C</v>
          </cell>
          <cell r="E2440"/>
          <cell r="J2440" t="str">
            <v>Disc 2</v>
          </cell>
          <cell r="K2440" t="str">
            <v>Amount</v>
          </cell>
        </row>
        <row r="2441">
          <cell r="D2441"/>
          <cell r="E2441"/>
          <cell r="J2441"/>
          <cell r="K2441"/>
        </row>
        <row r="2442">
          <cell r="D2442">
            <v>0</v>
          </cell>
          <cell r="E2442">
            <v>0</v>
          </cell>
          <cell r="J2442">
            <v>0</v>
          </cell>
          <cell r="K2442">
            <v>0</v>
          </cell>
        </row>
        <row r="2443">
          <cell r="D2443">
            <v>0</v>
          </cell>
          <cell r="E2443">
            <v>0</v>
          </cell>
          <cell r="J2443">
            <v>0</v>
          </cell>
          <cell r="K2443">
            <v>0</v>
          </cell>
        </row>
        <row r="2444">
          <cell r="D2444">
            <v>0</v>
          </cell>
          <cell r="E2444">
            <v>0</v>
          </cell>
          <cell r="J2444">
            <v>0</v>
          </cell>
          <cell r="K2444">
            <v>0</v>
          </cell>
        </row>
        <row r="2445">
          <cell r="D2445">
            <v>0</v>
          </cell>
          <cell r="E2445">
            <v>0</v>
          </cell>
          <cell r="J2445">
            <v>0</v>
          </cell>
          <cell r="K2445">
            <v>0</v>
          </cell>
        </row>
        <row r="2446">
          <cell r="D2446">
            <v>0</v>
          </cell>
          <cell r="E2446">
            <v>0</v>
          </cell>
          <cell r="J2446">
            <v>0</v>
          </cell>
          <cell r="K2446">
            <v>0</v>
          </cell>
        </row>
        <row r="2447">
          <cell r="D2447">
            <v>0</v>
          </cell>
          <cell r="E2447">
            <v>0</v>
          </cell>
          <cell r="J2447">
            <v>0</v>
          </cell>
          <cell r="K2447">
            <v>0</v>
          </cell>
        </row>
        <row r="2448">
          <cell r="D2448">
            <v>0</v>
          </cell>
          <cell r="E2448">
            <v>0</v>
          </cell>
          <cell r="J2448">
            <v>0</v>
          </cell>
          <cell r="K2448">
            <v>0</v>
          </cell>
        </row>
        <row r="2449">
          <cell r="D2449">
            <v>0</v>
          </cell>
          <cell r="E2449">
            <v>0</v>
          </cell>
          <cell r="J2449">
            <v>0</v>
          </cell>
          <cell r="K2449">
            <v>0</v>
          </cell>
        </row>
        <row r="2450">
          <cell r="D2450">
            <v>0</v>
          </cell>
          <cell r="E2450">
            <v>0</v>
          </cell>
          <cell r="J2450">
            <v>0</v>
          </cell>
          <cell r="K2450">
            <v>0</v>
          </cell>
        </row>
        <row r="2451">
          <cell r="D2451">
            <v>0</v>
          </cell>
          <cell r="E2451">
            <v>0</v>
          </cell>
          <cell r="J2451">
            <v>0</v>
          </cell>
          <cell r="K2451">
            <v>0</v>
          </cell>
        </row>
        <row r="2452">
          <cell r="D2452">
            <v>0</v>
          </cell>
          <cell r="E2452">
            <v>0</v>
          </cell>
          <cell r="J2452">
            <v>0</v>
          </cell>
          <cell r="K2452">
            <v>0</v>
          </cell>
        </row>
        <row r="2453">
          <cell r="D2453">
            <v>0</v>
          </cell>
          <cell r="E2453">
            <v>0</v>
          </cell>
          <cell r="J2453">
            <v>0</v>
          </cell>
          <cell r="K2453">
            <v>0</v>
          </cell>
        </row>
        <row r="2454">
          <cell r="D2454">
            <v>0</v>
          </cell>
          <cell r="E2454">
            <v>0</v>
          </cell>
          <cell r="J2454">
            <v>0</v>
          </cell>
          <cell r="K2454">
            <v>0</v>
          </cell>
        </row>
        <row r="2455">
          <cell r="D2455">
            <v>0</v>
          </cell>
          <cell r="E2455">
            <v>0</v>
          </cell>
          <cell r="J2455">
            <v>0</v>
          </cell>
          <cell r="K2455">
            <v>0</v>
          </cell>
        </row>
        <row r="2456">
          <cell r="D2456">
            <v>0</v>
          </cell>
          <cell r="E2456">
            <v>0</v>
          </cell>
          <cell r="J2456">
            <v>0</v>
          </cell>
          <cell r="K2456">
            <v>0</v>
          </cell>
        </row>
        <row r="2457">
          <cell r="D2457">
            <v>0</v>
          </cell>
          <cell r="E2457">
            <v>0</v>
          </cell>
          <cell r="J2457">
            <v>0</v>
          </cell>
          <cell r="K2457">
            <v>0</v>
          </cell>
        </row>
        <row r="2458">
          <cell r="D2458"/>
          <cell r="E2458"/>
          <cell r="J2458"/>
          <cell r="K2458"/>
        </row>
        <row r="2459">
          <cell r="D2459"/>
          <cell r="E2459"/>
          <cell r="J2459"/>
          <cell r="K2459"/>
        </row>
        <row r="2460">
          <cell r="D2460"/>
          <cell r="E2460"/>
          <cell r="J2460">
            <v>0</v>
          </cell>
          <cell r="K2460"/>
        </row>
        <row r="2461">
          <cell r="D2461"/>
          <cell r="E2461"/>
          <cell r="J2461"/>
          <cell r="K2461"/>
        </row>
        <row r="2462">
          <cell r="D2462"/>
          <cell r="E2462"/>
          <cell r="J2462">
            <v>0</v>
          </cell>
          <cell r="K2462">
            <v>0</v>
          </cell>
        </row>
        <row r="2463">
          <cell r="D2463"/>
          <cell r="E2463"/>
          <cell r="J2463"/>
          <cell r="K2463"/>
        </row>
        <row r="2464">
          <cell r="D2464"/>
          <cell r="E2464" t="str">
            <v>Hormat Kami,</v>
          </cell>
          <cell r="J2464">
            <v>0</v>
          </cell>
          <cell r="K2464"/>
        </row>
        <row r="2465">
          <cell r="D2465"/>
          <cell r="E2465"/>
          <cell r="J2465"/>
          <cell r="K2465"/>
        </row>
        <row r="2466">
          <cell r="D2466"/>
          <cell r="E2466"/>
          <cell r="J2466"/>
          <cell r="K2466">
            <v>0</v>
          </cell>
        </row>
        <row r="2467">
          <cell r="D2467"/>
          <cell r="E2467"/>
          <cell r="J2467"/>
          <cell r="K2467"/>
        </row>
        <row r="2468">
          <cell r="D2468"/>
          <cell r="E2468"/>
          <cell r="J2468">
            <v>0</v>
          </cell>
          <cell r="K2468"/>
        </row>
        <row r="2469">
          <cell r="D2469"/>
          <cell r="E2469"/>
          <cell r="J2469">
            <v>0</v>
          </cell>
          <cell r="K2469"/>
        </row>
        <row r="2470">
          <cell r="D2470"/>
          <cell r="E2470"/>
          <cell r="J2470"/>
          <cell r="K2470"/>
        </row>
        <row r="2471">
          <cell r="D2471"/>
          <cell r="E2471"/>
          <cell r="J2471"/>
          <cell r="K2471"/>
        </row>
        <row r="2472">
          <cell r="D2472" t="str">
            <v>AM</v>
          </cell>
          <cell r="E2472">
            <v>23040022</v>
          </cell>
          <cell r="J2472"/>
          <cell r="K2472"/>
        </row>
        <row r="2473">
          <cell r="D2473"/>
          <cell r="E2473"/>
          <cell r="J2473"/>
          <cell r="K2473"/>
        </row>
        <row r="2474">
          <cell r="D2474">
            <v>0</v>
          </cell>
          <cell r="E2474"/>
          <cell r="J2474"/>
          <cell r="K2474"/>
        </row>
        <row r="2475">
          <cell r="D2475"/>
          <cell r="E2475"/>
          <cell r="J2475"/>
          <cell r="K2475"/>
        </row>
        <row r="2476">
          <cell r="D2476">
            <v>0</v>
          </cell>
          <cell r="E2476"/>
          <cell r="J2476"/>
          <cell r="K2476"/>
        </row>
        <row r="2477">
          <cell r="D2477"/>
          <cell r="E2477"/>
          <cell r="J2477"/>
          <cell r="K2477"/>
        </row>
        <row r="2478">
          <cell r="D2478" t="str">
            <v>C</v>
          </cell>
          <cell r="E2478"/>
          <cell r="J2478" t="str">
            <v>Disc 2</v>
          </cell>
          <cell r="K2478" t="str">
            <v>Amount</v>
          </cell>
        </row>
        <row r="2479">
          <cell r="D2479"/>
          <cell r="E2479"/>
          <cell r="J2479"/>
          <cell r="K2479"/>
        </row>
        <row r="2480">
          <cell r="D2480">
            <v>0</v>
          </cell>
          <cell r="E2480">
            <v>0</v>
          </cell>
          <cell r="J2480">
            <v>0</v>
          </cell>
          <cell r="K2480">
            <v>0</v>
          </cell>
        </row>
        <row r="2481">
          <cell r="D2481">
            <v>0</v>
          </cell>
          <cell r="E2481">
            <v>0</v>
          </cell>
          <cell r="J2481">
            <v>0</v>
          </cell>
          <cell r="K2481">
            <v>0</v>
          </cell>
        </row>
        <row r="2482">
          <cell r="D2482">
            <v>0</v>
          </cell>
          <cell r="E2482">
            <v>0</v>
          </cell>
          <cell r="J2482">
            <v>0</v>
          </cell>
          <cell r="K2482">
            <v>0</v>
          </cell>
        </row>
        <row r="2483">
          <cell r="D2483">
            <v>0</v>
          </cell>
          <cell r="E2483">
            <v>0</v>
          </cell>
          <cell r="J2483">
            <v>0</v>
          </cell>
          <cell r="K2483">
            <v>0</v>
          </cell>
        </row>
        <row r="2484">
          <cell r="D2484">
            <v>0</v>
          </cell>
          <cell r="E2484">
            <v>0</v>
          </cell>
          <cell r="J2484">
            <v>0</v>
          </cell>
          <cell r="K2484">
            <v>0</v>
          </cell>
        </row>
        <row r="2485">
          <cell r="D2485">
            <v>0</v>
          </cell>
          <cell r="E2485">
            <v>0</v>
          </cell>
          <cell r="J2485">
            <v>0</v>
          </cell>
          <cell r="K2485">
            <v>0</v>
          </cell>
        </row>
        <row r="2486">
          <cell r="D2486">
            <v>0</v>
          </cell>
          <cell r="E2486">
            <v>0</v>
          </cell>
          <cell r="J2486">
            <v>0</v>
          </cell>
          <cell r="K2486">
            <v>0</v>
          </cell>
        </row>
        <row r="2487">
          <cell r="D2487">
            <v>0</v>
          </cell>
          <cell r="E2487">
            <v>0</v>
          </cell>
          <cell r="J2487">
            <v>0</v>
          </cell>
          <cell r="K2487">
            <v>0</v>
          </cell>
        </row>
        <row r="2488">
          <cell r="D2488">
            <v>0</v>
          </cell>
          <cell r="E2488">
            <v>0</v>
          </cell>
          <cell r="J2488">
            <v>0</v>
          </cell>
          <cell r="K2488">
            <v>0</v>
          </cell>
        </row>
        <row r="2489">
          <cell r="D2489">
            <v>0</v>
          </cell>
          <cell r="E2489">
            <v>0</v>
          </cell>
          <cell r="J2489">
            <v>0</v>
          </cell>
          <cell r="K2489">
            <v>0</v>
          </cell>
        </row>
        <row r="2490">
          <cell r="D2490">
            <v>0</v>
          </cell>
          <cell r="E2490">
            <v>0</v>
          </cell>
          <cell r="J2490">
            <v>0</v>
          </cell>
          <cell r="K2490">
            <v>0</v>
          </cell>
        </row>
        <row r="2491">
          <cell r="D2491">
            <v>0</v>
          </cell>
          <cell r="E2491">
            <v>0</v>
          </cell>
          <cell r="J2491">
            <v>0</v>
          </cell>
          <cell r="K2491">
            <v>0</v>
          </cell>
        </row>
        <row r="2492">
          <cell r="D2492">
            <v>0</v>
          </cell>
          <cell r="E2492">
            <v>0</v>
          </cell>
          <cell r="J2492">
            <v>0</v>
          </cell>
          <cell r="K2492">
            <v>0</v>
          </cell>
        </row>
        <row r="2493">
          <cell r="D2493">
            <v>0</v>
          </cell>
          <cell r="E2493">
            <v>0</v>
          </cell>
          <cell r="J2493">
            <v>0</v>
          </cell>
          <cell r="K2493">
            <v>0</v>
          </cell>
        </row>
        <row r="2494">
          <cell r="D2494">
            <v>0</v>
          </cell>
          <cell r="E2494">
            <v>0</v>
          </cell>
          <cell r="J2494">
            <v>0</v>
          </cell>
          <cell r="K2494">
            <v>0</v>
          </cell>
        </row>
        <row r="2495">
          <cell r="D2495">
            <v>0</v>
          </cell>
          <cell r="E2495">
            <v>0</v>
          </cell>
          <cell r="J2495">
            <v>0</v>
          </cell>
          <cell r="K2495">
            <v>0</v>
          </cell>
        </row>
        <row r="2496">
          <cell r="D2496"/>
          <cell r="E2496"/>
          <cell r="J2496"/>
          <cell r="K2496"/>
        </row>
        <row r="2497">
          <cell r="D2497"/>
          <cell r="E2497"/>
          <cell r="J2497"/>
          <cell r="K2497"/>
        </row>
        <row r="2498">
          <cell r="D2498"/>
          <cell r="E2498"/>
          <cell r="J2498">
            <v>0</v>
          </cell>
          <cell r="K2498"/>
        </row>
        <row r="2499">
          <cell r="D2499"/>
          <cell r="E2499"/>
          <cell r="J2499"/>
          <cell r="K2499"/>
        </row>
        <row r="2500">
          <cell r="D2500"/>
          <cell r="E2500"/>
          <cell r="J2500">
            <v>0</v>
          </cell>
          <cell r="K2500">
            <v>0</v>
          </cell>
        </row>
        <row r="2501">
          <cell r="D2501"/>
          <cell r="E2501"/>
          <cell r="J2501"/>
          <cell r="K2501"/>
        </row>
        <row r="2502">
          <cell r="D2502"/>
          <cell r="E2502" t="str">
            <v>Hormat Kami,</v>
          </cell>
          <cell r="J2502">
            <v>0</v>
          </cell>
          <cell r="K2502"/>
        </row>
        <row r="2503">
          <cell r="D2503"/>
          <cell r="E2503"/>
          <cell r="J2503"/>
          <cell r="K2503"/>
        </row>
        <row r="2504">
          <cell r="D2504"/>
          <cell r="E2504"/>
          <cell r="J2504"/>
          <cell r="K2504">
            <v>0</v>
          </cell>
        </row>
        <row r="2505">
          <cell r="D2505"/>
          <cell r="E2505"/>
          <cell r="J2505"/>
          <cell r="K2505"/>
        </row>
        <row r="2506">
          <cell r="D2506"/>
          <cell r="E2506"/>
          <cell r="J2506">
            <v>0</v>
          </cell>
          <cell r="K2506"/>
        </row>
        <row r="2507">
          <cell r="D2507"/>
          <cell r="E2507"/>
          <cell r="J2507">
            <v>0</v>
          </cell>
          <cell r="K2507"/>
        </row>
        <row r="2508">
          <cell r="D2508"/>
          <cell r="E2508"/>
          <cell r="J2508"/>
          <cell r="K2508"/>
        </row>
        <row r="2509">
          <cell r="D2509"/>
          <cell r="J2509"/>
        </row>
        <row r="2510">
          <cell r="D2510" t="str">
            <v>AM</v>
          </cell>
          <cell r="E2510">
            <v>23040023</v>
          </cell>
          <cell r="J2510"/>
          <cell r="K2510"/>
        </row>
        <row r="2511">
          <cell r="D2511"/>
          <cell r="E2511"/>
          <cell r="J2511"/>
          <cell r="K2511"/>
        </row>
        <row r="2512">
          <cell r="D2512"/>
          <cell r="E2512"/>
          <cell r="J2512"/>
          <cell r="K2512"/>
        </row>
        <row r="2513">
          <cell r="D2513"/>
          <cell r="E2513"/>
          <cell r="J2513"/>
          <cell r="K2513"/>
        </row>
        <row r="2514">
          <cell r="D2514"/>
          <cell r="E2514"/>
          <cell r="J2514"/>
          <cell r="K2514"/>
        </row>
        <row r="2515">
          <cell r="D2515"/>
          <cell r="J2515"/>
          <cell r="K2515"/>
        </row>
        <row r="2516">
          <cell r="D2516" t="str">
            <v>C</v>
          </cell>
          <cell r="E2516"/>
          <cell r="J2516" t="str">
            <v>Disc 2</v>
          </cell>
          <cell r="K2516" t="str">
            <v>Amount</v>
          </cell>
        </row>
        <row r="2517">
          <cell r="D2517"/>
          <cell r="E2517"/>
          <cell r="J2517"/>
          <cell r="K2517"/>
        </row>
        <row r="2518">
          <cell r="D2518"/>
          <cell r="E2518"/>
          <cell r="J2518"/>
          <cell r="K2518">
            <v>0</v>
          </cell>
        </row>
        <row r="2519">
          <cell r="D2519"/>
          <cell r="E2519"/>
          <cell r="J2519"/>
          <cell r="K2519">
            <v>0</v>
          </cell>
        </row>
        <row r="2520">
          <cell r="D2520"/>
          <cell r="E2520"/>
          <cell r="J2520"/>
          <cell r="K2520">
            <v>0</v>
          </cell>
        </row>
        <row r="2521">
          <cell r="D2521"/>
          <cell r="E2521"/>
          <cell r="J2521"/>
          <cell r="K2521">
            <v>0</v>
          </cell>
        </row>
        <row r="2522">
          <cell r="D2522"/>
          <cell r="E2522"/>
          <cell r="J2522"/>
          <cell r="K2522">
            <v>0</v>
          </cell>
        </row>
        <row r="2523">
          <cell r="D2523"/>
          <cell r="E2523"/>
          <cell r="J2523"/>
          <cell r="K2523">
            <v>0</v>
          </cell>
        </row>
        <row r="2524">
          <cell r="D2524"/>
          <cell r="E2524"/>
          <cell r="J2524"/>
          <cell r="K2524">
            <v>0</v>
          </cell>
        </row>
        <row r="2525">
          <cell r="D2525"/>
          <cell r="E2525"/>
          <cell r="J2525"/>
          <cell r="K2525">
            <v>0</v>
          </cell>
        </row>
        <row r="2526">
          <cell r="D2526"/>
          <cell r="E2526"/>
          <cell r="J2526"/>
          <cell r="K2526">
            <v>0</v>
          </cell>
        </row>
        <row r="2527">
          <cell r="D2527"/>
          <cell r="E2527"/>
          <cell r="J2527"/>
          <cell r="K2527">
            <v>0</v>
          </cell>
        </row>
        <row r="2528">
          <cell r="D2528"/>
          <cell r="E2528"/>
          <cell r="J2528"/>
          <cell r="K2528">
            <v>0</v>
          </cell>
        </row>
        <row r="2529">
          <cell r="D2529"/>
          <cell r="E2529"/>
          <cell r="J2529"/>
          <cell r="K2529">
            <v>0</v>
          </cell>
        </row>
        <row r="2530">
          <cell r="D2530"/>
          <cell r="E2530"/>
          <cell r="J2530"/>
          <cell r="K2530">
            <v>0</v>
          </cell>
        </row>
        <row r="2531">
          <cell r="D2531"/>
          <cell r="E2531"/>
          <cell r="J2531"/>
          <cell r="K2531">
            <v>0</v>
          </cell>
        </row>
        <row r="2532">
          <cell r="D2532"/>
          <cell r="E2532"/>
          <cell r="J2532"/>
          <cell r="K2532">
            <v>0</v>
          </cell>
        </row>
        <row r="2533">
          <cell r="D2533"/>
          <cell r="E2533"/>
          <cell r="J2533"/>
          <cell r="K2533">
            <v>0</v>
          </cell>
        </row>
        <row r="2534">
          <cell r="D2534"/>
          <cell r="E2534"/>
          <cell r="J2534"/>
          <cell r="K2534"/>
        </row>
        <row r="2535">
          <cell r="D2535"/>
          <cell r="E2535"/>
          <cell r="J2535"/>
          <cell r="K2535"/>
        </row>
        <row r="2536">
          <cell r="D2536"/>
          <cell r="J2536">
            <v>0</v>
          </cell>
          <cell r="K2536"/>
        </row>
        <row r="2537">
          <cell r="D2537"/>
          <cell r="J2537"/>
          <cell r="K2537"/>
        </row>
        <row r="2538">
          <cell r="D2538"/>
          <cell r="J2538"/>
          <cell r="K2538">
            <v>0</v>
          </cell>
        </row>
        <row r="2539">
          <cell r="D2539"/>
          <cell r="J2539"/>
          <cell r="K2539"/>
        </row>
        <row r="2540">
          <cell r="D2540"/>
          <cell r="E2540" t="str">
            <v>Hormat Kami,</v>
          </cell>
          <cell r="J2540">
            <v>0</v>
          </cell>
          <cell r="K2540"/>
        </row>
        <row r="2541">
          <cell r="D2541"/>
          <cell r="J2541"/>
          <cell r="K2541"/>
        </row>
        <row r="2542">
          <cell r="D2542"/>
          <cell r="E2542"/>
          <cell r="J2542"/>
          <cell r="K2542">
            <v>0</v>
          </cell>
        </row>
        <row r="2543">
          <cell r="D2543"/>
          <cell r="E2543"/>
          <cell r="J2543"/>
          <cell r="K2543"/>
        </row>
        <row r="2544">
          <cell r="D2544"/>
          <cell r="J2544"/>
          <cell r="K2544"/>
        </row>
        <row r="2545">
          <cell r="D2545"/>
          <cell r="J2545"/>
          <cell r="K2545"/>
        </row>
        <row r="2546">
          <cell r="D2546"/>
          <cell r="J2546"/>
          <cell r="K2546"/>
        </row>
        <row r="2547">
          <cell r="D2547"/>
          <cell r="E2547"/>
          <cell r="J2547"/>
          <cell r="K2547"/>
        </row>
        <row r="2548">
          <cell r="D2548" t="str">
            <v>AM</v>
          </cell>
          <cell r="E2548">
            <v>23040023</v>
          </cell>
          <cell r="J2548"/>
          <cell r="K2548"/>
        </row>
        <row r="2549">
          <cell r="D2549"/>
          <cell r="E2549"/>
          <cell r="J2549"/>
          <cell r="K2549"/>
        </row>
        <row r="2550">
          <cell r="D2550">
            <v>0</v>
          </cell>
          <cell r="E2550"/>
          <cell r="J2550"/>
          <cell r="K2550"/>
        </row>
        <row r="2551">
          <cell r="D2551"/>
          <cell r="E2551"/>
          <cell r="J2551"/>
          <cell r="K2551"/>
        </row>
        <row r="2552">
          <cell r="D2552">
            <v>0</v>
          </cell>
          <cell r="E2552"/>
          <cell r="J2552"/>
          <cell r="K2552"/>
        </row>
        <row r="2553">
          <cell r="D2553"/>
          <cell r="E2553"/>
          <cell r="J2553"/>
          <cell r="K2553"/>
        </row>
        <row r="2554">
          <cell r="D2554" t="str">
            <v>C</v>
          </cell>
          <cell r="E2554"/>
          <cell r="J2554" t="str">
            <v>Disc 2</v>
          </cell>
          <cell r="K2554" t="str">
            <v>Amount</v>
          </cell>
        </row>
        <row r="2555">
          <cell r="D2555"/>
          <cell r="E2555"/>
          <cell r="J2555"/>
          <cell r="K2555"/>
        </row>
        <row r="2556">
          <cell r="D2556">
            <v>0</v>
          </cell>
          <cell r="E2556">
            <v>0</v>
          </cell>
          <cell r="J2556">
            <v>0</v>
          </cell>
          <cell r="K2556">
            <v>0</v>
          </cell>
        </row>
        <row r="2557">
          <cell r="D2557">
            <v>0</v>
          </cell>
          <cell r="E2557">
            <v>0</v>
          </cell>
          <cell r="J2557">
            <v>0</v>
          </cell>
          <cell r="K2557">
            <v>0</v>
          </cell>
        </row>
        <row r="2558">
          <cell r="D2558">
            <v>0</v>
          </cell>
          <cell r="E2558">
            <v>0</v>
          </cell>
          <cell r="J2558">
            <v>0</v>
          </cell>
          <cell r="K2558">
            <v>0</v>
          </cell>
        </row>
        <row r="2559">
          <cell r="D2559">
            <v>0</v>
          </cell>
          <cell r="E2559">
            <v>0</v>
          </cell>
          <cell r="J2559">
            <v>0</v>
          </cell>
          <cell r="K2559">
            <v>0</v>
          </cell>
        </row>
        <row r="2560">
          <cell r="D2560">
            <v>0</v>
          </cell>
          <cell r="E2560">
            <v>0</v>
          </cell>
          <cell r="J2560">
            <v>0</v>
          </cell>
          <cell r="K2560">
            <v>0</v>
          </cell>
        </row>
        <row r="2561">
          <cell r="D2561">
            <v>0</v>
          </cell>
          <cell r="E2561">
            <v>0</v>
          </cell>
          <cell r="J2561">
            <v>0</v>
          </cell>
          <cell r="K2561">
            <v>0</v>
          </cell>
        </row>
        <row r="2562">
          <cell r="D2562">
            <v>0</v>
          </cell>
          <cell r="E2562">
            <v>0</v>
          </cell>
          <cell r="J2562">
            <v>0</v>
          </cell>
          <cell r="K2562">
            <v>0</v>
          </cell>
        </row>
        <row r="2563">
          <cell r="D2563">
            <v>0</v>
          </cell>
          <cell r="E2563">
            <v>0</v>
          </cell>
          <cell r="J2563">
            <v>0</v>
          </cell>
          <cell r="K2563">
            <v>0</v>
          </cell>
        </row>
        <row r="2564">
          <cell r="D2564">
            <v>0</v>
          </cell>
          <cell r="E2564">
            <v>0</v>
          </cell>
          <cell r="J2564">
            <v>0</v>
          </cell>
          <cell r="K2564">
            <v>0</v>
          </cell>
        </row>
        <row r="2565">
          <cell r="D2565">
            <v>0</v>
          </cell>
          <cell r="E2565">
            <v>0</v>
          </cell>
          <cell r="J2565">
            <v>0</v>
          </cell>
          <cell r="K2565">
            <v>0</v>
          </cell>
        </row>
        <row r="2566">
          <cell r="D2566">
            <v>0</v>
          </cell>
          <cell r="E2566">
            <v>0</v>
          </cell>
          <cell r="J2566">
            <v>0</v>
          </cell>
          <cell r="K2566">
            <v>0</v>
          </cell>
        </row>
        <row r="2567">
          <cell r="D2567">
            <v>0</v>
          </cell>
          <cell r="E2567">
            <v>0</v>
          </cell>
          <cell r="J2567">
            <v>0</v>
          </cell>
          <cell r="K2567">
            <v>0</v>
          </cell>
        </row>
        <row r="2568">
          <cell r="D2568">
            <v>0</v>
          </cell>
          <cell r="E2568">
            <v>0</v>
          </cell>
          <cell r="J2568">
            <v>0</v>
          </cell>
          <cell r="K2568">
            <v>0</v>
          </cell>
        </row>
        <row r="2569">
          <cell r="D2569">
            <v>0</v>
          </cell>
          <cell r="E2569">
            <v>0</v>
          </cell>
          <cell r="J2569">
            <v>0</v>
          </cell>
          <cell r="K2569">
            <v>0</v>
          </cell>
        </row>
        <row r="2570">
          <cell r="D2570">
            <v>0</v>
          </cell>
          <cell r="E2570">
            <v>0</v>
          </cell>
          <cell r="J2570">
            <v>0</v>
          </cell>
          <cell r="K2570">
            <v>0</v>
          </cell>
        </row>
        <row r="2571">
          <cell r="D2571">
            <v>0</v>
          </cell>
          <cell r="E2571">
            <v>0</v>
          </cell>
          <cell r="J2571">
            <v>0</v>
          </cell>
          <cell r="K2571">
            <v>0</v>
          </cell>
        </row>
        <row r="2572">
          <cell r="D2572"/>
          <cell r="E2572"/>
          <cell r="J2572"/>
          <cell r="K2572"/>
        </row>
        <row r="2573">
          <cell r="D2573"/>
          <cell r="E2573"/>
          <cell r="J2573"/>
          <cell r="K2573"/>
        </row>
        <row r="2574">
          <cell r="D2574"/>
          <cell r="E2574"/>
          <cell r="J2574">
            <v>0</v>
          </cell>
          <cell r="K2574"/>
        </row>
        <row r="2575">
          <cell r="D2575"/>
          <cell r="E2575"/>
          <cell r="J2575"/>
          <cell r="K2575"/>
        </row>
        <row r="2576">
          <cell r="D2576"/>
          <cell r="E2576"/>
          <cell r="J2576">
            <v>0</v>
          </cell>
          <cell r="K2576">
            <v>0</v>
          </cell>
        </row>
        <row r="2577">
          <cell r="D2577"/>
          <cell r="E2577"/>
          <cell r="J2577"/>
          <cell r="K2577"/>
        </row>
        <row r="2578">
          <cell r="D2578"/>
          <cell r="E2578" t="str">
            <v>Hormat Kami,</v>
          </cell>
          <cell r="J2578">
            <v>0</v>
          </cell>
          <cell r="K2578"/>
        </row>
        <row r="2579">
          <cell r="D2579"/>
          <cell r="E2579"/>
          <cell r="J2579"/>
          <cell r="K2579"/>
        </row>
        <row r="2580">
          <cell r="D2580"/>
          <cell r="E2580"/>
          <cell r="J2580"/>
          <cell r="K2580">
            <v>0</v>
          </cell>
        </row>
        <row r="2581">
          <cell r="D2581"/>
          <cell r="E2581"/>
          <cell r="J2581"/>
          <cell r="K2581"/>
        </row>
        <row r="2582">
          <cell r="D2582"/>
          <cell r="E2582"/>
          <cell r="J2582">
            <v>0</v>
          </cell>
          <cell r="K2582"/>
        </row>
        <row r="2583">
          <cell r="D2583"/>
          <cell r="E2583"/>
          <cell r="J2583">
            <v>0</v>
          </cell>
          <cell r="K2583"/>
        </row>
        <row r="2584">
          <cell r="D2584"/>
          <cell r="E2584"/>
          <cell r="J2584"/>
          <cell r="K2584"/>
        </row>
        <row r="2585">
          <cell r="D2585"/>
          <cell r="E2585"/>
          <cell r="J2585"/>
          <cell r="K2585"/>
        </row>
        <row r="2586">
          <cell r="D2586" t="str">
            <v>AM</v>
          </cell>
          <cell r="E2586">
            <v>23040023</v>
          </cell>
          <cell r="J2586"/>
          <cell r="K2586"/>
        </row>
        <row r="2587">
          <cell r="D2587"/>
          <cell r="E2587"/>
          <cell r="J2587"/>
          <cell r="K2587"/>
        </row>
        <row r="2588">
          <cell r="D2588">
            <v>0</v>
          </cell>
          <cell r="E2588"/>
          <cell r="J2588"/>
          <cell r="K2588"/>
        </row>
        <row r="2589">
          <cell r="D2589"/>
          <cell r="E2589"/>
          <cell r="J2589"/>
          <cell r="K2589"/>
        </row>
        <row r="2590">
          <cell r="D2590">
            <v>0</v>
          </cell>
          <cell r="E2590"/>
          <cell r="J2590"/>
          <cell r="K2590"/>
        </row>
        <row r="2591">
          <cell r="D2591"/>
          <cell r="E2591"/>
          <cell r="J2591"/>
          <cell r="K2591"/>
        </row>
        <row r="2592">
          <cell r="D2592" t="str">
            <v>C</v>
          </cell>
          <cell r="E2592"/>
          <cell r="J2592" t="str">
            <v>Disc 2</v>
          </cell>
          <cell r="K2592" t="str">
            <v>Amount</v>
          </cell>
        </row>
        <row r="2593">
          <cell r="D2593"/>
          <cell r="E2593"/>
          <cell r="J2593"/>
          <cell r="K2593"/>
        </row>
        <row r="2594">
          <cell r="D2594">
            <v>0</v>
          </cell>
          <cell r="E2594">
            <v>0</v>
          </cell>
          <cell r="J2594">
            <v>0</v>
          </cell>
          <cell r="K2594">
            <v>0</v>
          </cell>
        </row>
        <row r="2595">
          <cell r="D2595">
            <v>0</v>
          </cell>
          <cell r="E2595">
            <v>0</v>
          </cell>
          <cell r="J2595">
            <v>0</v>
          </cell>
          <cell r="K2595">
            <v>0</v>
          </cell>
        </row>
        <row r="2596">
          <cell r="D2596">
            <v>0</v>
          </cell>
          <cell r="E2596">
            <v>0</v>
          </cell>
          <cell r="J2596">
            <v>0</v>
          </cell>
          <cell r="K2596">
            <v>0</v>
          </cell>
        </row>
        <row r="2597">
          <cell r="D2597">
            <v>0</v>
          </cell>
          <cell r="E2597">
            <v>0</v>
          </cell>
          <cell r="J2597">
            <v>0</v>
          </cell>
          <cell r="K2597">
            <v>0</v>
          </cell>
        </row>
        <row r="2598">
          <cell r="D2598">
            <v>0</v>
          </cell>
          <cell r="E2598">
            <v>0</v>
          </cell>
          <cell r="J2598">
            <v>0</v>
          </cell>
          <cell r="K2598">
            <v>0</v>
          </cell>
        </row>
        <row r="2599">
          <cell r="D2599">
            <v>0</v>
          </cell>
          <cell r="E2599">
            <v>0</v>
          </cell>
          <cell r="J2599">
            <v>0</v>
          </cell>
          <cell r="K2599">
            <v>0</v>
          </cell>
        </row>
        <row r="2600">
          <cell r="D2600">
            <v>0</v>
          </cell>
          <cell r="E2600">
            <v>0</v>
          </cell>
          <cell r="J2600">
            <v>0</v>
          </cell>
          <cell r="K2600">
            <v>0</v>
          </cell>
        </row>
        <row r="2601">
          <cell r="D2601">
            <v>0</v>
          </cell>
          <cell r="E2601">
            <v>0</v>
          </cell>
          <cell r="J2601">
            <v>0</v>
          </cell>
          <cell r="K2601">
            <v>0</v>
          </cell>
        </row>
        <row r="2602">
          <cell r="D2602">
            <v>0</v>
          </cell>
          <cell r="E2602">
            <v>0</v>
          </cell>
          <cell r="J2602">
            <v>0</v>
          </cell>
          <cell r="K2602">
            <v>0</v>
          </cell>
        </row>
        <row r="2603">
          <cell r="D2603">
            <v>0</v>
          </cell>
          <cell r="E2603">
            <v>0</v>
          </cell>
          <cell r="J2603">
            <v>0</v>
          </cell>
          <cell r="K2603">
            <v>0</v>
          </cell>
        </row>
        <row r="2604">
          <cell r="D2604">
            <v>0</v>
          </cell>
          <cell r="E2604">
            <v>0</v>
          </cell>
          <cell r="J2604">
            <v>0</v>
          </cell>
          <cell r="K2604">
            <v>0</v>
          </cell>
        </row>
        <row r="2605">
          <cell r="D2605">
            <v>0</v>
          </cell>
          <cell r="E2605">
            <v>0</v>
          </cell>
          <cell r="J2605">
            <v>0</v>
          </cell>
          <cell r="K2605">
            <v>0</v>
          </cell>
        </row>
        <row r="2606">
          <cell r="D2606">
            <v>0</v>
          </cell>
          <cell r="E2606">
            <v>0</v>
          </cell>
          <cell r="J2606">
            <v>0</v>
          </cell>
          <cell r="K2606">
            <v>0</v>
          </cell>
        </row>
        <row r="2607">
          <cell r="D2607">
            <v>0</v>
          </cell>
          <cell r="E2607">
            <v>0</v>
          </cell>
          <cell r="J2607">
            <v>0</v>
          </cell>
          <cell r="K2607">
            <v>0</v>
          </cell>
        </row>
        <row r="2608">
          <cell r="D2608">
            <v>0</v>
          </cell>
          <cell r="E2608">
            <v>0</v>
          </cell>
          <cell r="J2608">
            <v>0</v>
          </cell>
          <cell r="K2608">
            <v>0</v>
          </cell>
        </row>
        <row r="2609">
          <cell r="D2609">
            <v>0</v>
          </cell>
          <cell r="E2609">
            <v>0</v>
          </cell>
          <cell r="J2609">
            <v>0</v>
          </cell>
          <cell r="K2609">
            <v>0</v>
          </cell>
        </row>
        <row r="2610">
          <cell r="D2610"/>
          <cell r="E2610"/>
          <cell r="J2610"/>
          <cell r="K2610"/>
        </row>
        <row r="2611">
          <cell r="D2611"/>
          <cell r="E2611"/>
          <cell r="J2611"/>
          <cell r="K2611"/>
        </row>
        <row r="2612">
          <cell r="D2612"/>
          <cell r="E2612"/>
          <cell r="J2612">
            <v>0</v>
          </cell>
          <cell r="K2612"/>
        </row>
        <row r="2613">
          <cell r="D2613"/>
          <cell r="E2613"/>
          <cell r="J2613"/>
          <cell r="K2613"/>
        </row>
        <row r="2614">
          <cell r="D2614"/>
          <cell r="E2614"/>
          <cell r="J2614">
            <v>0</v>
          </cell>
          <cell r="K2614">
            <v>0</v>
          </cell>
        </row>
        <row r="2615">
          <cell r="D2615"/>
          <cell r="E2615"/>
          <cell r="J2615"/>
          <cell r="K2615"/>
        </row>
        <row r="2616">
          <cell r="D2616"/>
          <cell r="E2616" t="str">
            <v>Hormat Kami,</v>
          </cell>
          <cell r="J2616">
            <v>0</v>
          </cell>
          <cell r="K2616"/>
        </row>
        <row r="2617">
          <cell r="D2617"/>
          <cell r="E2617"/>
          <cell r="J2617"/>
          <cell r="K2617"/>
        </row>
        <row r="2618">
          <cell r="D2618"/>
          <cell r="E2618"/>
          <cell r="J2618"/>
          <cell r="K2618">
            <v>0</v>
          </cell>
        </row>
        <row r="2619">
          <cell r="D2619"/>
          <cell r="E2619"/>
          <cell r="J2619"/>
          <cell r="K2619"/>
        </row>
        <row r="2620">
          <cell r="D2620"/>
          <cell r="E2620"/>
          <cell r="J2620">
            <v>0</v>
          </cell>
          <cell r="K2620"/>
        </row>
        <row r="2621">
          <cell r="D2621"/>
          <cell r="E2621"/>
          <cell r="J2621">
            <v>0</v>
          </cell>
          <cell r="K2621"/>
        </row>
        <row r="2622">
          <cell r="D2622"/>
          <cell r="E2622"/>
          <cell r="J2622"/>
          <cell r="K2622"/>
        </row>
        <row r="2623">
          <cell r="D2623"/>
          <cell r="J2623"/>
        </row>
        <row r="2624">
          <cell r="D2624" t="str">
            <v>AM</v>
          </cell>
          <cell r="E2624">
            <v>23040024</v>
          </cell>
          <cell r="J2624"/>
          <cell r="K2624"/>
        </row>
        <row r="2625">
          <cell r="D2625"/>
          <cell r="E2625"/>
          <cell r="J2625"/>
          <cell r="K2625"/>
        </row>
        <row r="2626">
          <cell r="D2626"/>
          <cell r="E2626"/>
          <cell r="J2626"/>
          <cell r="K2626"/>
        </row>
        <row r="2627">
          <cell r="D2627"/>
          <cell r="E2627"/>
          <cell r="J2627"/>
          <cell r="K2627"/>
        </row>
        <row r="2628">
          <cell r="D2628"/>
          <cell r="E2628"/>
          <cell r="J2628"/>
          <cell r="K2628"/>
        </row>
        <row r="2629">
          <cell r="D2629"/>
          <cell r="J2629"/>
          <cell r="K2629"/>
        </row>
        <row r="2630">
          <cell r="D2630" t="str">
            <v>C</v>
          </cell>
          <cell r="E2630"/>
          <cell r="J2630" t="str">
            <v>Disc 2</v>
          </cell>
          <cell r="K2630" t="str">
            <v>Amount</v>
          </cell>
        </row>
        <row r="2631">
          <cell r="D2631"/>
          <cell r="E2631"/>
          <cell r="J2631"/>
          <cell r="K2631"/>
        </row>
        <row r="2632">
          <cell r="D2632"/>
          <cell r="E2632"/>
          <cell r="J2632"/>
          <cell r="K2632">
            <v>0</v>
          </cell>
        </row>
        <row r="2633">
          <cell r="D2633"/>
          <cell r="E2633"/>
          <cell r="J2633"/>
          <cell r="K2633">
            <v>0</v>
          </cell>
        </row>
        <row r="2634">
          <cell r="D2634"/>
          <cell r="E2634"/>
          <cell r="J2634"/>
          <cell r="K2634">
            <v>0</v>
          </cell>
        </row>
        <row r="2635">
          <cell r="D2635"/>
          <cell r="E2635"/>
          <cell r="J2635"/>
          <cell r="K2635">
            <v>0</v>
          </cell>
        </row>
        <row r="2636">
          <cell r="D2636"/>
          <cell r="E2636"/>
          <cell r="J2636"/>
          <cell r="K2636">
            <v>0</v>
          </cell>
        </row>
        <row r="2637">
          <cell r="D2637"/>
          <cell r="E2637"/>
          <cell r="J2637"/>
          <cell r="K2637">
            <v>0</v>
          </cell>
        </row>
        <row r="2638">
          <cell r="D2638"/>
          <cell r="E2638"/>
          <cell r="J2638"/>
          <cell r="K2638">
            <v>0</v>
          </cell>
        </row>
        <row r="2639">
          <cell r="D2639"/>
          <cell r="E2639"/>
          <cell r="J2639"/>
          <cell r="K2639">
            <v>0</v>
          </cell>
        </row>
        <row r="2640">
          <cell r="D2640"/>
          <cell r="E2640"/>
          <cell r="J2640"/>
          <cell r="K2640">
            <v>0</v>
          </cell>
        </row>
        <row r="2641">
          <cell r="D2641"/>
          <cell r="E2641"/>
          <cell r="J2641"/>
          <cell r="K2641">
            <v>0</v>
          </cell>
        </row>
        <row r="2642">
          <cell r="D2642"/>
          <cell r="E2642"/>
          <cell r="J2642"/>
          <cell r="K2642">
            <v>0</v>
          </cell>
        </row>
        <row r="2643">
          <cell r="D2643"/>
          <cell r="E2643"/>
          <cell r="J2643"/>
          <cell r="K2643">
            <v>0</v>
          </cell>
        </row>
        <row r="2644">
          <cell r="D2644"/>
          <cell r="E2644"/>
          <cell r="J2644"/>
          <cell r="K2644">
            <v>0</v>
          </cell>
        </row>
        <row r="2645">
          <cell r="D2645"/>
          <cell r="E2645"/>
          <cell r="J2645"/>
          <cell r="K2645">
            <v>0</v>
          </cell>
        </row>
        <row r="2646">
          <cell r="D2646"/>
          <cell r="E2646"/>
          <cell r="J2646"/>
          <cell r="K2646">
            <v>0</v>
          </cell>
        </row>
        <row r="2647">
          <cell r="D2647"/>
          <cell r="E2647"/>
          <cell r="J2647"/>
          <cell r="K2647">
            <v>0</v>
          </cell>
        </row>
        <row r="2648">
          <cell r="D2648"/>
          <cell r="E2648"/>
          <cell r="J2648"/>
          <cell r="K2648"/>
        </row>
        <row r="2649">
          <cell r="D2649"/>
          <cell r="E2649"/>
          <cell r="J2649"/>
          <cell r="K2649"/>
        </row>
        <row r="2650">
          <cell r="D2650"/>
          <cell r="J2650">
            <v>0</v>
          </cell>
          <cell r="K2650"/>
        </row>
        <row r="2651">
          <cell r="D2651"/>
          <cell r="J2651"/>
          <cell r="K2651"/>
        </row>
        <row r="2652">
          <cell r="D2652"/>
          <cell r="J2652"/>
          <cell r="K2652">
            <v>0</v>
          </cell>
        </row>
        <row r="2653">
          <cell r="D2653"/>
          <cell r="J2653"/>
          <cell r="K2653"/>
        </row>
        <row r="2654">
          <cell r="D2654"/>
          <cell r="E2654" t="str">
            <v>Hormat Kami,</v>
          </cell>
          <cell r="J2654">
            <v>0</v>
          </cell>
          <cell r="K2654"/>
        </row>
        <row r="2655">
          <cell r="D2655"/>
          <cell r="J2655"/>
          <cell r="K2655"/>
        </row>
        <row r="2656">
          <cell r="D2656"/>
          <cell r="E2656"/>
          <cell r="J2656"/>
          <cell r="K2656">
            <v>0</v>
          </cell>
        </row>
        <row r="2657">
          <cell r="D2657"/>
          <cell r="E2657"/>
          <cell r="J2657"/>
          <cell r="K2657"/>
        </row>
        <row r="2658">
          <cell r="D2658"/>
          <cell r="J2658"/>
          <cell r="K2658"/>
        </row>
        <row r="2659">
          <cell r="D2659"/>
          <cell r="J2659"/>
          <cell r="K2659"/>
        </row>
        <row r="2660">
          <cell r="D2660"/>
          <cell r="J2660"/>
          <cell r="K2660"/>
        </row>
        <row r="2661">
          <cell r="D2661"/>
          <cell r="E2661"/>
          <cell r="J2661"/>
          <cell r="K2661"/>
        </row>
        <row r="2662">
          <cell r="D2662" t="str">
            <v>AM</v>
          </cell>
          <cell r="E2662">
            <v>23040024</v>
          </cell>
          <cell r="J2662"/>
          <cell r="K2662"/>
        </row>
        <row r="2663">
          <cell r="D2663"/>
          <cell r="E2663"/>
          <cell r="J2663"/>
          <cell r="K2663"/>
        </row>
        <row r="2664">
          <cell r="D2664">
            <v>0</v>
          </cell>
          <cell r="E2664"/>
          <cell r="J2664"/>
          <cell r="K2664"/>
        </row>
        <row r="2665">
          <cell r="D2665"/>
          <cell r="E2665"/>
          <cell r="J2665"/>
          <cell r="K2665"/>
        </row>
        <row r="2666">
          <cell r="D2666">
            <v>0</v>
          </cell>
          <cell r="E2666"/>
          <cell r="J2666"/>
          <cell r="K2666"/>
        </row>
        <row r="2667">
          <cell r="D2667"/>
          <cell r="E2667"/>
          <cell r="J2667"/>
          <cell r="K2667"/>
        </row>
        <row r="2668">
          <cell r="D2668" t="str">
            <v>C</v>
          </cell>
          <cell r="E2668"/>
          <cell r="J2668" t="str">
            <v>Disc 2</v>
          </cell>
          <cell r="K2668" t="str">
            <v>Amount</v>
          </cell>
        </row>
        <row r="2669">
          <cell r="D2669"/>
          <cell r="E2669"/>
          <cell r="J2669"/>
          <cell r="K2669"/>
        </row>
        <row r="2670">
          <cell r="D2670">
            <v>0</v>
          </cell>
          <cell r="E2670">
            <v>0</v>
          </cell>
          <cell r="J2670">
            <v>0</v>
          </cell>
          <cell r="K2670">
            <v>0</v>
          </cell>
        </row>
        <row r="2671">
          <cell r="D2671">
            <v>0</v>
          </cell>
          <cell r="E2671">
            <v>0</v>
          </cell>
          <cell r="J2671">
            <v>0</v>
          </cell>
          <cell r="K2671">
            <v>0</v>
          </cell>
        </row>
        <row r="2672">
          <cell r="D2672">
            <v>0</v>
          </cell>
          <cell r="E2672">
            <v>0</v>
          </cell>
          <cell r="J2672">
            <v>0</v>
          </cell>
          <cell r="K2672">
            <v>0</v>
          </cell>
        </row>
        <row r="2673">
          <cell r="D2673">
            <v>0</v>
          </cell>
          <cell r="E2673">
            <v>0</v>
          </cell>
          <cell r="J2673">
            <v>0</v>
          </cell>
          <cell r="K2673">
            <v>0</v>
          </cell>
        </row>
        <row r="2674">
          <cell r="D2674">
            <v>0</v>
          </cell>
          <cell r="E2674">
            <v>0</v>
          </cell>
          <cell r="J2674">
            <v>0</v>
          </cell>
          <cell r="K2674">
            <v>0</v>
          </cell>
        </row>
        <row r="2675">
          <cell r="D2675">
            <v>0</v>
          </cell>
          <cell r="E2675">
            <v>0</v>
          </cell>
          <cell r="J2675">
            <v>0</v>
          </cell>
          <cell r="K2675">
            <v>0</v>
          </cell>
        </row>
        <row r="2676">
          <cell r="D2676">
            <v>0</v>
          </cell>
          <cell r="E2676">
            <v>0</v>
          </cell>
          <cell r="J2676">
            <v>0</v>
          </cell>
          <cell r="K2676">
            <v>0</v>
          </cell>
        </row>
        <row r="2677">
          <cell r="D2677">
            <v>0</v>
          </cell>
          <cell r="E2677">
            <v>0</v>
          </cell>
          <cell r="J2677">
            <v>0</v>
          </cell>
          <cell r="K2677">
            <v>0</v>
          </cell>
        </row>
        <row r="2678">
          <cell r="D2678">
            <v>0</v>
          </cell>
          <cell r="E2678">
            <v>0</v>
          </cell>
          <cell r="J2678">
            <v>0</v>
          </cell>
          <cell r="K2678">
            <v>0</v>
          </cell>
        </row>
        <row r="2679">
          <cell r="D2679">
            <v>0</v>
          </cell>
          <cell r="E2679">
            <v>0</v>
          </cell>
          <cell r="J2679">
            <v>0</v>
          </cell>
          <cell r="K2679">
            <v>0</v>
          </cell>
        </row>
        <row r="2680">
          <cell r="D2680">
            <v>0</v>
          </cell>
          <cell r="E2680">
            <v>0</v>
          </cell>
          <cell r="J2680">
            <v>0</v>
          </cell>
          <cell r="K2680">
            <v>0</v>
          </cell>
        </row>
        <row r="2681">
          <cell r="D2681">
            <v>0</v>
          </cell>
          <cell r="E2681">
            <v>0</v>
          </cell>
          <cell r="J2681">
            <v>0</v>
          </cell>
          <cell r="K2681">
            <v>0</v>
          </cell>
        </row>
        <row r="2682">
          <cell r="D2682">
            <v>0</v>
          </cell>
          <cell r="E2682">
            <v>0</v>
          </cell>
          <cell r="J2682">
            <v>0</v>
          </cell>
          <cell r="K2682">
            <v>0</v>
          </cell>
        </row>
        <row r="2683">
          <cell r="D2683">
            <v>0</v>
          </cell>
          <cell r="E2683">
            <v>0</v>
          </cell>
          <cell r="J2683">
            <v>0</v>
          </cell>
          <cell r="K2683">
            <v>0</v>
          </cell>
        </row>
        <row r="2684">
          <cell r="D2684">
            <v>0</v>
          </cell>
          <cell r="E2684">
            <v>0</v>
          </cell>
          <cell r="J2684">
            <v>0</v>
          </cell>
          <cell r="K2684">
            <v>0</v>
          </cell>
        </row>
        <row r="2685">
          <cell r="D2685">
            <v>0</v>
          </cell>
          <cell r="E2685">
            <v>0</v>
          </cell>
          <cell r="J2685">
            <v>0</v>
          </cell>
          <cell r="K2685">
            <v>0</v>
          </cell>
        </row>
        <row r="2686">
          <cell r="D2686"/>
          <cell r="E2686"/>
          <cell r="J2686"/>
          <cell r="K2686"/>
        </row>
        <row r="2687">
          <cell r="D2687"/>
          <cell r="E2687"/>
          <cell r="J2687"/>
          <cell r="K2687"/>
        </row>
        <row r="2688">
          <cell r="D2688"/>
          <cell r="E2688"/>
          <cell r="J2688">
            <v>0</v>
          </cell>
          <cell r="K2688"/>
        </row>
        <row r="2689">
          <cell r="D2689"/>
          <cell r="E2689"/>
          <cell r="J2689"/>
          <cell r="K2689"/>
        </row>
        <row r="2690">
          <cell r="D2690"/>
          <cell r="E2690"/>
          <cell r="J2690">
            <v>0</v>
          </cell>
          <cell r="K2690">
            <v>0</v>
          </cell>
        </row>
        <row r="2691">
          <cell r="D2691"/>
          <cell r="E2691"/>
          <cell r="J2691"/>
          <cell r="K2691"/>
        </row>
        <row r="2692">
          <cell r="D2692"/>
          <cell r="E2692" t="str">
            <v>Hormat Kami,</v>
          </cell>
          <cell r="J2692">
            <v>0</v>
          </cell>
          <cell r="K2692"/>
        </row>
        <row r="2693">
          <cell r="D2693"/>
          <cell r="E2693"/>
          <cell r="J2693"/>
          <cell r="K2693"/>
        </row>
        <row r="2694">
          <cell r="D2694"/>
          <cell r="E2694"/>
          <cell r="J2694"/>
          <cell r="K2694">
            <v>0</v>
          </cell>
        </row>
        <row r="2695">
          <cell r="D2695"/>
          <cell r="E2695"/>
          <cell r="J2695"/>
          <cell r="K2695"/>
        </row>
        <row r="2696">
          <cell r="D2696"/>
          <cell r="E2696"/>
          <cell r="J2696">
            <v>0</v>
          </cell>
          <cell r="K2696"/>
        </row>
        <row r="2697">
          <cell r="D2697"/>
          <cell r="E2697"/>
          <cell r="J2697">
            <v>0</v>
          </cell>
          <cell r="K2697"/>
        </row>
        <row r="2698">
          <cell r="D2698"/>
          <cell r="E2698"/>
          <cell r="J2698"/>
          <cell r="K2698"/>
        </row>
        <row r="2699">
          <cell r="D2699"/>
          <cell r="E2699"/>
          <cell r="J2699"/>
          <cell r="K2699"/>
        </row>
        <row r="2700">
          <cell r="D2700" t="str">
            <v>AM</v>
          </cell>
          <cell r="E2700">
            <v>23040024</v>
          </cell>
          <cell r="J2700"/>
          <cell r="K2700"/>
        </row>
        <row r="2701">
          <cell r="D2701"/>
          <cell r="E2701"/>
          <cell r="J2701"/>
          <cell r="K2701"/>
        </row>
        <row r="2702">
          <cell r="D2702">
            <v>0</v>
          </cell>
          <cell r="E2702"/>
          <cell r="J2702"/>
          <cell r="K2702"/>
        </row>
        <row r="2703">
          <cell r="D2703"/>
          <cell r="E2703"/>
          <cell r="J2703"/>
          <cell r="K2703"/>
        </row>
        <row r="2704">
          <cell r="D2704">
            <v>0</v>
          </cell>
          <cell r="E2704"/>
          <cell r="J2704"/>
          <cell r="K2704"/>
        </row>
        <row r="2705">
          <cell r="D2705"/>
          <cell r="E2705"/>
          <cell r="J2705"/>
          <cell r="K2705"/>
        </row>
        <row r="2706">
          <cell r="D2706" t="str">
            <v>C</v>
          </cell>
          <cell r="E2706"/>
          <cell r="J2706" t="str">
            <v>Disc 2</v>
          </cell>
          <cell r="K2706" t="str">
            <v>Amount</v>
          </cell>
        </row>
        <row r="2707">
          <cell r="D2707"/>
          <cell r="E2707"/>
          <cell r="J2707"/>
          <cell r="K2707"/>
        </row>
        <row r="2708">
          <cell r="D2708">
            <v>0</v>
          </cell>
          <cell r="E2708">
            <v>0</v>
          </cell>
          <cell r="J2708">
            <v>0</v>
          </cell>
          <cell r="K2708">
            <v>0</v>
          </cell>
        </row>
        <row r="2709">
          <cell r="D2709">
            <v>0</v>
          </cell>
          <cell r="E2709">
            <v>0</v>
          </cell>
          <cell r="J2709">
            <v>0</v>
          </cell>
          <cell r="K2709">
            <v>0</v>
          </cell>
        </row>
        <row r="2710">
          <cell r="D2710">
            <v>0</v>
          </cell>
          <cell r="E2710">
            <v>0</v>
          </cell>
          <cell r="J2710">
            <v>0</v>
          </cell>
          <cell r="K2710">
            <v>0</v>
          </cell>
        </row>
        <row r="2711">
          <cell r="D2711">
            <v>0</v>
          </cell>
          <cell r="E2711">
            <v>0</v>
          </cell>
          <cell r="J2711">
            <v>0</v>
          </cell>
          <cell r="K2711">
            <v>0</v>
          </cell>
        </row>
        <row r="2712">
          <cell r="D2712">
            <v>0</v>
          </cell>
          <cell r="E2712">
            <v>0</v>
          </cell>
          <cell r="J2712">
            <v>0</v>
          </cell>
          <cell r="K2712">
            <v>0</v>
          </cell>
        </row>
        <row r="2713">
          <cell r="D2713">
            <v>0</v>
          </cell>
          <cell r="E2713">
            <v>0</v>
          </cell>
          <cell r="J2713">
            <v>0</v>
          </cell>
          <cell r="K2713">
            <v>0</v>
          </cell>
        </row>
        <row r="2714">
          <cell r="D2714">
            <v>0</v>
          </cell>
          <cell r="E2714">
            <v>0</v>
          </cell>
          <cell r="J2714">
            <v>0</v>
          </cell>
          <cell r="K2714">
            <v>0</v>
          </cell>
        </row>
        <row r="2715">
          <cell r="D2715">
            <v>0</v>
          </cell>
          <cell r="E2715">
            <v>0</v>
          </cell>
          <cell r="J2715">
            <v>0</v>
          </cell>
          <cell r="K2715">
            <v>0</v>
          </cell>
        </row>
        <row r="2716">
          <cell r="D2716">
            <v>0</v>
          </cell>
          <cell r="E2716">
            <v>0</v>
          </cell>
          <cell r="J2716">
            <v>0</v>
          </cell>
          <cell r="K2716">
            <v>0</v>
          </cell>
        </row>
        <row r="2717">
          <cell r="D2717">
            <v>0</v>
          </cell>
          <cell r="E2717">
            <v>0</v>
          </cell>
          <cell r="J2717">
            <v>0</v>
          </cell>
          <cell r="K2717">
            <v>0</v>
          </cell>
        </row>
        <row r="2718">
          <cell r="D2718">
            <v>0</v>
          </cell>
          <cell r="E2718">
            <v>0</v>
          </cell>
          <cell r="J2718">
            <v>0</v>
          </cell>
          <cell r="K2718">
            <v>0</v>
          </cell>
        </row>
        <row r="2719">
          <cell r="D2719">
            <v>0</v>
          </cell>
          <cell r="E2719">
            <v>0</v>
          </cell>
          <cell r="J2719">
            <v>0</v>
          </cell>
          <cell r="K2719">
            <v>0</v>
          </cell>
        </row>
        <row r="2720">
          <cell r="D2720">
            <v>0</v>
          </cell>
          <cell r="E2720">
            <v>0</v>
          </cell>
          <cell r="J2720">
            <v>0</v>
          </cell>
          <cell r="K2720">
            <v>0</v>
          </cell>
        </row>
        <row r="2721">
          <cell r="D2721">
            <v>0</v>
          </cell>
          <cell r="E2721">
            <v>0</v>
          </cell>
          <cell r="J2721">
            <v>0</v>
          </cell>
          <cell r="K2721">
            <v>0</v>
          </cell>
        </row>
        <row r="2722">
          <cell r="D2722">
            <v>0</v>
          </cell>
          <cell r="E2722">
            <v>0</v>
          </cell>
          <cell r="J2722">
            <v>0</v>
          </cell>
          <cell r="K2722">
            <v>0</v>
          </cell>
        </row>
        <row r="2723">
          <cell r="D2723">
            <v>0</v>
          </cell>
          <cell r="E2723">
            <v>0</v>
          </cell>
          <cell r="J2723">
            <v>0</v>
          </cell>
          <cell r="K2723">
            <v>0</v>
          </cell>
        </row>
        <row r="2724">
          <cell r="D2724"/>
          <cell r="E2724"/>
          <cell r="J2724"/>
          <cell r="K2724"/>
        </row>
        <row r="2725">
          <cell r="D2725"/>
          <cell r="E2725"/>
          <cell r="J2725"/>
          <cell r="K2725"/>
        </row>
        <row r="2726">
          <cell r="D2726"/>
          <cell r="E2726"/>
          <cell r="J2726">
            <v>0</v>
          </cell>
          <cell r="K2726"/>
        </row>
        <row r="2727">
          <cell r="D2727"/>
          <cell r="E2727"/>
          <cell r="J2727"/>
          <cell r="K2727"/>
        </row>
        <row r="2728">
          <cell r="D2728"/>
          <cell r="E2728"/>
          <cell r="J2728">
            <v>0</v>
          </cell>
          <cell r="K2728">
            <v>0</v>
          </cell>
        </row>
        <row r="2729">
          <cell r="D2729"/>
          <cell r="E2729"/>
          <cell r="J2729"/>
          <cell r="K2729"/>
        </row>
        <row r="2730">
          <cell r="D2730"/>
          <cell r="E2730" t="str">
            <v>Hormat Kami,</v>
          </cell>
          <cell r="J2730">
            <v>0</v>
          </cell>
          <cell r="K2730"/>
        </row>
        <row r="2731">
          <cell r="D2731"/>
          <cell r="E2731"/>
          <cell r="J2731"/>
          <cell r="K2731"/>
        </row>
        <row r="2732">
          <cell r="D2732"/>
          <cell r="E2732"/>
          <cell r="J2732"/>
          <cell r="K2732">
            <v>0</v>
          </cell>
        </row>
        <row r="2733">
          <cell r="D2733"/>
          <cell r="E2733"/>
          <cell r="J2733"/>
          <cell r="K2733"/>
        </row>
        <row r="2734">
          <cell r="D2734"/>
          <cell r="E2734"/>
          <cell r="J2734">
            <v>0</v>
          </cell>
          <cell r="K2734"/>
        </row>
        <row r="2735">
          <cell r="D2735"/>
          <cell r="E2735"/>
          <cell r="J2735">
            <v>0</v>
          </cell>
          <cell r="K2735"/>
        </row>
        <row r="2736">
          <cell r="D2736"/>
          <cell r="E2736"/>
          <cell r="J2736"/>
          <cell r="K2736"/>
        </row>
        <row r="2737">
          <cell r="D2737"/>
          <cell r="J2737"/>
        </row>
        <row r="2738">
          <cell r="D2738" t="str">
            <v>AM</v>
          </cell>
          <cell r="E2738">
            <v>23040025</v>
          </cell>
          <cell r="J2738"/>
          <cell r="K2738"/>
        </row>
        <row r="2739">
          <cell r="D2739"/>
          <cell r="E2739"/>
          <cell r="J2739"/>
          <cell r="K2739"/>
        </row>
        <row r="2740">
          <cell r="D2740"/>
          <cell r="E2740"/>
          <cell r="J2740"/>
          <cell r="K2740"/>
        </row>
        <row r="2741">
          <cell r="D2741"/>
          <cell r="E2741"/>
          <cell r="J2741"/>
          <cell r="K2741"/>
        </row>
        <row r="2742">
          <cell r="D2742"/>
          <cell r="E2742"/>
          <cell r="J2742"/>
          <cell r="K2742"/>
        </row>
        <row r="2743">
          <cell r="D2743"/>
          <cell r="J2743"/>
          <cell r="K2743"/>
        </row>
        <row r="2744">
          <cell r="D2744" t="str">
            <v>C</v>
          </cell>
          <cell r="E2744"/>
          <cell r="J2744" t="str">
            <v>Disc 2</v>
          </cell>
          <cell r="K2744" t="str">
            <v>Amount</v>
          </cell>
        </row>
        <row r="2745">
          <cell r="D2745"/>
          <cell r="E2745"/>
          <cell r="J2745"/>
          <cell r="K2745"/>
        </row>
        <row r="2746">
          <cell r="D2746"/>
          <cell r="E2746"/>
          <cell r="J2746"/>
          <cell r="K2746">
            <v>0</v>
          </cell>
        </row>
        <row r="2747">
          <cell r="D2747"/>
          <cell r="E2747"/>
          <cell r="J2747"/>
          <cell r="K2747">
            <v>0</v>
          </cell>
        </row>
        <row r="2748">
          <cell r="D2748"/>
          <cell r="E2748"/>
          <cell r="J2748"/>
          <cell r="K2748">
            <v>0</v>
          </cell>
        </row>
        <row r="2749">
          <cell r="D2749"/>
          <cell r="E2749"/>
          <cell r="J2749"/>
          <cell r="K2749">
            <v>0</v>
          </cell>
        </row>
        <row r="2750">
          <cell r="D2750"/>
          <cell r="E2750"/>
          <cell r="J2750"/>
          <cell r="K2750">
            <v>0</v>
          </cell>
        </row>
        <row r="2751">
          <cell r="D2751"/>
          <cell r="E2751"/>
          <cell r="J2751"/>
          <cell r="K2751">
            <v>0</v>
          </cell>
        </row>
        <row r="2752">
          <cell r="D2752"/>
          <cell r="E2752"/>
          <cell r="J2752"/>
          <cell r="K2752">
            <v>0</v>
          </cell>
        </row>
        <row r="2753">
          <cell r="D2753"/>
          <cell r="E2753"/>
          <cell r="J2753"/>
          <cell r="K2753">
            <v>0</v>
          </cell>
        </row>
        <row r="2754">
          <cell r="D2754"/>
          <cell r="E2754"/>
          <cell r="J2754"/>
          <cell r="K2754">
            <v>0</v>
          </cell>
        </row>
        <row r="2755">
          <cell r="D2755"/>
          <cell r="E2755"/>
          <cell r="J2755"/>
          <cell r="K2755">
            <v>0</v>
          </cell>
        </row>
        <row r="2756">
          <cell r="D2756"/>
          <cell r="E2756"/>
          <cell r="J2756"/>
          <cell r="K2756">
            <v>0</v>
          </cell>
        </row>
        <row r="2757">
          <cell r="D2757"/>
          <cell r="E2757"/>
          <cell r="J2757"/>
          <cell r="K2757">
            <v>0</v>
          </cell>
        </row>
        <row r="2758">
          <cell r="D2758"/>
          <cell r="E2758"/>
          <cell r="J2758"/>
          <cell r="K2758">
            <v>0</v>
          </cell>
        </row>
        <row r="2759">
          <cell r="D2759"/>
          <cell r="E2759"/>
          <cell r="J2759"/>
          <cell r="K2759">
            <v>0</v>
          </cell>
        </row>
        <row r="2760">
          <cell r="D2760"/>
          <cell r="E2760"/>
          <cell r="J2760"/>
          <cell r="K2760">
            <v>0</v>
          </cell>
        </row>
        <row r="2761">
          <cell r="D2761"/>
          <cell r="E2761"/>
          <cell r="J2761"/>
          <cell r="K2761">
            <v>0</v>
          </cell>
        </row>
        <row r="2762">
          <cell r="D2762"/>
          <cell r="E2762"/>
          <cell r="J2762"/>
          <cell r="K2762"/>
        </row>
        <row r="2763">
          <cell r="D2763"/>
          <cell r="E2763"/>
          <cell r="J2763"/>
          <cell r="K2763"/>
        </row>
        <row r="2764">
          <cell r="D2764"/>
          <cell r="J2764">
            <v>0</v>
          </cell>
          <cell r="K2764"/>
        </row>
        <row r="2765">
          <cell r="D2765"/>
          <cell r="J2765"/>
          <cell r="K2765"/>
        </row>
        <row r="2766">
          <cell r="D2766"/>
          <cell r="J2766"/>
          <cell r="K2766">
            <v>0</v>
          </cell>
        </row>
        <row r="2767">
          <cell r="D2767"/>
          <cell r="J2767"/>
          <cell r="K2767"/>
        </row>
        <row r="2768">
          <cell r="D2768"/>
          <cell r="E2768" t="str">
            <v>Hormat Kami,</v>
          </cell>
          <cell r="J2768">
            <v>0</v>
          </cell>
          <cell r="K2768"/>
        </row>
        <row r="2769">
          <cell r="D2769"/>
          <cell r="J2769"/>
          <cell r="K2769"/>
        </row>
        <row r="2770">
          <cell r="D2770"/>
          <cell r="E2770"/>
          <cell r="J2770"/>
          <cell r="K2770">
            <v>0</v>
          </cell>
        </row>
        <row r="2771">
          <cell r="D2771"/>
          <cell r="E2771"/>
          <cell r="J2771"/>
          <cell r="K2771"/>
        </row>
        <row r="2772">
          <cell r="D2772"/>
          <cell r="J2772"/>
          <cell r="K2772"/>
        </row>
        <row r="2773">
          <cell r="D2773"/>
          <cell r="J2773"/>
          <cell r="K2773"/>
        </row>
        <row r="2774">
          <cell r="D2774"/>
          <cell r="J2774"/>
          <cell r="K2774"/>
        </row>
        <row r="2775">
          <cell r="D2775"/>
          <cell r="E2775"/>
          <cell r="J2775"/>
          <cell r="K2775"/>
        </row>
        <row r="2776">
          <cell r="D2776" t="str">
            <v>AM</v>
          </cell>
          <cell r="E2776">
            <v>23040025</v>
          </cell>
          <cell r="J2776"/>
          <cell r="K2776"/>
        </row>
        <row r="2777">
          <cell r="D2777"/>
          <cell r="E2777"/>
          <cell r="J2777"/>
          <cell r="K2777"/>
        </row>
        <row r="2778">
          <cell r="D2778">
            <v>0</v>
          </cell>
          <cell r="E2778"/>
          <cell r="J2778"/>
          <cell r="K2778"/>
        </row>
        <row r="2779">
          <cell r="D2779"/>
          <cell r="E2779"/>
          <cell r="J2779"/>
          <cell r="K2779"/>
        </row>
        <row r="2780">
          <cell r="D2780">
            <v>0</v>
          </cell>
          <cell r="E2780"/>
          <cell r="J2780"/>
          <cell r="K2780"/>
        </row>
        <row r="2781">
          <cell r="D2781"/>
          <cell r="E2781"/>
          <cell r="J2781"/>
          <cell r="K2781"/>
        </row>
        <row r="2782">
          <cell r="D2782" t="str">
            <v>C</v>
          </cell>
          <cell r="E2782"/>
          <cell r="J2782" t="str">
            <v>Disc 2</v>
          </cell>
          <cell r="K2782" t="str">
            <v>Amount</v>
          </cell>
        </row>
        <row r="2783">
          <cell r="D2783"/>
          <cell r="E2783"/>
          <cell r="J2783"/>
          <cell r="K2783"/>
        </row>
        <row r="2784">
          <cell r="D2784">
            <v>0</v>
          </cell>
          <cell r="E2784">
            <v>0</v>
          </cell>
          <cell r="J2784">
            <v>0</v>
          </cell>
          <cell r="K2784">
            <v>0</v>
          </cell>
        </row>
        <row r="2785">
          <cell r="D2785">
            <v>0</v>
          </cell>
          <cell r="E2785">
            <v>0</v>
          </cell>
          <cell r="J2785">
            <v>0</v>
          </cell>
          <cell r="K2785">
            <v>0</v>
          </cell>
        </row>
        <row r="2786">
          <cell r="D2786">
            <v>0</v>
          </cell>
          <cell r="E2786">
            <v>0</v>
          </cell>
          <cell r="J2786">
            <v>0</v>
          </cell>
          <cell r="K2786">
            <v>0</v>
          </cell>
        </row>
        <row r="2787">
          <cell r="D2787">
            <v>0</v>
          </cell>
          <cell r="E2787">
            <v>0</v>
          </cell>
          <cell r="J2787">
            <v>0</v>
          </cell>
          <cell r="K2787">
            <v>0</v>
          </cell>
        </row>
        <row r="2788">
          <cell r="D2788">
            <v>0</v>
          </cell>
          <cell r="E2788">
            <v>0</v>
          </cell>
          <cell r="J2788">
            <v>0</v>
          </cell>
          <cell r="K2788">
            <v>0</v>
          </cell>
        </row>
        <row r="2789">
          <cell r="D2789">
            <v>0</v>
          </cell>
          <cell r="E2789">
            <v>0</v>
          </cell>
          <cell r="J2789">
            <v>0</v>
          </cell>
          <cell r="K2789">
            <v>0</v>
          </cell>
        </row>
        <row r="2790">
          <cell r="D2790">
            <v>0</v>
          </cell>
          <cell r="E2790">
            <v>0</v>
          </cell>
          <cell r="J2790">
            <v>0</v>
          </cell>
          <cell r="K2790">
            <v>0</v>
          </cell>
        </row>
        <row r="2791">
          <cell r="D2791">
            <v>0</v>
          </cell>
          <cell r="E2791">
            <v>0</v>
          </cell>
          <cell r="J2791">
            <v>0</v>
          </cell>
          <cell r="K2791">
            <v>0</v>
          </cell>
        </row>
        <row r="2792">
          <cell r="D2792">
            <v>0</v>
          </cell>
          <cell r="E2792">
            <v>0</v>
          </cell>
          <cell r="J2792">
            <v>0</v>
          </cell>
          <cell r="K2792">
            <v>0</v>
          </cell>
        </row>
        <row r="2793">
          <cell r="D2793">
            <v>0</v>
          </cell>
          <cell r="E2793">
            <v>0</v>
          </cell>
          <cell r="J2793">
            <v>0</v>
          </cell>
          <cell r="K2793">
            <v>0</v>
          </cell>
        </row>
        <row r="2794">
          <cell r="D2794">
            <v>0</v>
          </cell>
          <cell r="E2794">
            <v>0</v>
          </cell>
          <cell r="J2794">
            <v>0</v>
          </cell>
          <cell r="K2794">
            <v>0</v>
          </cell>
        </row>
        <row r="2795">
          <cell r="D2795">
            <v>0</v>
          </cell>
          <cell r="E2795">
            <v>0</v>
          </cell>
          <cell r="J2795">
            <v>0</v>
          </cell>
          <cell r="K2795">
            <v>0</v>
          </cell>
        </row>
        <row r="2796">
          <cell r="D2796">
            <v>0</v>
          </cell>
          <cell r="E2796">
            <v>0</v>
          </cell>
          <cell r="J2796">
            <v>0</v>
          </cell>
          <cell r="K2796">
            <v>0</v>
          </cell>
        </row>
        <row r="2797">
          <cell r="D2797">
            <v>0</v>
          </cell>
          <cell r="E2797">
            <v>0</v>
          </cell>
          <cell r="J2797">
            <v>0</v>
          </cell>
          <cell r="K2797">
            <v>0</v>
          </cell>
        </row>
        <row r="2798">
          <cell r="D2798">
            <v>0</v>
          </cell>
          <cell r="E2798">
            <v>0</v>
          </cell>
          <cell r="J2798">
            <v>0</v>
          </cell>
          <cell r="K2798">
            <v>0</v>
          </cell>
        </row>
        <row r="2799">
          <cell r="D2799">
            <v>0</v>
          </cell>
          <cell r="E2799">
            <v>0</v>
          </cell>
          <cell r="J2799">
            <v>0</v>
          </cell>
          <cell r="K2799">
            <v>0</v>
          </cell>
        </row>
        <row r="2800">
          <cell r="D2800"/>
          <cell r="E2800"/>
          <cell r="J2800"/>
          <cell r="K2800"/>
        </row>
        <row r="2801">
          <cell r="D2801"/>
          <cell r="E2801"/>
          <cell r="J2801"/>
          <cell r="K2801"/>
        </row>
        <row r="2802">
          <cell r="D2802"/>
          <cell r="E2802"/>
          <cell r="J2802">
            <v>0</v>
          </cell>
          <cell r="K2802"/>
        </row>
        <row r="2803">
          <cell r="D2803"/>
          <cell r="E2803"/>
          <cell r="J2803"/>
          <cell r="K2803"/>
        </row>
        <row r="2804">
          <cell r="D2804"/>
          <cell r="E2804"/>
          <cell r="J2804">
            <v>0</v>
          </cell>
          <cell r="K2804">
            <v>0</v>
          </cell>
        </row>
        <row r="2805">
          <cell r="D2805"/>
          <cell r="E2805"/>
          <cell r="J2805"/>
          <cell r="K2805"/>
        </row>
        <row r="2806">
          <cell r="D2806"/>
          <cell r="E2806" t="str">
            <v>Hormat Kami,</v>
          </cell>
          <cell r="J2806">
            <v>0</v>
          </cell>
          <cell r="K2806"/>
        </row>
        <row r="2807">
          <cell r="D2807"/>
          <cell r="E2807"/>
          <cell r="J2807"/>
          <cell r="K2807"/>
        </row>
        <row r="2808">
          <cell r="D2808"/>
          <cell r="E2808"/>
          <cell r="J2808"/>
          <cell r="K2808">
            <v>0</v>
          </cell>
        </row>
        <row r="2809">
          <cell r="D2809"/>
          <cell r="E2809"/>
          <cell r="J2809"/>
          <cell r="K2809"/>
        </row>
        <row r="2810">
          <cell r="D2810"/>
          <cell r="E2810"/>
          <cell r="J2810">
            <v>0</v>
          </cell>
          <cell r="K2810"/>
        </row>
        <row r="2811">
          <cell r="D2811"/>
          <cell r="E2811"/>
          <cell r="J2811">
            <v>0</v>
          </cell>
          <cell r="K2811"/>
        </row>
        <row r="2812">
          <cell r="D2812"/>
          <cell r="E2812"/>
          <cell r="J2812"/>
          <cell r="K2812"/>
        </row>
        <row r="2813">
          <cell r="D2813"/>
          <cell r="E2813"/>
          <cell r="J2813"/>
          <cell r="K2813"/>
        </row>
        <row r="2814">
          <cell r="D2814" t="str">
            <v>AM</v>
          </cell>
          <cell r="E2814">
            <v>23040025</v>
          </cell>
          <cell r="J2814"/>
          <cell r="K2814"/>
        </row>
        <row r="2815">
          <cell r="D2815"/>
          <cell r="E2815"/>
          <cell r="J2815"/>
          <cell r="K2815"/>
        </row>
        <row r="2816">
          <cell r="D2816">
            <v>0</v>
          </cell>
          <cell r="E2816"/>
          <cell r="J2816"/>
          <cell r="K2816"/>
        </row>
        <row r="2817">
          <cell r="D2817"/>
          <cell r="E2817"/>
          <cell r="J2817"/>
          <cell r="K2817"/>
        </row>
        <row r="2818">
          <cell r="D2818">
            <v>0</v>
          </cell>
          <cell r="E2818"/>
          <cell r="J2818"/>
          <cell r="K2818"/>
        </row>
        <row r="2819">
          <cell r="D2819"/>
          <cell r="E2819"/>
          <cell r="J2819"/>
          <cell r="K2819"/>
        </row>
        <row r="2820">
          <cell r="D2820" t="str">
            <v>C</v>
          </cell>
          <cell r="E2820"/>
          <cell r="J2820" t="str">
            <v>Disc 2</v>
          </cell>
          <cell r="K2820" t="str">
            <v>Amount</v>
          </cell>
        </row>
        <row r="2821">
          <cell r="D2821"/>
          <cell r="E2821"/>
          <cell r="J2821"/>
          <cell r="K2821"/>
        </row>
        <row r="2822">
          <cell r="D2822">
            <v>0</v>
          </cell>
          <cell r="E2822">
            <v>0</v>
          </cell>
          <cell r="J2822">
            <v>0</v>
          </cell>
          <cell r="K2822">
            <v>0</v>
          </cell>
        </row>
        <row r="2823">
          <cell r="D2823">
            <v>0</v>
          </cell>
          <cell r="E2823">
            <v>0</v>
          </cell>
          <cell r="J2823">
            <v>0</v>
          </cell>
          <cell r="K2823">
            <v>0</v>
          </cell>
        </row>
        <row r="2824">
          <cell r="D2824">
            <v>0</v>
          </cell>
          <cell r="E2824">
            <v>0</v>
          </cell>
          <cell r="J2824">
            <v>0</v>
          </cell>
          <cell r="K2824">
            <v>0</v>
          </cell>
        </row>
        <row r="2825">
          <cell r="D2825">
            <v>0</v>
          </cell>
          <cell r="E2825">
            <v>0</v>
          </cell>
          <cell r="J2825">
            <v>0</v>
          </cell>
          <cell r="K2825">
            <v>0</v>
          </cell>
        </row>
        <row r="2826">
          <cell r="D2826">
            <v>0</v>
          </cell>
          <cell r="E2826">
            <v>0</v>
          </cell>
          <cell r="J2826">
            <v>0</v>
          </cell>
          <cell r="K2826">
            <v>0</v>
          </cell>
        </row>
        <row r="2827">
          <cell r="D2827">
            <v>0</v>
          </cell>
          <cell r="E2827">
            <v>0</v>
          </cell>
          <cell r="J2827">
            <v>0</v>
          </cell>
          <cell r="K2827">
            <v>0</v>
          </cell>
        </row>
        <row r="2828">
          <cell r="D2828">
            <v>0</v>
          </cell>
          <cell r="E2828">
            <v>0</v>
          </cell>
          <cell r="J2828">
            <v>0</v>
          </cell>
          <cell r="K2828">
            <v>0</v>
          </cell>
        </row>
        <row r="2829">
          <cell r="D2829">
            <v>0</v>
          </cell>
          <cell r="E2829">
            <v>0</v>
          </cell>
          <cell r="J2829">
            <v>0</v>
          </cell>
          <cell r="K2829">
            <v>0</v>
          </cell>
        </row>
        <row r="2830">
          <cell r="D2830">
            <v>0</v>
          </cell>
          <cell r="E2830">
            <v>0</v>
          </cell>
          <cell r="J2830">
            <v>0</v>
          </cell>
          <cell r="K2830">
            <v>0</v>
          </cell>
        </row>
        <row r="2831">
          <cell r="D2831">
            <v>0</v>
          </cell>
          <cell r="E2831">
            <v>0</v>
          </cell>
          <cell r="J2831">
            <v>0</v>
          </cell>
          <cell r="K2831">
            <v>0</v>
          </cell>
        </row>
        <row r="2832">
          <cell r="D2832">
            <v>0</v>
          </cell>
          <cell r="E2832">
            <v>0</v>
          </cell>
          <cell r="J2832">
            <v>0</v>
          </cell>
          <cell r="K2832">
            <v>0</v>
          </cell>
        </row>
        <row r="2833">
          <cell r="D2833">
            <v>0</v>
          </cell>
          <cell r="E2833">
            <v>0</v>
          </cell>
          <cell r="J2833">
            <v>0</v>
          </cell>
          <cell r="K2833">
            <v>0</v>
          </cell>
        </row>
        <row r="2834">
          <cell r="D2834">
            <v>0</v>
          </cell>
          <cell r="E2834">
            <v>0</v>
          </cell>
          <cell r="J2834">
            <v>0</v>
          </cell>
          <cell r="K2834">
            <v>0</v>
          </cell>
        </row>
        <row r="2835">
          <cell r="D2835">
            <v>0</v>
          </cell>
          <cell r="E2835">
            <v>0</v>
          </cell>
          <cell r="J2835">
            <v>0</v>
          </cell>
          <cell r="K2835">
            <v>0</v>
          </cell>
        </row>
        <row r="2836">
          <cell r="D2836">
            <v>0</v>
          </cell>
          <cell r="E2836">
            <v>0</v>
          </cell>
          <cell r="J2836">
            <v>0</v>
          </cell>
          <cell r="K2836">
            <v>0</v>
          </cell>
        </row>
        <row r="2837">
          <cell r="D2837">
            <v>0</v>
          </cell>
          <cell r="E2837">
            <v>0</v>
          </cell>
          <cell r="J2837">
            <v>0</v>
          </cell>
          <cell r="K2837">
            <v>0</v>
          </cell>
        </row>
        <row r="2838">
          <cell r="D2838"/>
          <cell r="E2838"/>
          <cell r="J2838"/>
          <cell r="K2838"/>
        </row>
        <row r="2839">
          <cell r="D2839"/>
          <cell r="E2839"/>
          <cell r="J2839"/>
          <cell r="K2839"/>
        </row>
        <row r="2840">
          <cell r="D2840"/>
          <cell r="E2840"/>
          <cell r="J2840">
            <v>0</v>
          </cell>
          <cell r="K2840"/>
        </row>
        <row r="2841">
          <cell r="D2841"/>
          <cell r="E2841"/>
          <cell r="J2841"/>
          <cell r="K2841"/>
        </row>
        <row r="2842">
          <cell r="D2842"/>
          <cell r="E2842"/>
          <cell r="J2842">
            <v>0</v>
          </cell>
          <cell r="K2842">
            <v>0</v>
          </cell>
        </row>
        <row r="2843">
          <cell r="D2843"/>
          <cell r="E2843"/>
          <cell r="J2843"/>
          <cell r="K2843"/>
        </row>
        <row r="2844">
          <cell r="D2844"/>
          <cell r="E2844" t="str">
            <v>Hormat Kami,</v>
          </cell>
          <cell r="J2844">
            <v>0</v>
          </cell>
          <cell r="K2844"/>
        </row>
        <row r="2845">
          <cell r="D2845"/>
          <cell r="E2845"/>
          <cell r="J2845"/>
          <cell r="K2845"/>
        </row>
        <row r="2846">
          <cell r="D2846"/>
          <cell r="E2846"/>
          <cell r="J2846"/>
          <cell r="K2846">
            <v>0</v>
          </cell>
        </row>
        <row r="2847">
          <cell r="D2847"/>
          <cell r="E2847"/>
          <cell r="J2847"/>
          <cell r="K2847"/>
        </row>
        <row r="2848">
          <cell r="D2848"/>
          <cell r="E2848"/>
          <cell r="J2848">
            <v>0</v>
          </cell>
          <cell r="K2848"/>
        </row>
        <row r="2849">
          <cell r="D2849"/>
          <cell r="E2849"/>
          <cell r="J2849">
            <v>0</v>
          </cell>
          <cell r="K2849"/>
        </row>
        <row r="2850">
          <cell r="D2850"/>
          <cell r="E2850"/>
          <cell r="J2850"/>
          <cell r="K2850"/>
        </row>
        <row r="2851">
          <cell r="D2851"/>
          <cell r="J2851"/>
        </row>
        <row r="2852">
          <cell r="D2852" t="str">
            <v>AM</v>
          </cell>
          <cell r="E2852">
            <v>23040026</v>
          </cell>
          <cell r="J2852"/>
          <cell r="K2852"/>
        </row>
        <row r="2853">
          <cell r="D2853"/>
          <cell r="E2853"/>
          <cell r="J2853"/>
          <cell r="K2853"/>
        </row>
        <row r="2854">
          <cell r="D2854"/>
          <cell r="E2854"/>
          <cell r="J2854"/>
          <cell r="K2854"/>
        </row>
        <row r="2855">
          <cell r="D2855"/>
          <cell r="E2855"/>
          <cell r="J2855"/>
          <cell r="K2855"/>
        </row>
        <row r="2856">
          <cell r="D2856"/>
          <cell r="E2856"/>
          <cell r="J2856"/>
          <cell r="K2856"/>
        </row>
        <row r="2857">
          <cell r="D2857"/>
          <cell r="J2857"/>
          <cell r="K2857"/>
        </row>
        <row r="2858">
          <cell r="D2858" t="str">
            <v>C</v>
          </cell>
          <cell r="E2858"/>
          <cell r="J2858" t="str">
            <v>Disc 2</v>
          </cell>
          <cell r="K2858" t="str">
            <v>Amount</v>
          </cell>
        </row>
        <row r="2859">
          <cell r="D2859"/>
          <cell r="E2859"/>
          <cell r="J2859"/>
          <cell r="K2859"/>
        </row>
        <row r="2860">
          <cell r="D2860"/>
          <cell r="E2860"/>
          <cell r="J2860"/>
          <cell r="K2860">
            <v>0</v>
          </cell>
        </row>
        <row r="2861">
          <cell r="D2861"/>
          <cell r="E2861"/>
          <cell r="J2861"/>
          <cell r="K2861">
            <v>0</v>
          </cell>
        </row>
        <row r="2862">
          <cell r="D2862"/>
          <cell r="E2862"/>
          <cell r="J2862"/>
          <cell r="K2862">
            <v>0</v>
          </cell>
        </row>
        <row r="2863">
          <cell r="D2863"/>
          <cell r="E2863"/>
          <cell r="J2863"/>
          <cell r="K2863">
            <v>0</v>
          </cell>
        </row>
        <row r="2864">
          <cell r="D2864"/>
          <cell r="E2864"/>
          <cell r="J2864"/>
          <cell r="K2864">
            <v>0</v>
          </cell>
        </row>
        <row r="2865">
          <cell r="D2865"/>
          <cell r="E2865"/>
          <cell r="J2865"/>
          <cell r="K2865">
            <v>0</v>
          </cell>
        </row>
        <row r="2866">
          <cell r="D2866"/>
          <cell r="E2866"/>
          <cell r="J2866"/>
          <cell r="K2866">
            <v>0</v>
          </cell>
        </row>
        <row r="2867">
          <cell r="D2867"/>
          <cell r="E2867"/>
          <cell r="J2867"/>
          <cell r="K2867">
            <v>0</v>
          </cell>
        </row>
        <row r="2868">
          <cell r="D2868"/>
          <cell r="E2868"/>
          <cell r="J2868"/>
          <cell r="K2868">
            <v>0</v>
          </cell>
        </row>
        <row r="2869">
          <cell r="D2869"/>
          <cell r="E2869"/>
          <cell r="J2869"/>
          <cell r="K2869">
            <v>0</v>
          </cell>
        </row>
        <row r="2870">
          <cell r="D2870"/>
          <cell r="E2870"/>
          <cell r="J2870"/>
          <cell r="K2870">
            <v>0</v>
          </cell>
        </row>
        <row r="2871">
          <cell r="D2871"/>
          <cell r="E2871"/>
          <cell r="J2871"/>
          <cell r="K2871">
            <v>0</v>
          </cell>
        </row>
        <row r="2872">
          <cell r="D2872"/>
          <cell r="E2872"/>
          <cell r="J2872"/>
          <cell r="K2872">
            <v>0</v>
          </cell>
        </row>
        <row r="2873">
          <cell r="D2873"/>
          <cell r="E2873"/>
          <cell r="J2873"/>
          <cell r="K2873">
            <v>0</v>
          </cell>
        </row>
        <row r="2874">
          <cell r="D2874"/>
          <cell r="E2874"/>
          <cell r="J2874"/>
          <cell r="K2874">
            <v>0</v>
          </cell>
        </row>
        <row r="2875">
          <cell r="D2875"/>
          <cell r="E2875"/>
          <cell r="J2875"/>
          <cell r="K2875">
            <v>0</v>
          </cell>
        </row>
        <row r="2876">
          <cell r="D2876"/>
          <cell r="E2876"/>
          <cell r="J2876"/>
          <cell r="K2876"/>
        </row>
        <row r="2877">
          <cell r="D2877"/>
          <cell r="E2877"/>
          <cell r="J2877"/>
          <cell r="K2877"/>
        </row>
        <row r="2878">
          <cell r="D2878"/>
          <cell r="J2878">
            <v>0</v>
          </cell>
          <cell r="K2878"/>
        </row>
        <row r="2879">
          <cell r="D2879"/>
          <cell r="J2879"/>
          <cell r="K2879"/>
        </row>
        <row r="2880">
          <cell r="D2880"/>
          <cell r="J2880"/>
          <cell r="K2880">
            <v>0</v>
          </cell>
        </row>
        <row r="2881">
          <cell r="D2881"/>
          <cell r="J2881"/>
          <cell r="K2881"/>
        </row>
        <row r="2882">
          <cell r="D2882"/>
          <cell r="E2882" t="str">
            <v>Hormat Kami,</v>
          </cell>
          <cell r="J2882">
            <v>0</v>
          </cell>
          <cell r="K2882"/>
        </row>
        <row r="2883">
          <cell r="D2883"/>
          <cell r="J2883"/>
          <cell r="K2883"/>
        </row>
        <row r="2884">
          <cell r="D2884"/>
          <cell r="E2884"/>
          <cell r="J2884"/>
          <cell r="K2884">
            <v>0</v>
          </cell>
        </row>
        <row r="2885">
          <cell r="D2885"/>
          <cell r="E2885"/>
          <cell r="J2885"/>
          <cell r="K2885"/>
        </row>
        <row r="2886">
          <cell r="D2886"/>
          <cell r="J2886"/>
          <cell r="K2886"/>
        </row>
        <row r="2887">
          <cell r="D2887"/>
          <cell r="J2887"/>
          <cell r="K2887"/>
        </row>
        <row r="2888">
          <cell r="D2888"/>
          <cell r="J2888"/>
          <cell r="K2888"/>
        </row>
        <row r="2889">
          <cell r="D2889"/>
          <cell r="E2889"/>
          <cell r="J2889"/>
          <cell r="K2889"/>
        </row>
        <row r="2890">
          <cell r="D2890" t="str">
            <v>AM</v>
          </cell>
          <cell r="E2890">
            <v>23040026</v>
          </cell>
          <cell r="J2890"/>
          <cell r="K2890"/>
        </row>
        <row r="2891">
          <cell r="D2891"/>
          <cell r="E2891"/>
          <cell r="J2891"/>
          <cell r="K2891"/>
        </row>
        <row r="2892">
          <cell r="D2892">
            <v>0</v>
          </cell>
          <cell r="E2892"/>
          <cell r="J2892"/>
          <cell r="K2892"/>
        </row>
        <row r="2893">
          <cell r="D2893"/>
          <cell r="E2893"/>
          <cell r="J2893"/>
          <cell r="K2893"/>
        </row>
        <row r="2894">
          <cell r="D2894">
            <v>0</v>
          </cell>
          <cell r="E2894"/>
          <cell r="J2894"/>
          <cell r="K2894"/>
        </row>
        <row r="2895">
          <cell r="D2895"/>
          <cell r="E2895"/>
          <cell r="J2895"/>
          <cell r="K2895"/>
        </row>
        <row r="2896">
          <cell r="D2896" t="str">
            <v>C</v>
          </cell>
          <cell r="E2896"/>
          <cell r="J2896" t="str">
            <v>Disc 2</v>
          </cell>
          <cell r="K2896" t="str">
            <v>Amount</v>
          </cell>
        </row>
        <row r="2897">
          <cell r="D2897"/>
          <cell r="E2897"/>
          <cell r="J2897"/>
          <cell r="K2897"/>
        </row>
        <row r="2898">
          <cell r="D2898">
            <v>0</v>
          </cell>
          <cell r="E2898">
            <v>0</v>
          </cell>
          <cell r="J2898">
            <v>0</v>
          </cell>
          <cell r="K2898">
            <v>0</v>
          </cell>
        </row>
        <row r="2899">
          <cell r="D2899">
            <v>0</v>
          </cell>
          <cell r="E2899">
            <v>0</v>
          </cell>
          <cell r="J2899">
            <v>0</v>
          </cell>
          <cell r="K2899">
            <v>0</v>
          </cell>
        </row>
        <row r="2900">
          <cell r="D2900">
            <v>0</v>
          </cell>
          <cell r="E2900">
            <v>0</v>
          </cell>
          <cell r="J2900">
            <v>0</v>
          </cell>
          <cell r="K2900">
            <v>0</v>
          </cell>
        </row>
        <row r="2901">
          <cell r="D2901">
            <v>0</v>
          </cell>
          <cell r="E2901">
            <v>0</v>
          </cell>
          <cell r="J2901">
            <v>0</v>
          </cell>
          <cell r="K2901">
            <v>0</v>
          </cell>
        </row>
        <row r="2902">
          <cell r="D2902">
            <v>0</v>
          </cell>
          <cell r="E2902">
            <v>0</v>
          </cell>
          <cell r="J2902">
            <v>0</v>
          </cell>
          <cell r="K2902">
            <v>0</v>
          </cell>
        </row>
        <row r="2903">
          <cell r="D2903">
            <v>0</v>
          </cell>
          <cell r="E2903">
            <v>0</v>
          </cell>
          <cell r="J2903">
            <v>0</v>
          </cell>
          <cell r="K2903">
            <v>0</v>
          </cell>
        </row>
        <row r="2904">
          <cell r="D2904">
            <v>0</v>
          </cell>
          <cell r="E2904">
            <v>0</v>
          </cell>
          <cell r="J2904">
            <v>0</v>
          </cell>
          <cell r="K2904">
            <v>0</v>
          </cell>
        </row>
        <row r="2905">
          <cell r="D2905">
            <v>0</v>
          </cell>
          <cell r="E2905">
            <v>0</v>
          </cell>
          <cell r="J2905">
            <v>0</v>
          </cell>
          <cell r="K2905">
            <v>0</v>
          </cell>
        </row>
        <row r="2906">
          <cell r="D2906">
            <v>0</v>
          </cell>
          <cell r="E2906">
            <v>0</v>
          </cell>
          <cell r="J2906">
            <v>0</v>
          </cell>
          <cell r="K2906">
            <v>0</v>
          </cell>
        </row>
        <row r="2907">
          <cell r="D2907">
            <v>0</v>
          </cell>
          <cell r="E2907">
            <v>0</v>
          </cell>
          <cell r="J2907">
            <v>0</v>
          </cell>
          <cell r="K2907">
            <v>0</v>
          </cell>
        </row>
        <row r="2908">
          <cell r="D2908">
            <v>0</v>
          </cell>
          <cell r="E2908">
            <v>0</v>
          </cell>
          <cell r="J2908">
            <v>0</v>
          </cell>
          <cell r="K2908">
            <v>0</v>
          </cell>
        </row>
        <row r="2909">
          <cell r="D2909">
            <v>0</v>
          </cell>
          <cell r="E2909">
            <v>0</v>
          </cell>
          <cell r="J2909">
            <v>0</v>
          </cell>
          <cell r="K2909">
            <v>0</v>
          </cell>
        </row>
        <row r="2910">
          <cell r="D2910">
            <v>0</v>
          </cell>
          <cell r="E2910">
            <v>0</v>
          </cell>
          <cell r="J2910">
            <v>0</v>
          </cell>
          <cell r="K2910">
            <v>0</v>
          </cell>
        </row>
        <row r="2911">
          <cell r="D2911">
            <v>0</v>
          </cell>
          <cell r="E2911">
            <v>0</v>
          </cell>
          <cell r="J2911">
            <v>0</v>
          </cell>
          <cell r="K2911">
            <v>0</v>
          </cell>
        </row>
        <row r="2912">
          <cell r="D2912">
            <v>0</v>
          </cell>
          <cell r="E2912">
            <v>0</v>
          </cell>
          <cell r="J2912">
            <v>0</v>
          </cell>
          <cell r="K2912">
            <v>0</v>
          </cell>
        </row>
        <row r="2913">
          <cell r="D2913">
            <v>0</v>
          </cell>
          <cell r="E2913">
            <v>0</v>
          </cell>
          <cell r="J2913">
            <v>0</v>
          </cell>
          <cell r="K2913">
            <v>0</v>
          </cell>
        </row>
        <row r="2914">
          <cell r="D2914"/>
          <cell r="E2914"/>
          <cell r="J2914"/>
          <cell r="K2914"/>
        </row>
        <row r="2915">
          <cell r="D2915"/>
          <cell r="E2915"/>
          <cell r="J2915"/>
          <cell r="K2915"/>
        </row>
        <row r="2916">
          <cell r="D2916"/>
          <cell r="E2916"/>
          <cell r="J2916">
            <v>0</v>
          </cell>
          <cell r="K2916"/>
        </row>
        <row r="2917">
          <cell r="D2917"/>
          <cell r="E2917"/>
          <cell r="J2917"/>
          <cell r="K2917"/>
        </row>
        <row r="2918">
          <cell r="D2918"/>
          <cell r="E2918"/>
          <cell r="J2918">
            <v>0</v>
          </cell>
          <cell r="K2918">
            <v>0</v>
          </cell>
        </row>
        <row r="2919">
          <cell r="D2919"/>
          <cell r="E2919"/>
          <cell r="J2919"/>
          <cell r="K2919"/>
        </row>
        <row r="2920">
          <cell r="D2920"/>
          <cell r="E2920" t="str">
            <v>Hormat Kami,</v>
          </cell>
          <cell r="J2920">
            <v>0</v>
          </cell>
          <cell r="K2920"/>
        </row>
        <row r="2921">
          <cell r="D2921"/>
          <cell r="E2921"/>
          <cell r="J2921"/>
          <cell r="K2921"/>
        </row>
        <row r="2922">
          <cell r="D2922"/>
          <cell r="E2922"/>
          <cell r="J2922"/>
          <cell r="K2922">
            <v>0</v>
          </cell>
        </row>
        <row r="2923">
          <cell r="D2923"/>
          <cell r="E2923"/>
          <cell r="J2923"/>
          <cell r="K2923"/>
        </row>
        <row r="2924">
          <cell r="D2924"/>
          <cell r="E2924"/>
          <cell r="J2924">
            <v>0</v>
          </cell>
          <cell r="K2924"/>
        </row>
        <row r="2925">
          <cell r="D2925"/>
          <cell r="E2925"/>
          <cell r="J2925">
            <v>0</v>
          </cell>
          <cell r="K2925"/>
        </row>
        <row r="2926">
          <cell r="D2926"/>
          <cell r="E2926"/>
          <cell r="J2926"/>
          <cell r="K2926"/>
        </row>
        <row r="2927">
          <cell r="D2927"/>
          <cell r="E2927"/>
          <cell r="J2927"/>
          <cell r="K2927"/>
        </row>
        <row r="2928">
          <cell r="D2928" t="str">
            <v>AM</v>
          </cell>
          <cell r="E2928">
            <v>23040026</v>
          </cell>
          <cell r="J2928"/>
          <cell r="K2928"/>
        </row>
        <row r="2929">
          <cell r="D2929"/>
          <cell r="E2929"/>
          <cell r="J2929"/>
          <cell r="K2929"/>
        </row>
        <row r="2930">
          <cell r="D2930">
            <v>0</v>
          </cell>
          <cell r="E2930"/>
          <cell r="J2930"/>
          <cell r="K2930"/>
        </row>
        <row r="2931">
          <cell r="D2931"/>
          <cell r="E2931"/>
          <cell r="J2931"/>
          <cell r="K2931"/>
        </row>
        <row r="2932">
          <cell r="D2932">
            <v>0</v>
          </cell>
          <cell r="E2932"/>
          <cell r="J2932"/>
          <cell r="K2932"/>
        </row>
        <row r="2933">
          <cell r="D2933"/>
          <cell r="E2933"/>
          <cell r="J2933"/>
          <cell r="K2933"/>
        </row>
        <row r="2934">
          <cell r="D2934" t="str">
            <v>C</v>
          </cell>
          <cell r="E2934"/>
          <cell r="J2934" t="str">
            <v>Disc 2</v>
          </cell>
          <cell r="K2934" t="str">
            <v>Amount</v>
          </cell>
        </row>
        <row r="2935">
          <cell r="D2935"/>
          <cell r="E2935"/>
          <cell r="J2935"/>
          <cell r="K2935"/>
        </row>
        <row r="2936">
          <cell r="D2936">
            <v>0</v>
          </cell>
          <cell r="E2936">
            <v>0</v>
          </cell>
          <cell r="J2936">
            <v>0</v>
          </cell>
          <cell r="K2936">
            <v>0</v>
          </cell>
        </row>
        <row r="2937">
          <cell r="D2937">
            <v>0</v>
          </cell>
          <cell r="E2937">
            <v>0</v>
          </cell>
          <cell r="J2937">
            <v>0</v>
          </cell>
          <cell r="K2937">
            <v>0</v>
          </cell>
        </row>
        <row r="2938">
          <cell r="D2938">
            <v>0</v>
          </cell>
          <cell r="E2938">
            <v>0</v>
          </cell>
          <cell r="J2938">
            <v>0</v>
          </cell>
          <cell r="K2938">
            <v>0</v>
          </cell>
        </row>
        <row r="2939">
          <cell r="D2939">
            <v>0</v>
          </cell>
          <cell r="E2939">
            <v>0</v>
          </cell>
          <cell r="J2939">
            <v>0</v>
          </cell>
          <cell r="K2939">
            <v>0</v>
          </cell>
        </row>
        <row r="2940">
          <cell r="D2940">
            <v>0</v>
          </cell>
          <cell r="E2940">
            <v>0</v>
          </cell>
          <cell r="J2940">
            <v>0</v>
          </cell>
          <cell r="K2940">
            <v>0</v>
          </cell>
        </row>
        <row r="2941">
          <cell r="D2941">
            <v>0</v>
          </cell>
          <cell r="E2941">
            <v>0</v>
          </cell>
          <cell r="J2941">
            <v>0</v>
          </cell>
          <cell r="K2941">
            <v>0</v>
          </cell>
        </row>
        <row r="2942">
          <cell r="D2942">
            <v>0</v>
          </cell>
          <cell r="E2942">
            <v>0</v>
          </cell>
          <cell r="J2942">
            <v>0</v>
          </cell>
          <cell r="K2942">
            <v>0</v>
          </cell>
        </row>
        <row r="2943">
          <cell r="D2943">
            <v>0</v>
          </cell>
          <cell r="E2943">
            <v>0</v>
          </cell>
          <cell r="J2943">
            <v>0</v>
          </cell>
          <cell r="K2943">
            <v>0</v>
          </cell>
        </row>
        <row r="2944">
          <cell r="D2944">
            <v>0</v>
          </cell>
          <cell r="E2944">
            <v>0</v>
          </cell>
          <cell r="J2944">
            <v>0</v>
          </cell>
          <cell r="K2944">
            <v>0</v>
          </cell>
        </row>
        <row r="2945">
          <cell r="D2945">
            <v>0</v>
          </cell>
          <cell r="E2945">
            <v>0</v>
          </cell>
          <cell r="J2945">
            <v>0</v>
          </cell>
          <cell r="K2945">
            <v>0</v>
          </cell>
        </row>
        <row r="2946">
          <cell r="D2946">
            <v>0</v>
          </cell>
          <cell r="E2946">
            <v>0</v>
          </cell>
          <cell r="J2946">
            <v>0</v>
          </cell>
          <cell r="K2946">
            <v>0</v>
          </cell>
        </row>
        <row r="2947">
          <cell r="D2947">
            <v>0</v>
          </cell>
          <cell r="E2947">
            <v>0</v>
          </cell>
          <cell r="J2947">
            <v>0</v>
          </cell>
          <cell r="K2947">
            <v>0</v>
          </cell>
        </row>
        <row r="2948">
          <cell r="D2948">
            <v>0</v>
          </cell>
          <cell r="E2948">
            <v>0</v>
          </cell>
          <cell r="J2948">
            <v>0</v>
          </cell>
          <cell r="K2948">
            <v>0</v>
          </cell>
        </row>
        <row r="2949">
          <cell r="D2949">
            <v>0</v>
          </cell>
          <cell r="E2949">
            <v>0</v>
          </cell>
          <cell r="J2949">
            <v>0</v>
          </cell>
          <cell r="K2949">
            <v>0</v>
          </cell>
        </row>
        <row r="2950">
          <cell r="D2950">
            <v>0</v>
          </cell>
          <cell r="E2950">
            <v>0</v>
          </cell>
          <cell r="J2950">
            <v>0</v>
          </cell>
          <cell r="K2950">
            <v>0</v>
          </cell>
        </row>
        <row r="2951">
          <cell r="D2951">
            <v>0</v>
          </cell>
          <cell r="E2951">
            <v>0</v>
          </cell>
          <cell r="J2951">
            <v>0</v>
          </cell>
          <cell r="K2951">
            <v>0</v>
          </cell>
        </row>
        <row r="2952">
          <cell r="D2952"/>
          <cell r="E2952"/>
          <cell r="J2952"/>
          <cell r="K2952"/>
        </row>
        <row r="2953">
          <cell r="D2953"/>
          <cell r="E2953"/>
          <cell r="J2953"/>
          <cell r="K2953"/>
        </row>
        <row r="2954">
          <cell r="D2954"/>
          <cell r="E2954"/>
          <cell r="J2954">
            <v>0</v>
          </cell>
          <cell r="K2954"/>
        </row>
        <row r="2955">
          <cell r="D2955"/>
          <cell r="E2955"/>
          <cell r="J2955"/>
          <cell r="K2955"/>
        </row>
        <row r="2956">
          <cell r="D2956"/>
          <cell r="E2956"/>
          <cell r="J2956">
            <v>0</v>
          </cell>
          <cell r="K2956">
            <v>0</v>
          </cell>
        </row>
        <row r="2957">
          <cell r="D2957"/>
          <cell r="E2957"/>
          <cell r="J2957"/>
          <cell r="K2957"/>
        </row>
        <row r="2958">
          <cell r="D2958"/>
          <cell r="E2958" t="str">
            <v>Hormat Kami,</v>
          </cell>
          <cell r="J2958">
            <v>0</v>
          </cell>
          <cell r="K2958"/>
        </row>
        <row r="2959">
          <cell r="D2959"/>
          <cell r="E2959"/>
          <cell r="J2959"/>
          <cell r="K2959"/>
        </row>
        <row r="2960">
          <cell r="D2960"/>
          <cell r="E2960"/>
          <cell r="J2960"/>
          <cell r="K2960">
            <v>0</v>
          </cell>
        </row>
        <row r="2961">
          <cell r="D2961"/>
          <cell r="E2961"/>
          <cell r="J2961"/>
          <cell r="K2961"/>
        </row>
        <row r="2962">
          <cell r="D2962"/>
          <cell r="E2962"/>
          <cell r="J2962">
            <v>0</v>
          </cell>
          <cell r="K2962"/>
        </row>
        <row r="2963">
          <cell r="D2963"/>
          <cell r="E2963"/>
          <cell r="J2963">
            <v>0</v>
          </cell>
          <cell r="K2963"/>
        </row>
        <row r="2964">
          <cell r="D2964"/>
          <cell r="E2964"/>
          <cell r="J2964"/>
          <cell r="K2964"/>
        </row>
        <row r="2965">
          <cell r="D2965"/>
          <cell r="J2965"/>
        </row>
        <row r="2966">
          <cell r="D2966" t="str">
            <v>AM</v>
          </cell>
          <cell r="E2966">
            <v>23040027</v>
          </cell>
          <cell r="J2966"/>
          <cell r="K2966"/>
        </row>
        <row r="2967">
          <cell r="D2967"/>
          <cell r="E2967"/>
          <cell r="J2967"/>
          <cell r="K2967"/>
        </row>
        <row r="2968">
          <cell r="D2968"/>
          <cell r="E2968"/>
          <cell r="J2968"/>
          <cell r="K2968"/>
        </row>
        <row r="2969">
          <cell r="D2969"/>
          <cell r="E2969"/>
          <cell r="J2969"/>
          <cell r="K2969"/>
        </row>
        <row r="2970">
          <cell r="D2970"/>
          <cell r="E2970"/>
          <cell r="J2970"/>
          <cell r="K2970"/>
        </row>
        <row r="2971">
          <cell r="D2971"/>
          <cell r="J2971"/>
          <cell r="K2971"/>
        </row>
        <row r="2972">
          <cell r="D2972" t="str">
            <v>C</v>
          </cell>
          <cell r="E2972"/>
          <cell r="J2972" t="str">
            <v>Disc 2</v>
          </cell>
          <cell r="K2972" t="str">
            <v>Amount</v>
          </cell>
        </row>
        <row r="2973">
          <cell r="D2973"/>
          <cell r="E2973"/>
          <cell r="J2973"/>
          <cell r="K2973"/>
        </row>
        <row r="2974">
          <cell r="D2974"/>
          <cell r="E2974"/>
          <cell r="J2974"/>
          <cell r="K2974">
            <v>0</v>
          </cell>
        </row>
        <row r="2975">
          <cell r="D2975"/>
          <cell r="E2975"/>
          <cell r="J2975"/>
          <cell r="K2975">
            <v>0</v>
          </cell>
        </row>
        <row r="2976">
          <cell r="D2976"/>
          <cell r="E2976"/>
          <cell r="J2976"/>
          <cell r="K2976">
            <v>0</v>
          </cell>
        </row>
        <row r="2977">
          <cell r="D2977"/>
          <cell r="E2977"/>
          <cell r="J2977"/>
          <cell r="K2977">
            <v>0</v>
          </cell>
        </row>
        <row r="2978">
          <cell r="D2978"/>
          <cell r="E2978"/>
          <cell r="J2978"/>
          <cell r="K2978">
            <v>0</v>
          </cell>
        </row>
        <row r="2979">
          <cell r="D2979"/>
          <cell r="E2979"/>
          <cell r="J2979"/>
          <cell r="K2979">
            <v>0</v>
          </cell>
        </row>
        <row r="2980">
          <cell r="D2980"/>
          <cell r="E2980"/>
          <cell r="J2980"/>
          <cell r="K2980">
            <v>0</v>
          </cell>
        </row>
        <row r="2981">
          <cell r="D2981"/>
          <cell r="E2981"/>
          <cell r="J2981"/>
          <cell r="K2981">
            <v>0</v>
          </cell>
        </row>
        <row r="2982">
          <cell r="D2982"/>
          <cell r="E2982"/>
          <cell r="J2982"/>
          <cell r="K2982">
            <v>0</v>
          </cell>
        </row>
        <row r="2983">
          <cell r="D2983"/>
          <cell r="E2983"/>
          <cell r="J2983"/>
          <cell r="K2983">
            <v>0</v>
          </cell>
        </row>
        <row r="2984">
          <cell r="D2984"/>
          <cell r="E2984"/>
          <cell r="J2984"/>
          <cell r="K2984">
            <v>0</v>
          </cell>
        </row>
        <row r="2985">
          <cell r="D2985"/>
          <cell r="E2985"/>
          <cell r="J2985"/>
          <cell r="K2985">
            <v>0</v>
          </cell>
        </row>
        <row r="2986">
          <cell r="D2986"/>
          <cell r="E2986"/>
          <cell r="J2986"/>
          <cell r="K2986">
            <v>0</v>
          </cell>
        </row>
        <row r="2987">
          <cell r="D2987"/>
          <cell r="E2987"/>
          <cell r="J2987"/>
          <cell r="K2987">
            <v>0</v>
          </cell>
        </row>
        <row r="2988">
          <cell r="D2988"/>
          <cell r="E2988"/>
          <cell r="J2988"/>
          <cell r="K2988">
            <v>0</v>
          </cell>
        </row>
        <row r="2989">
          <cell r="D2989"/>
          <cell r="E2989"/>
          <cell r="J2989"/>
          <cell r="K2989">
            <v>0</v>
          </cell>
        </row>
        <row r="2990">
          <cell r="D2990"/>
          <cell r="E2990"/>
          <cell r="J2990"/>
          <cell r="K2990"/>
        </row>
        <row r="2991">
          <cell r="D2991"/>
          <cell r="E2991"/>
          <cell r="J2991"/>
          <cell r="K2991"/>
        </row>
        <row r="2992">
          <cell r="D2992"/>
          <cell r="J2992">
            <v>0</v>
          </cell>
          <cell r="K2992"/>
        </row>
        <row r="2993">
          <cell r="D2993"/>
          <cell r="J2993"/>
          <cell r="K2993"/>
        </row>
        <row r="2994">
          <cell r="D2994"/>
          <cell r="J2994"/>
          <cell r="K2994">
            <v>0</v>
          </cell>
        </row>
        <row r="2995">
          <cell r="D2995"/>
          <cell r="J2995"/>
          <cell r="K2995"/>
        </row>
        <row r="2996">
          <cell r="D2996"/>
          <cell r="E2996" t="str">
            <v>Hormat Kami,</v>
          </cell>
          <cell r="J2996">
            <v>0</v>
          </cell>
          <cell r="K2996"/>
        </row>
        <row r="2997">
          <cell r="D2997"/>
          <cell r="J2997"/>
          <cell r="K2997"/>
        </row>
        <row r="2998">
          <cell r="D2998"/>
          <cell r="E2998"/>
          <cell r="J2998"/>
          <cell r="K2998">
            <v>0</v>
          </cell>
        </row>
        <row r="2999">
          <cell r="D2999"/>
          <cell r="E2999"/>
          <cell r="J2999"/>
          <cell r="K2999"/>
        </row>
        <row r="3000">
          <cell r="D3000"/>
          <cell r="J3000"/>
          <cell r="K3000"/>
        </row>
        <row r="3001">
          <cell r="D3001"/>
          <cell r="J3001"/>
          <cell r="K3001"/>
        </row>
        <row r="3002">
          <cell r="D3002"/>
          <cell r="J3002"/>
          <cell r="K3002"/>
        </row>
        <row r="3003">
          <cell r="D3003"/>
          <cell r="E3003"/>
          <cell r="J3003"/>
          <cell r="K3003"/>
        </row>
        <row r="3004">
          <cell r="D3004" t="str">
            <v>AM</v>
          </cell>
          <cell r="E3004">
            <v>23040027</v>
          </cell>
          <cell r="J3004"/>
          <cell r="K3004"/>
        </row>
        <row r="3005">
          <cell r="D3005"/>
          <cell r="E3005"/>
          <cell r="J3005"/>
          <cell r="K3005"/>
        </row>
        <row r="3006">
          <cell r="D3006">
            <v>0</v>
          </cell>
          <cell r="E3006"/>
          <cell r="J3006"/>
          <cell r="K3006"/>
        </row>
        <row r="3007">
          <cell r="D3007"/>
          <cell r="E3007"/>
          <cell r="J3007"/>
          <cell r="K3007"/>
        </row>
        <row r="3008">
          <cell r="D3008">
            <v>0</v>
          </cell>
          <cell r="E3008"/>
          <cell r="J3008"/>
          <cell r="K3008"/>
        </row>
        <row r="3009">
          <cell r="D3009"/>
          <cell r="E3009"/>
          <cell r="J3009"/>
          <cell r="K3009"/>
        </row>
        <row r="3010">
          <cell r="D3010" t="str">
            <v>C</v>
          </cell>
          <cell r="E3010"/>
          <cell r="J3010" t="str">
            <v>Disc 2</v>
          </cell>
          <cell r="K3010" t="str">
            <v>Amount</v>
          </cell>
        </row>
        <row r="3011">
          <cell r="D3011"/>
          <cell r="E3011"/>
          <cell r="J3011"/>
          <cell r="K3011"/>
        </row>
        <row r="3012">
          <cell r="D3012">
            <v>0</v>
          </cell>
          <cell r="E3012">
            <v>0</v>
          </cell>
          <cell r="J3012">
            <v>0</v>
          </cell>
          <cell r="K3012">
            <v>0</v>
          </cell>
        </row>
        <row r="3013">
          <cell r="D3013">
            <v>0</v>
          </cell>
          <cell r="E3013">
            <v>0</v>
          </cell>
          <cell r="J3013">
            <v>0</v>
          </cell>
          <cell r="K3013">
            <v>0</v>
          </cell>
        </row>
        <row r="3014">
          <cell r="D3014">
            <v>0</v>
          </cell>
          <cell r="E3014">
            <v>0</v>
          </cell>
          <cell r="J3014">
            <v>0</v>
          </cell>
          <cell r="K3014">
            <v>0</v>
          </cell>
        </row>
        <row r="3015">
          <cell r="D3015">
            <v>0</v>
          </cell>
          <cell r="E3015">
            <v>0</v>
          </cell>
          <cell r="J3015">
            <v>0</v>
          </cell>
          <cell r="K3015">
            <v>0</v>
          </cell>
        </row>
        <row r="3016">
          <cell r="D3016">
            <v>0</v>
          </cell>
          <cell r="E3016">
            <v>0</v>
          </cell>
          <cell r="J3016">
            <v>0</v>
          </cell>
          <cell r="K3016">
            <v>0</v>
          </cell>
        </row>
        <row r="3017">
          <cell r="D3017">
            <v>0</v>
          </cell>
          <cell r="E3017">
            <v>0</v>
          </cell>
          <cell r="J3017">
            <v>0</v>
          </cell>
          <cell r="K3017">
            <v>0</v>
          </cell>
        </row>
        <row r="3018">
          <cell r="D3018">
            <v>0</v>
          </cell>
          <cell r="E3018">
            <v>0</v>
          </cell>
          <cell r="J3018">
            <v>0</v>
          </cell>
          <cell r="K3018">
            <v>0</v>
          </cell>
        </row>
        <row r="3019">
          <cell r="D3019">
            <v>0</v>
          </cell>
          <cell r="E3019">
            <v>0</v>
          </cell>
          <cell r="J3019">
            <v>0</v>
          </cell>
          <cell r="K3019">
            <v>0</v>
          </cell>
        </row>
        <row r="3020">
          <cell r="D3020">
            <v>0</v>
          </cell>
          <cell r="E3020">
            <v>0</v>
          </cell>
          <cell r="J3020">
            <v>0</v>
          </cell>
          <cell r="K3020">
            <v>0</v>
          </cell>
        </row>
        <row r="3021">
          <cell r="D3021">
            <v>0</v>
          </cell>
          <cell r="E3021">
            <v>0</v>
          </cell>
          <cell r="J3021">
            <v>0</v>
          </cell>
          <cell r="K3021">
            <v>0</v>
          </cell>
        </row>
        <row r="3022">
          <cell r="D3022">
            <v>0</v>
          </cell>
          <cell r="E3022">
            <v>0</v>
          </cell>
          <cell r="J3022">
            <v>0</v>
          </cell>
          <cell r="K3022">
            <v>0</v>
          </cell>
        </row>
        <row r="3023">
          <cell r="D3023">
            <v>0</v>
          </cell>
          <cell r="E3023">
            <v>0</v>
          </cell>
          <cell r="J3023">
            <v>0</v>
          </cell>
          <cell r="K3023">
            <v>0</v>
          </cell>
        </row>
        <row r="3024">
          <cell r="D3024">
            <v>0</v>
          </cell>
          <cell r="E3024">
            <v>0</v>
          </cell>
          <cell r="J3024">
            <v>0</v>
          </cell>
          <cell r="K3024">
            <v>0</v>
          </cell>
        </row>
        <row r="3025">
          <cell r="D3025">
            <v>0</v>
          </cell>
          <cell r="E3025">
            <v>0</v>
          </cell>
          <cell r="J3025">
            <v>0</v>
          </cell>
          <cell r="K3025">
            <v>0</v>
          </cell>
        </row>
        <row r="3026">
          <cell r="D3026">
            <v>0</v>
          </cell>
          <cell r="E3026">
            <v>0</v>
          </cell>
          <cell r="J3026">
            <v>0</v>
          </cell>
          <cell r="K3026">
            <v>0</v>
          </cell>
        </row>
        <row r="3027">
          <cell r="D3027">
            <v>0</v>
          </cell>
          <cell r="E3027">
            <v>0</v>
          </cell>
          <cell r="J3027">
            <v>0</v>
          </cell>
          <cell r="K3027">
            <v>0</v>
          </cell>
        </row>
        <row r="3028">
          <cell r="D3028"/>
          <cell r="E3028"/>
          <cell r="J3028"/>
          <cell r="K3028"/>
        </row>
        <row r="3029">
          <cell r="D3029"/>
          <cell r="E3029"/>
          <cell r="J3029"/>
          <cell r="K3029"/>
        </row>
        <row r="3030">
          <cell r="D3030"/>
          <cell r="E3030"/>
          <cell r="J3030">
            <v>0</v>
          </cell>
          <cell r="K3030"/>
        </row>
        <row r="3031">
          <cell r="D3031"/>
          <cell r="E3031"/>
          <cell r="J3031"/>
          <cell r="K3031"/>
        </row>
        <row r="3032">
          <cell r="D3032"/>
          <cell r="E3032"/>
          <cell r="J3032">
            <v>0</v>
          </cell>
          <cell r="K3032">
            <v>0</v>
          </cell>
        </row>
        <row r="3033">
          <cell r="D3033"/>
          <cell r="E3033"/>
          <cell r="J3033"/>
          <cell r="K3033"/>
        </row>
        <row r="3034">
          <cell r="D3034"/>
          <cell r="E3034" t="str">
            <v>Hormat Kami,</v>
          </cell>
          <cell r="J3034">
            <v>0</v>
          </cell>
          <cell r="K3034"/>
        </row>
        <row r="3035">
          <cell r="D3035"/>
          <cell r="E3035"/>
          <cell r="J3035"/>
          <cell r="K3035"/>
        </row>
        <row r="3036">
          <cell r="D3036"/>
          <cell r="E3036"/>
          <cell r="J3036"/>
          <cell r="K3036">
            <v>0</v>
          </cell>
        </row>
        <row r="3037">
          <cell r="D3037"/>
          <cell r="E3037"/>
          <cell r="J3037"/>
          <cell r="K3037"/>
        </row>
        <row r="3038">
          <cell r="D3038"/>
          <cell r="E3038"/>
          <cell r="J3038">
            <v>0</v>
          </cell>
          <cell r="K3038"/>
        </row>
        <row r="3039">
          <cell r="D3039"/>
          <cell r="E3039"/>
          <cell r="J3039">
            <v>0</v>
          </cell>
          <cell r="K3039"/>
        </row>
        <row r="3040">
          <cell r="D3040"/>
          <cell r="E3040"/>
          <cell r="J3040"/>
          <cell r="K3040"/>
        </row>
        <row r="3041">
          <cell r="D3041"/>
          <cell r="E3041"/>
          <cell r="J3041"/>
          <cell r="K3041"/>
        </row>
        <row r="3042">
          <cell r="D3042" t="str">
            <v>AM</v>
          </cell>
          <cell r="E3042">
            <v>23040027</v>
          </cell>
          <cell r="J3042"/>
          <cell r="K3042"/>
        </row>
        <row r="3043">
          <cell r="D3043"/>
          <cell r="E3043"/>
          <cell r="J3043"/>
          <cell r="K3043"/>
        </row>
        <row r="3044">
          <cell r="D3044">
            <v>0</v>
          </cell>
          <cell r="E3044"/>
          <cell r="J3044"/>
          <cell r="K3044"/>
        </row>
        <row r="3045">
          <cell r="D3045"/>
          <cell r="E3045"/>
          <cell r="J3045"/>
          <cell r="K3045"/>
        </row>
        <row r="3046">
          <cell r="D3046">
            <v>0</v>
          </cell>
          <cell r="E3046"/>
          <cell r="J3046"/>
          <cell r="K3046"/>
        </row>
        <row r="3047">
          <cell r="D3047"/>
          <cell r="E3047"/>
          <cell r="J3047"/>
          <cell r="K3047"/>
        </row>
        <row r="3048">
          <cell r="D3048" t="str">
            <v>C</v>
          </cell>
          <cell r="E3048"/>
          <cell r="J3048" t="str">
            <v>Disc 2</v>
          </cell>
          <cell r="K3048" t="str">
            <v>Amount</v>
          </cell>
        </row>
        <row r="3049">
          <cell r="D3049"/>
          <cell r="E3049"/>
          <cell r="J3049"/>
          <cell r="K3049"/>
        </row>
        <row r="3050">
          <cell r="D3050">
            <v>0</v>
          </cell>
          <cell r="E3050">
            <v>0</v>
          </cell>
          <cell r="J3050">
            <v>0</v>
          </cell>
          <cell r="K3050">
            <v>0</v>
          </cell>
        </row>
        <row r="3051">
          <cell r="D3051">
            <v>0</v>
          </cell>
          <cell r="E3051">
            <v>0</v>
          </cell>
          <cell r="J3051">
            <v>0</v>
          </cell>
          <cell r="K3051">
            <v>0</v>
          </cell>
        </row>
        <row r="3052">
          <cell r="D3052">
            <v>0</v>
          </cell>
          <cell r="E3052">
            <v>0</v>
          </cell>
          <cell r="J3052">
            <v>0</v>
          </cell>
          <cell r="K3052">
            <v>0</v>
          </cell>
        </row>
        <row r="3053">
          <cell r="D3053">
            <v>0</v>
          </cell>
          <cell r="E3053">
            <v>0</v>
          </cell>
          <cell r="J3053">
            <v>0</v>
          </cell>
          <cell r="K3053">
            <v>0</v>
          </cell>
        </row>
        <row r="3054">
          <cell r="D3054">
            <v>0</v>
          </cell>
          <cell r="E3054">
            <v>0</v>
          </cell>
          <cell r="J3054">
            <v>0</v>
          </cell>
          <cell r="K3054">
            <v>0</v>
          </cell>
        </row>
        <row r="3055">
          <cell r="D3055">
            <v>0</v>
          </cell>
          <cell r="E3055">
            <v>0</v>
          </cell>
          <cell r="J3055">
            <v>0</v>
          </cell>
          <cell r="K3055">
            <v>0</v>
          </cell>
        </row>
        <row r="3056">
          <cell r="D3056">
            <v>0</v>
          </cell>
          <cell r="E3056">
            <v>0</v>
          </cell>
          <cell r="J3056">
            <v>0</v>
          </cell>
          <cell r="K3056">
            <v>0</v>
          </cell>
        </row>
        <row r="3057">
          <cell r="D3057">
            <v>0</v>
          </cell>
          <cell r="E3057">
            <v>0</v>
          </cell>
          <cell r="J3057">
            <v>0</v>
          </cell>
          <cell r="K3057">
            <v>0</v>
          </cell>
        </row>
        <row r="3058">
          <cell r="D3058">
            <v>0</v>
          </cell>
          <cell r="E3058">
            <v>0</v>
          </cell>
          <cell r="J3058">
            <v>0</v>
          </cell>
          <cell r="K3058">
            <v>0</v>
          </cell>
        </row>
        <row r="3059">
          <cell r="D3059">
            <v>0</v>
          </cell>
          <cell r="E3059">
            <v>0</v>
          </cell>
          <cell r="J3059">
            <v>0</v>
          </cell>
          <cell r="K3059">
            <v>0</v>
          </cell>
        </row>
        <row r="3060">
          <cell r="D3060">
            <v>0</v>
          </cell>
          <cell r="E3060">
            <v>0</v>
          </cell>
          <cell r="J3060">
            <v>0</v>
          </cell>
          <cell r="K3060">
            <v>0</v>
          </cell>
        </row>
        <row r="3061">
          <cell r="D3061">
            <v>0</v>
          </cell>
          <cell r="E3061">
            <v>0</v>
          </cell>
          <cell r="J3061">
            <v>0</v>
          </cell>
          <cell r="K3061">
            <v>0</v>
          </cell>
        </row>
        <row r="3062">
          <cell r="D3062">
            <v>0</v>
          </cell>
          <cell r="E3062">
            <v>0</v>
          </cell>
          <cell r="J3062">
            <v>0</v>
          </cell>
          <cell r="K3062">
            <v>0</v>
          </cell>
        </row>
        <row r="3063">
          <cell r="D3063">
            <v>0</v>
          </cell>
          <cell r="E3063">
            <v>0</v>
          </cell>
          <cell r="J3063">
            <v>0</v>
          </cell>
          <cell r="K3063">
            <v>0</v>
          </cell>
        </row>
        <row r="3064">
          <cell r="D3064">
            <v>0</v>
          </cell>
          <cell r="E3064">
            <v>0</v>
          </cell>
          <cell r="J3064">
            <v>0</v>
          </cell>
          <cell r="K3064">
            <v>0</v>
          </cell>
        </row>
        <row r="3065">
          <cell r="D3065">
            <v>0</v>
          </cell>
          <cell r="E3065">
            <v>0</v>
          </cell>
          <cell r="J3065">
            <v>0</v>
          </cell>
          <cell r="K3065">
            <v>0</v>
          </cell>
        </row>
        <row r="3066">
          <cell r="D3066"/>
          <cell r="E3066"/>
          <cell r="J3066"/>
          <cell r="K3066"/>
        </row>
        <row r="3067">
          <cell r="D3067"/>
          <cell r="E3067"/>
          <cell r="J3067"/>
          <cell r="K3067"/>
        </row>
        <row r="3068">
          <cell r="D3068"/>
          <cell r="E3068"/>
          <cell r="J3068">
            <v>0</v>
          </cell>
          <cell r="K3068"/>
        </row>
        <row r="3069">
          <cell r="D3069"/>
          <cell r="E3069"/>
          <cell r="J3069"/>
          <cell r="K3069"/>
        </row>
        <row r="3070">
          <cell r="D3070"/>
          <cell r="E3070"/>
          <cell r="J3070">
            <v>0</v>
          </cell>
          <cell r="K3070">
            <v>0</v>
          </cell>
        </row>
        <row r="3071">
          <cell r="D3071"/>
          <cell r="E3071"/>
          <cell r="J3071"/>
          <cell r="K3071"/>
        </row>
        <row r="3072">
          <cell r="D3072"/>
          <cell r="E3072" t="str">
            <v>Hormat Kami,</v>
          </cell>
          <cell r="J3072">
            <v>0</v>
          </cell>
          <cell r="K3072"/>
        </row>
        <row r="3073">
          <cell r="D3073"/>
          <cell r="E3073"/>
          <cell r="J3073"/>
          <cell r="K3073"/>
        </row>
        <row r="3074">
          <cell r="D3074"/>
          <cell r="E3074"/>
          <cell r="J3074"/>
          <cell r="K3074">
            <v>0</v>
          </cell>
        </row>
        <row r="3075">
          <cell r="D3075"/>
          <cell r="E3075"/>
          <cell r="J3075"/>
          <cell r="K3075"/>
        </row>
        <row r="3076">
          <cell r="D3076"/>
          <cell r="E3076"/>
          <cell r="J3076">
            <v>0</v>
          </cell>
          <cell r="K3076"/>
        </row>
        <row r="3077">
          <cell r="D3077"/>
          <cell r="E3077"/>
          <cell r="J3077">
            <v>0</v>
          </cell>
          <cell r="K3077"/>
        </row>
        <row r="3078">
          <cell r="D3078"/>
          <cell r="E3078"/>
          <cell r="J3078"/>
          <cell r="K3078"/>
        </row>
        <row r="3079">
          <cell r="D3079"/>
          <cell r="J3079"/>
        </row>
        <row r="3080">
          <cell r="D3080" t="str">
            <v>AM</v>
          </cell>
          <cell r="E3080">
            <v>23040028</v>
          </cell>
          <cell r="J3080"/>
          <cell r="K3080"/>
        </row>
        <row r="3081">
          <cell r="D3081"/>
          <cell r="E3081"/>
          <cell r="J3081"/>
          <cell r="K3081"/>
        </row>
        <row r="3082">
          <cell r="D3082"/>
          <cell r="E3082"/>
          <cell r="J3082"/>
          <cell r="K3082"/>
        </row>
        <row r="3083">
          <cell r="D3083"/>
          <cell r="E3083"/>
          <cell r="J3083"/>
          <cell r="K3083"/>
        </row>
        <row r="3084">
          <cell r="D3084"/>
          <cell r="E3084"/>
          <cell r="J3084"/>
          <cell r="K3084"/>
        </row>
        <row r="3085">
          <cell r="D3085"/>
          <cell r="J3085"/>
          <cell r="K3085"/>
        </row>
        <row r="3086">
          <cell r="D3086" t="str">
            <v>C</v>
          </cell>
          <cell r="E3086"/>
          <cell r="J3086" t="str">
            <v>Disc 2</v>
          </cell>
          <cell r="K3086" t="str">
            <v>Amount</v>
          </cell>
        </row>
        <row r="3087">
          <cell r="D3087"/>
          <cell r="E3087"/>
          <cell r="J3087"/>
          <cell r="K3087"/>
        </row>
        <row r="3088">
          <cell r="D3088"/>
          <cell r="E3088"/>
          <cell r="J3088"/>
          <cell r="K3088">
            <v>0</v>
          </cell>
        </row>
        <row r="3089">
          <cell r="D3089"/>
          <cell r="E3089"/>
          <cell r="J3089"/>
          <cell r="K3089">
            <v>0</v>
          </cell>
        </row>
        <row r="3090">
          <cell r="D3090"/>
          <cell r="E3090"/>
          <cell r="J3090"/>
          <cell r="K3090">
            <v>0</v>
          </cell>
        </row>
        <row r="3091">
          <cell r="D3091"/>
          <cell r="E3091"/>
          <cell r="J3091"/>
          <cell r="K3091">
            <v>0</v>
          </cell>
        </row>
        <row r="3092">
          <cell r="D3092"/>
          <cell r="E3092"/>
          <cell r="J3092"/>
          <cell r="K3092">
            <v>0</v>
          </cell>
        </row>
        <row r="3093">
          <cell r="D3093"/>
          <cell r="E3093"/>
          <cell r="J3093"/>
          <cell r="K3093">
            <v>0</v>
          </cell>
        </row>
        <row r="3094">
          <cell r="D3094"/>
          <cell r="E3094"/>
          <cell r="J3094"/>
          <cell r="K3094">
            <v>0</v>
          </cell>
        </row>
        <row r="3095">
          <cell r="D3095"/>
          <cell r="E3095"/>
          <cell r="J3095"/>
          <cell r="K3095">
            <v>0</v>
          </cell>
        </row>
        <row r="3096">
          <cell r="D3096"/>
          <cell r="E3096"/>
          <cell r="J3096"/>
          <cell r="K3096">
            <v>0</v>
          </cell>
        </row>
        <row r="3097">
          <cell r="D3097"/>
          <cell r="E3097"/>
          <cell r="J3097"/>
          <cell r="K3097">
            <v>0</v>
          </cell>
        </row>
        <row r="3098">
          <cell r="D3098"/>
          <cell r="E3098"/>
          <cell r="J3098"/>
          <cell r="K3098">
            <v>0</v>
          </cell>
        </row>
        <row r="3099">
          <cell r="D3099"/>
          <cell r="E3099"/>
          <cell r="J3099"/>
          <cell r="K3099">
            <v>0</v>
          </cell>
        </row>
        <row r="3100">
          <cell r="D3100"/>
          <cell r="E3100"/>
          <cell r="J3100"/>
          <cell r="K3100">
            <v>0</v>
          </cell>
        </row>
        <row r="3101">
          <cell r="D3101"/>
          <cell r="E3101"/>
          <cell r="J3101"/>
          <cell r="K3101">
            <v>0</v>
          </cell>
        </row>
        <row r="3102">
          <cell r="D3102"/>
          <cell r="E3102"/>
          <cell r="J3102"/>
          <cell r="K3102">
            <v>0</v>
          </cell>
        </row>
        <row r="3103">
          <cell r="D3103"/>
          <cell r="E3103"/>
          <cell r="J3103"/>
          <cell r="K3103">
            <v>0</v>
          </cell>
        </row>
        <row r="3104">
          <cell r="D3104"/>
          <cell r="E3104"/>
          <cell r="J3104"/>
          <cell r="K3104"/>
        </row>
        <row r="3105">
          <cell r="D3105"/>
          <cell r="E3105"/>
          <cell r="J3105"/>
          <cell r="K3105"/>
        </row>
        <row r="3106">
          <cell r="D3106"/>
          <cell r="J3106">
            <v>0</v>
          </cell>
          <cell r="K3106"/>
        </row>
        <row r="3107">
          <cell r="D3107"/>
          <cell r="J3107"/>
          <cell r="K3107"/>
        </row>
        <row r="3108">
          <cell r="D3108"/>
          <cell r="J3108"/>
          <cell r="K3108">
            <v>0</v>
          </cell>
        </row>
        <row r="3109">
          <cell r="D3109"/>
          <cell r="J3109"/>
          <cell r="K3109"/>
        </row>
        <row r="3110">
          <cell r="D3110"/>
          <cell r="E3110" t="str">
            <v>Hormat Kami,</v>
          </cell>
          <cell r="J3110">
            <v>0</v>
          </cell>
          <cell r="K3110"/>
        </row>
        <row r="3111">
          <cell r="D3111"/>
          <cell r="J3111"/>
          <cell r="K3111"/>
        </row>
        <row r="3112">
          <cell r="D3112"/>
          <cell r="E3112"/>
          <cell r="J3112"/>
          <cell r="K3112">
            <v>0</v>
          </cell>
        </row>
        <row r="3113">
          <cell r="D3113"/>
          <cell r="E3113"/>
          <cell r="J3113"/>
          <cell r="K3113"/>
        </row>
        <row r="3114">
          <cell r="D3114"/>
          <cell r="J3114"/>
          <cell r="K3114"/>
        </row>
        <row r="3115">
          <cell r="D3115"/>
          <cell r="J3115"/>
          <cell r="K3115"/>
        </row>
        <row r="3116">
          <cell r="D3116"/>
          <cell r="J3116"/>
          <cell r="K3116"/>
        </row>
        <row r="3117">
          <cell r="D3117"/>
          <cell r="E3117"/>
          <cell r="J3117"/>
          <cell r="K3117"/>
        </row>
        <row r="3118">
          <cell r="D3118" t="str">
            <v>AM</v>
          </cell>
          <cell r="E3118">
            <v>23040028</v>
          </cell>
          <cell r="J3118"/>
          <cell r="K3118"/>
        </row>
        <row r="3119">
          <cell r="D3119"/>
          <cell r="E3119"/>
          <cell r="J3119"/>
          <cell r="K3119"/>
        </row>
        <row r="3120">
          <cell r="D3120">
            <v>0</v>
          </cell>
          <cell r="E3120"/>
          <cell r="J3120"/>
          <cell r="K3120"/>
        </row>
        <row r="3121">
          <cell r="D3121"/>
          <cell r="E3121"/>
          <cell r="J3121"/>
          <cell r="K3121"/>
        </row>
        <row r="3122">
          <cell r="D3122">
            <v>0</v>
          </cell>
          <cell r="E3122"/>
          <cell r="J3122"/>
          <cell r="K3122"/>
        </row>
        <row r="3123">
          <cell r="D3123"/>
          <cell r="E3123"/>
          <cell r="J3123"/>
          <cell r="K3123"/>
        </row>
        <row r="3124">
          <cell r="D3124" t="str">
            <v>C</v>
          </cell>
          <cell r="E3124"/>
          <cell r="J3124" t="str">
            <v>Disc 2</v>
          </cell>
          <cell r="K3124" t="str">
            <v>Amount</v>
          </cell>
        </row>
        <row r="3125">
          <cell r="D3125"/>
          <cell r="E3125"/>
          <cell r="J3125"/>
          <cell r="K3125"/>
        </row>
        <row r="3126">
          <cell r="D3126">
            <v>0</v>
          </cell>
          <cell r="E3126">
            <v>0</v>
          </cell>
          <cell r="J3126">
            <v>0</v>
          </cell>
          <cell r="K3126">
            <v>0</v>
          </cell>
        </row>
        <row r="3127">
          <cell r="D3127">
            <v>0</v>
          </cell>
          <cell r="E3127">
            <v>0</v>
          </cell>
          <cell r="J3127">
            <v>0</v>
          </cell>
          <cell r="K3127">
            <v>0</v>
          </cell>
        </row>
        <row r="3128">
          <cell r="D3128">
            <v>0</v>
          </cell>
          <cell r="E3128">
            <v>0</v>
          </cell>
          <cell r="J3128">
            <v>0</v>
          </cell>
          <cell r="K3128">
            <v>0</v>
          </cell>
        </row>
        <row r="3129">
          <cell r="D3129">
            <v>0</v>
          </cell>
          <cell r="E3129">
            <v>0</v>
          </cell>
          <cell r="J3129">
            <v>0</v>
          </cell>
          <cell r="K3129">
            <v>0</v>
          </cell>
        </row>
        <row r="3130">
          <cell r="D3130">
            <v>0</v>
          </cell>
          <cell r="E3130">
            <v>0</v>
          </cell>
          <cell r="J3130">
            <v>0</v>
          </cell>
          <cell r="K3130">
            <v>0</v>
          </cell>
        </row>
        <row r="3131">
          <cell r="D3131">
            <v>0</v>
          </cell>
          <cell r="E3131">
            <v>0</v>
          </cell>
          <cell r="J3131">
            <v>0</v>
          </cell>
          <cell r="K3131">
            <v>0</v>
          </cell>
        </row>
        <row r="3132">
          <cell r="D3132">
            <v>0</v>
          </cell>
          <cell r="E3132">
            <v>0</v>
          </cell>
          <cell r="J3132">
            <v>0</v>
          </cell>
          <cell r="K3132">
            <v>0</v>
          </cell>
        </row>
        <row r="3133">
          <cell r="D3133">
            <v>0</v>
          </cell>
          <cell r="E3133">
            <v>0</v>
          </cell>
          <cell r="J3133">
            <v>0</v>
          </cell>
          <cell r="K3133">
            <v>0</v>
          </cell>
        </row>
        <row r="3134">
          <cell r="D3134">
            <v>0</v>
          </cell>
          <cell r="E3134">
            <v>0</v>
          </cell>
          <cell r="J3134">
            <v>0</v>
          </cell>
          <cell r="K3134">
            <v>0</v>
          </cell>
        </row>
        <row r="3135">
          <cell r="D3135">
            <v>0</v>
          </cell>
          <cell r="E3135">
            <v>0</v>
          </cell>
          <cell r="J3135">
            <v>0</v>
          </cell>
          <cell r="K3135">
            <v>0</v>
          </cell>
        </row>
        <row r="3136">
          <cell r="D3136">
            <v>0</v>
          </cell>
          <cell r="E3136">
            <v>0</v>
          </cell>
          <cell r="J3136">
            <v>0</v>
          </cell>
          <cell r="K3136">
            <v>0</v>
          </cell>
        </row>
        <row r="3137">
          <cell r="D3137">
            <v>0</v>
          </cell>
          <cell r="E3137">
            <v>0</v>
          </cell>
          <cell r="J3137">
            <v>0</v>
          </cell>
          <cell r="K3137">
            <v>0</v>
          </cell>
        </row>
        <row r="3138">
          <cell r="D3138">
            <v>0</v>
          </cell>
          <cell r="E3138">
            <v>0</v>
          </cell>
          <cell r="J3138">
            <v>0</v>
          </cell>
          <cell r="K3138">
            <v>0</v>
          </cell>
        </row>
        <row r="3139">
          <cell r="D3139">
            <v>0</v>
          </cell>
          <cell r="E3139">
            <v>0</v>
          </cell>
          <cell r="J3139">
            <v>0</v>
          </cell>
          <cell r="K3139">
            <v>0</v>
          </cell>
        </row>
        <row r="3140">
          <cell r="D3140">
            <v>0</v>
          </cell>
          <cell r="E3140">
            <v>0</v>
          </cell>
          <cell r="J3140">
            <v>0</v>
          </cell>
          <cell r="K3140">
            <v>0</v>
          </cell>
        </row>
        <row r="3141">
          <cell r="D3141">
            <v>0</v>
          </cell>
          <cell r="E3141">
            <v>0</v>
          </cell>
          <cell r="J3141">
            <v>0</v>
          </cell>
          <cell r="K3141">
            <v>0</v>
          </cell>
        </row>
        <row r="3142">
          <cell r="D3142"/>
          <cell r="E3142"/>
          <cell r="J3142"/>
          <cell r="K3142"/>
        </row>
        <row r="3143">
          <cell r="D3143"/>
          <cell r="E3143"/>
          <cell r="J3143"/>
          <cell r="K3143"/>
        </row>
        <row r="3144">
          <cell r="D3144"/>
          <cell r="E3144"/>
          <cell r="J3144">
            <v>0</v>
          </cell>
          <cell r="K3144"/>
        </row>
        <row r="3145">
          <cell r="D3145"/>
          <cell r="E3145"/>
          <cell r="J3145"/>
          <cell r="K3145"/>
        </row>
        <row r="3146">
          <cell r="D3146"/>
          <cell r="E3146"/>
          <cell r="J3146">
            <v>0</v>
          </cell>
          <cell r="K3146">
            <v>0</v>
          </cell>
        </row>
        <row r="3147">
          <cell r="D3147"/>
          <cell r="E3147"/>
          <cell r="J3147"/>
          <cell r="K3147"/>
        </row>
        <row r="3148">
          <cell r="D3148"/>
          <cell r="E3148" t="str">
            <v>Hormat Kami,</v>
          </cell>
          <cell r="J3148">
            <v>0</v>
          </cell>
          <cell r="K3148"/>
        </row>
        <row r="3149">
          <cell r="D3149"/>
          <cell r="E3149"/>
          <cell r="J3149"/>
          <cell r="K3149"/>
        </row>
        <row r="3150">
          <cell r="D3150"/>
          <cell r="E3150"/>
          <cell r="J3150"/>
          <cell r="K3150">
            <v>0</v>
          </cell>
        </row>
        <row r="3151">
          <cell r="D3151"/>
          <cell r="E3151"/>
          <cell r="J3151"/>
          <cell r="K3151"/>
        </row>
        <row r="3152">
          <cell r="D3152"/>
          <cell r="E3152"/>
          <cell r="J3152">
            <v>0</v>
          </cell>
          <cell r="K3152"/>
        </row>
        <row r="3153">
          <cell r="D3153"/>
          <cell r="E3153"/>
          <cell r="J3153">
            <v>0</v>
          </cell>
          <cell r="K3153"/>
        </row>
        <row r="3154">
          <cell r="D3154"/>
          <cell r="E3154"/>
          <cell r="J3154"/>
          <cell r="K3154"/>
        </row>
        <row r="3155">
          <cell r="D3155"/>
          <cell r="E3155"/>
          <cell r="J3155"/>
          <cell r="K3155"/>
        </row>
        <row r="3156">
          <cell r="D3156" t="str">
            <v>AM</v>
          </cell>
          <cell r="E3156">
            <v>23040028</v>
          </cell>
          <cell r="J3156"/>
          <cell r="K3156"/>
        </row>
        <row r="3157">
          <cell r="D3157"/>
          <cell r="E3157"/>
          <cell r="J3157"/>
          <cell r="K3157"/>
        </row>
        <row r="3158">
          <cell r="D3158">
            <v>0</v>
          </cell>
          <cell r="E3158"/>
          <cell r="J3158"/>
          <cell r="K3158"/>
        </row>
        <row r="3159">
          <cell r="D3159"/>
          <cell r="E3159"/>
          <cell r="J3159"/>
          <cell r="K3159"/>
        </row>
        <row r="3160">
          <cell r="D3160">
            <v>0</v>
          </cell>
          <cell r="E3160"/>
          <cell r="J3160"/>
          <cell r="K3160"/>
        </row>
        <row r="3161">
          <cell r="D3161"/>
          <cell r="E3161"/>
          <cell r="J3161"/>
          <cell r="K3161"/>
        </row>
        <row r="3162">
          <cell r="D3162" t="str">
            <v>C</v>
          </cell>
          <cell r="E3162"/>
          <cell r="J3162" t="str">
            <v>Disc 2</v>
          </cell>
          <cell r="K3162" t="str">
            <v>Amount</v>
          </cell>
        </row>
        <row r="3163">
          <cell r="D3163"/>
          <cell r="E3163"/>
          <cell r="J3163"/>
          <cell r="K3163"/>
        </row>
        <row r="3164">
          <cell r="D3164">
            <v>0</v>
          </cell>
          <cell r="E3164">
            <v>0</v>
          </cell>
          <cell r="J3164">
            <v>0</v>
          </cell>
          <cell r="K3164">
            <v>0</v>
          </cell>
        </row>
        <row r="3165">
          <cell r="D3165">
            <v>0</v>
          </cell>
          <cell r="E3165">
            <v>0</v>
          </cell>
          <cell r="J3165">
            <v>0</v>
          </cell>
          <cell r="K3165">
            <v>0</v>
          </cell>
        </row>
        <row r="3166">
          <cell r="D3166">
            <v>0</v>
          </cell>
          <cell r="E3166">
            <v>0</v>
          </cell>
          <cell r="J3166">
            <v>0</v>
          </cell>
          <cell r="K3166">
            <v>0</v>
          </cell>
        </row>
        <row r="3167">
          <cell r="D3167">
            <v>0</v>
          </cell>
          <cell r="E3167">
            <v>0</v>
          </cell>
          <cell r="J3167">
            <v>0</v>
          </cell>
          <cell r="K3167">
            <v>0</v>
          </cell>
        </row>
        <row r="3168">
          <cell r="D3168">
            <v>0</v>
          </cell>
          <cell r="E3168">
            <v>0</v>
          </cell>
          <cell r="J3168">
            <v>0</v>
          </cell>
          <cell r="K3168">
            <v>0</v>
          </cell>
        </row>
        <row r="3169">
          <cell r="D3169">
            <v>0</v>
          </cell>
          <cell r="E3169">
            <v>0</v>
          </cell>
          <cell r="J3169">
            <v>0</v>
          </cell>
          <cell r="K3169">
            <v>0</v>
          </cell>
        </row>
        <row r="3170">
          <cell r="D3170">
            <v>0</v>
          </cell>
          <cell r="E3170">
            <v>0</v>
          </cell>
          <cell r="J3170">
            <v>0</v>
          </cell>
          <cell r="K3170">
            <v>0</v>
          </cell>
        </row>
        <row r="3171">
          <cell r="D3171">
            <v>0</v>
          </cell>
          <cell r="E3171">
            <v>0</v>
          </cell>
          <cell r="J3171">
            <v>0</v>
          </cell>
          <cell r="K3171">
            <v>0</v>
          </cell>
        </row>
        <row r="3172">
          <cell r="D3172">
            <v>0</v>
          </cell>
          <cell r="E3172">
            <v>0</v>
          </cell>
          <cell r="J3172">
            <v>0</v>
          </cell>
          <cell r="K3172">
            <v>0</v>
          </cell>
        </row>
        <row r="3173">
          <cell r="D3173">
            <v>0</v>
          </cell>
          <cell r="E3173">
            <v>0</v>
          </cell>
          <cell r="J3173">
            <v>0</v>
          </cell>
          <cell r="K3173">
            <v>0</v>
          </cell>
        </row>
        <row r="3174">
          <cell r="D3174">
            <v>0</v>
          </cell>
          <cell r="E3174">
            <v>0</v>
          </cell>
          <cell r="J3174">
            <v>0</v>
          </cell>
          <cell r="K3174">
            <v>0</v>
          </cell>
        </row>
        <row r="3175">
          <cell r="D3175">
            <v>0</v>
          </cell>
          <cell r="E3175">
            <v>0</v>
          </cell>
          <cell r="J3175">
            <v>0</v>
          </cell>
          <cell r="K3175">
            <v>0</v>
          </cell>
        </row>
        <row r="3176">
          <cell r="D3176">
            <v>0</v>
          </cell>
          <cell r="E3176">
            <v>0</v>
          </cell>
          <cell r="J3176">
            <v>0</v>
          </cell>
          <cell r="K3176">
            <v>0</v>
          </cell>
        </row>
        <row r="3177">
          <cell r="D3177">
            <v>0</v>
          </cell>
          <cell r="E3177">
            <v>0</v>
          </cell>
          <cell r="J3177">
            <v>0</v>
          </cell>
          <cell r="K3177">
            <v>0</v>
          </cell>
        </row>
        <row r="3178">
          <cell r="D3178">
            <v>0</v>
          </cell>
          <cell r="E3178">
            <v>0</v>
          </cell>
          <cell r="J3178">
            <v>0</v>
          </cell>
          <cell r="K3178">
            <v>0</v>
          </cell>
        </row>
        <row r="3179">
          <cell r="D3179">
            <v>0</v>
          </cell>
          <cell r="E3179">
            <v>0</v>
          </cell>
          <cell r="J3179">
            <v>0</v>
          </cell>
          <cell r="K3179">
            <v>0</v>
          </cell>
        </row>
        <row r="3180">
          <cell r="D3180"/>
          <cell r="E3180"/>
          <cell r="J3180"/>
          <cell r="K3180"/>
        </row>
        <row r="3181">
          <cell r="D3181"/>
          <cell r="E3181"/>
          <cell r="J3181"/>
          <cell r="K3181"/>
        </row>
        <row r="3182">
          <cell r="D3182"/>
          <cell r="E3182"/>
          <cell r="J3182">
            <v>0</v>
          </cell>
          <cell r="K3182"/>
        </row>
        <row r="3183">
          <cell r="D3183"/>
          <cell r="E3183"/>
          <cell r="J3183"/>
          <cell r="K3183"/>
        </row>
        <row r="3184">
          <cell r="D3184"/>
          <cell r="E3184"/>
          <cell r="J3184">
            <v>0</v>
          </cell>
          <cell r="K3184">
            <v>0</v>
          </cell>
        </row>
        <row r="3185">
          <cell r="D3185"/>
          <cell r="E3185"/>
          <cell r="J3185"/>
          <cell r="K3185"/>
        </row>
        <row r="3186">
          <cell r="D3186"/>
          <cell r="E3186" t="str">
            <v>Hormat Kami,</v>
          </cell>
          <cell r="J3186">
            <v>0</v>
          </cell>
          <cell r="K3186"/>
        </row>
        <row r="3187">
          <cell r="D3187"/>
          <cell r="E3187"/>
          <cell r="J3187"/>
          <cell r="K3187"/>
        </row>
        <row r="3188">
          <cell r="D3188"/>
          <cell r="E3188"/>
          <cell r="J3188"/>
          <cell r="K3188">
            <v>0</v>
          </cell>
        </row>
        <row r="3189">
          <cell r="D3189"/>
          <cell r="E3189"/>
          <cell r="J3189"/>
          <cell r="K3189"/>
        </row>
        <row r="3190">
          <cell r="D3190"/>
          <cell r="E3190"/>
          <cell r="J3190">
            <v>0</v>
          </cell>
          <cell r="K3190"/>
        </row>
        <row r="3191">
          <cell r="D3191"/>
          <cell r="E3191"/>
          <cell r="J3191">
            <v>0</v>
          </cell>
          <cell r="K3191"/>
        </row>
        <row r="3192">
          <cell r="D3192"/>
          <cell r="E3192"/>
          <cell r="J3192"/>
          <cell r="K3192"/>
        </row>
        <row r="3193">
          <cell r="D3193"/>
          <cell r="J3193"/>
        </row>
        <row r="3194">
          <cell r="D3194" t="str">
            <v>AM</v>
          </cell>
          <cell r="E3194">
            <v>23040029</v>
          </cell>
          <cell r="J3194"/>
          <cell r="K3194"/>
        </row>
        <row r="3195">
          <cell r="D3195"/>
          <cell r="E3195"/>
          <cell r="J3195"/>
          <cell r="K3195"/>
        </row>
        <row r="3196">
          <cell r="D3196"/>
          <cell r="E3196"/>
          <cell r="J3196"/>
          <cell r="K3196"/>
        </row>
        <row r="3197">
          <cell r="D3197"/>
          <cell r="E3197"/>
          <cell r="J3197"/>
          <cell r="K3197"/>
        </row>
        <row r="3198">
          <cell r="D3198"/>
          <cell r="E3198"/>
          <cell r="J3198"/>
          <cell r="K3198"/>
        </row>
        <row r="3199">
          <cell r="D3199"/>
          <cell r="J3199"/>
          <cell r="K3199"/>
        </row>
        <row r="3200">
          <cell r="D3200" t="str">
            <v>C</v>
          </cell>
          <cell r="E3200"/>
          <cell r="J3200" t="str">
            <v>Disc 2</v>
          </cell>
          <cell r="K3200" t="str">
            <v>Amount</v>
          </cell>
        </row>
        <row r="3201">
          <cell r="D3201"/>
          <cell r="E3201"/>
          <cell r="J3201"/>
          <cell r="K3201"/>
        </row>
        <row r="3202">
          <cell r="D3202"/>
          <cell r="E3202"/>
          <cell r="J3202"/>
          <cell r="K3202">
            <v>0</v>
          </cell>
        </row>
        <row r="3203">
          <cell r="D3203"/>
          <cell r="E3203"/>
          <cell r="J3203"/>
          <cell r="K3203">
            <v>0</v>
          </cell>
        </row>
        <row r="3204">
          <cell r="D3204"/>
          <cell r="E3204"/>
          <cell r="J3204"/>
          <cell r="K3204">
            <v>0</v>
          </cell>
        </row>
        <row r="3205">
          <cell r="D3205"/>
          <cell r="E3205"/>
          <cell r="J3205"/>
          <cell r="K3205">
            <v>0</v>
          </cell>
        </row>
        <row r="3206">
          <cell r="D3206"/>
          <cell r="E3206"/>
          <cell r="J3206"/>
          <cell r="K3206">
            <v>0</v>
          </cell>
        </row>
        <row r="3207">
          <cell r="D3207"/>
          <cell r="E3207"/>
          <cell r="J3207"/>
          <cell r="K3207">
            <v>0</v>
          </cell>
        </row>
        <row r="3208">
          <cell r="D3208"/>
          <cell r="E3208"/>
          <cell r="J3208"/>
          <cell r="K3208">
            <v>0</v>
          </cell>
        </row>
        <row r="3209">
          <cell r="D3209"/>
          <cell r="E3209"/>
          <cell r="J3209"/>
          <cell r="K3209">
            <v>0</v>
          </cell>
        </row>
        <row r="3210">
          <cell r="D3210"/>
          <cell r="E3210"/>
          <cell r="J3210"/>
          <cell r="K3210">
            <v>0</v>
          </cell>
        </row>
        <row r="3211">
          <cell r="D3211"/>
          <cell r="E3211"/>
          <cell r="J3211"/>
          <cell r="K3211">
            <v>0</v>
          </cell>
        </row>
        <row r="3212">
          <cell r="D3212"/>
          <cell r="E3212"/>
          <cell r="J3212"/>
          <cell r="K3212">
            <v>0</v>
          </cell>
        </row>
        <row r="3213">
          <cell r="D3213"/>
          <cell r="E3213"/>
          <cell r="J3213"/>
          <cell r="K3213">
            <v>0</v>
          </cell>
        </row>
        <row r="3214">
          <cell r="D3214"/>
          <cell r="E3214"/>
          <cell r="J3214"/>
          <cell r="K3214">
            <v>0</v>
          </cell>
        </row>
        <row r="3215">
          <cell r="D3215"/>
          <cell r="E3215"/>
          <cell r="J3215"/>
          <cell r="K3215">
            <v>0</v>
          </cell>
        </row>
        <row r="3216">
          <cell r="D3216"/>
          <cell r="E3216"/>
          <cell r="J3216"/>
          <cell r="K3216">
            <v>0</v>
          </cell>
        </row>
        <row r="3217">
          <cell r="D3217"/>
          <cell r="E3217"/>
          <cell r="J3217"/>
          <cell r="K3217">
            <v>0</v>
          </cell>
        </row>
        <row r="3218">
          <cell r="D3218"/>
          <cell r="E3218"/>
          <cell r="J3218"/>
          <cell r="K3218"/>
        </row>
        <row r="3219">
          <cell r="D3219"/>
          <cell r="E3219"/>
          <cell r="J3219"/>
          <cell r="K3219"/>
        </row>
        <row r="3220">
          <cell r="D3220"/>
          <cell r="J3220">
            <v>0</v>
          </cell>
          <cell r="K3220"/>
        </row>
        <row r="3221">
          <cell r="D3221"/>
          <cell r="J3221"/>
          <cell r="K3221"/>
        </row>
        <row r="3222">
          <cell r="D3222"/>
          <cell r="J3222"/>
          <cell r="K3222">
            <v>0</v>
          </cell>
        </row>
        <row r="3223">
          <cell r="D3223"/>
          <cell r="J3223"/>
          <cell r="K3223"/>
        </row>
        <row r="3224">
          <cell r="D3224"/>
          <cell r="E3224" t="str">
            <v>Hormat Kami,</v>
          </cell>
          <cell r="J3224">
            <v>0</v>
          </cell>
          <cell r="K3224"/>
        </row>
        <row r="3225">
          <cell r="D3225"/>
          <cell r="J3225"/>
          <cell r="K3225"/>
        </row>
        <row r="3226">
          <cell r="D3226"/>
          <cell r="E3226"/>
          <cell r="J3226"/>
          <cell r="K3226">
            <v>0</v>
          </cell>
        </row>
        <row r="3227">
          <cell r="D3227"/>
          <cell r="E3227"/>
          <cell r="J3227"/>
          <cell r="K3227"/>
        </row>
        <row r="3228">
          <cell r="D3228"/>
          <cell r="J3228"/>
          <cell r="K3228"/>
        </row>
        <row r="3229">
          <cell r="D3229"/>
          <cell r="J3229"/>
          <cell r="K3229"/>
        </row>
        <row r="3230">
          <cell r="D3230"/>
          <cell r="J3230"/>
          <cell r="K3230"/>
        </row>
        <row r="3231">
          <cell r="D3231"/>
          <cell r="E3231"/>
          <cell r="J3231"/>
          <cell r="K3231"/>
        </row>
        <row r="3232">
          <cell r="D3232" t="str">
            <v>AM</v>
          </cell>
          <cell r="E3232">
            <v>23040029</v>
          </cell>
          <cell r="J3232"/>
          <cell r="K3232"/>
        </row>
        <row r="3233">
          <cell r="D3233"/>
          <cell r="E3233"/>
          <cell r="J3233"/>
          <cell r="K3233"/>
        </row>
        <row r="3234">
          <cell r="D3234">
            <v>0</v>
          </cell>
          <cell r="E3234"/>
          <cell r="J3234"/>
          <cell r="K3234"/>
        </row>
        <row r="3235">
          <cell r="D3235"/>
          <cell r="E3235"/>
          <cell r="J3235"/>
          <cell r="K3235"/>
        </row>
        <row r="3236">
          <cell r="D3236">
            <v>0</v>
          </cell>
          <cell r="E3236"/>
          <cell r="J3236"/>
          <cell r="K3236"/>
        </row>
        <row r="3237">
          <cell r="D3237"/>
          <cell r="E3237"/>
          <cell r="J3237"/>
          <cell r="K3237"/>
        </row>
        <row r="3238">
          <cell r="D3238" t="str">
            <v>C</v>
          </cell>
          <cell r="E3238"/>
          <cell r="J3238" t="str">
            <v>Disc 2</v>
          </cell>
          <cell r="K3238" t="str">
            <v>Amount</v>
          </cell>
        </row>
        <row r="3239">
          <cell r="D3239"/>
          <cell r="E3239"/>
          <cell r="J3239"/>
          <cell r="K3239"/>
        </row>
        <row r="3240">
          <cell r="D3240">
            <v>0</v>
          </cell>
          <cell r="E3240">
            <v>0</v>
          </cell>
          <cell r="J3240">
            <v>0</v>
          </cell>
          <cell r="K3240">
            <v>0</v>
          </cell>
        </row>
        <row r="3241">
          <cell r="D3241">
            <v>0</v>
          </cell>
          <cell r="E3241">
            <v>0</v>
          </cell>
          <cell r="J3241">
            <v>0</v>
          </cell>
          <cell r="K3241">
            <v>0</v>
          </cell>
        </row>
        <row r="3242">
          <cell r="D3242">
            <v>0</v>
          </cell>
          <cell r="E3242">
            <v>0</v>
          </cell>
          <cell r="J3242">
            <v>0</v>
          </cell>
          <cell r="K3242">
            <v>0</v>
          </cell>
        </row>
        <row r="3243">
          <cell r="D3243">
            <v>0</v>
          </cell>
          <cell r="E3243">
            <v>0</v>
          </cell>
          <cell r="J3243">
            <v>0</v>
          </cell>
          <cell r="K3243">
            <v>0</v>
          </cell>
        </row>
        <row r="3244">
          <cell r="D3244">
            <v>0</v>
          </cell>
          <cell r="E3244">
            <v>0</v>
          </cell>
          <cell r="J3244">
            <v>0</v>
          </cell>
          <cell r="K3244">
            <v>0</v>
          </cell>
        </row>
        <row r="3245">
          <cell r="D3245">
            <v>0</v>
          </cell>
          <cell r="E3245">
            <v>0</v>
          </cell>
          <cell r="J3245">
            <v>0</v>
          </cell>
          <cell r="K3245">
            <v>0</v>
          </cell>
        </row>
        <row r="3246">
          <cell r="D3246">
            <v>0</v>
          </cell>
          <cell r="E3246">
            <v>0</v>
          </cell>
          <cell r="J3246">
            <v>0</v>
          </cell>
          <cell r="K3246">
            <v>0</v>
          </cell>
        </row>
        <row r="3247">
          <cell r="D3247">
            <v>0</v>
          </cell>
          <cell r="E3247">
            <v>0</v>
          </cell>
          <cell r="J3247">
            <v>0</v>
          </cell>
          <cell r="K3247">
            <v>0</v>
          </cell>
        </row>
        <row r="3248">
          <cell r="D3248">
            <v>0</v>
          </cell>
          <cell r="E3248">
            <v>0</v>
          </cell>
          <cell r="J3248">
            <v>0</v>
          </cell>
          <cell r="K3248">
            <v>0</v>
          </cell>
        </row>
        <row r="3249">
          <cell r="D3249">
            <v>0</v>
          </cell>
          <cell r="E3249">
            <v>0</v>
          </cell>
          <cell r="J3249">
            <v>0</v>
          </cell>
          <cell r="K3249">
            <v>0</v>
          </cell>
        </row>
        <row r="3250">
          <cell r="D3250">
            <v>0</v>
          </cell>
          <cell r="E3250">
            <v>0</v>
          </cell>
          <cell r="J3250">
            <v>0</v>
          </cell>
          <cell r="K3250">
            <v>0</v>
          </cell>
        </row>
        <row r="3251">
          <cell r="D3251">
            <v>0</v>
          </cell>
          <cell r="E3251">
            <v>0</v>
          </cell>
          <cell r="J3251">
            <v>0</v>
          </cell>
          <cell r="K3251">
            <v>0</v>
          </cell>
        </row>
        <row r="3252">
          <cell r="D3252">
            <v>0</v>
          </cell>
          <cell r="E3252">
            <v>0</v>
          </cell>
          <cell r="J3252">
            <v>0</v>
          </cell>
          <cell r="K3252">
            <v>0</v>
          </cell>
        </row>
        <row r="3253">
          <cell r="D3253">
            <v>0</v>
          </cell>
          <cell r="E3253">
            <v>0</v>
          </cell>
          <cell r="J3253">
            <v>0</v>
          </cell>
          <cell r="K3253">
            <v>0</v>
          </cell>
        </row>
        <row r="3254">
          <cell r="D3254">
            <v>0</v>
          </cell>
          <cell r="E3254">
            <v>0</v>
          </cell>
          <cell r="J3254">
            <v>0</v>
          </cell>
          <cell r="K3254">
            <v>0</v>
          </cell>
        </row>
        <row r="3255">
          <cell r="D3255">
            <v>0</v>
          </cell>
          <cell r="E3255">
            <v>0</v>
          </cell>
          <cell r="J3255">
            <v>0</v>
          </cell>
          <cell r="K3255">
            <v>0</v>
          </cell>
        </row>
        <row r="3256">
          <cell r="D3256"/>
          <cell r="E3256"/>
          <cell r="J3256"/>
          <cell r="K3256"/>
        </row>
        <row r="3257">
          <cell r="D3257"/>
          <cell r="E3257"/>
          <cell r="J3257"/>
          <cell r="K3257"/>
        </row>
        <row r="3258">
          <cell r="D3258"/>
          <cell r="E3258"/>
          <cell r="J3258">
            <v>0</v>
          </cell>
          <cell r="K3258"/>
        </row>
        <row r="3259">
          <cell r="D3259"/>
          <cell r="E3259"/>
          <cell r="J3259"/>
          <cell r="K3259"/>
        </row>
        <row r="3260">
          <cell r="D3260"/>
          <cell r="E3260"/>
          <cell r="J3260">
            <v>0</v>
          </cell>
          <cell r="K3260">
            <v>0</v>
          </cell>
        </row>
        <row r="3261">
          <cell r="D3261"/>
          <cell r="E3261"/>
          <cell r="J3261"/>
          <cell r="K3261"/>
        </row>
        <row r="3262">
          <cell r="D3262"/>
          <cell r="E3262" t="str">
            <v>Hormat Kami,</v>
          </cell>
          <cell r="J3262">
            <v>0</v>
          </cell>
          <cell r="K3262"/>
        </row>
        <row r="3263">
          <cell r="D3263"/>
          <cell r="E3263"/>
          <cell r="J3263"/>
          <cell r="K3263"/>
        </row>
        <row r="3264">
          <cell r="D3264"/>
          <cell r="E3264"/>
          <cell r="J3264"/>
          <cell r="K3264">
            <v>0</v>
          </cell>
        </row>
        <row r="3265">
          <cell r="D3265"/>
          <cell r="E3265"/>
          <cell r="J3265"/>
          <cell r="K3265"/>
        </row>
        <row r="3266">
          <cell r="D3266"/>
          <cell r="E3266"/>
          <cell r="J3266">
            <v>0</v>
          </cell>
          <cell r="K3266"/>
        </row>
        <row r="3267">
          <cell r="D3267"/>
          <cell r="E3267"/>
          <cell r="J3267">
            <v>0</v>
          </cell>
          <cell r="K3267"/>
        </row>
        <row r="3268">
          <cell r="D3268"/>
          <cell r="E3268"/>
          <cell r="J3268"/>
          <cell r="K3268"/>
        </row>
        <row r="3269">
          <cell r="D3269"/>
          <cell r="E3269"/>
          <cell r="J3269"/>
          <cell r="K3269"/>
        </row>
        <row r="3270">
          <cell r="D3270" t="str">
            <v>AM</v>
          </cell>
          <cell r="E3270">
            <v>23040029</v>
          </cell>
          <cell r="J3270"/>
          <cell r="K3270"/>
        </row>
        <row r="3271">
          <cell r="D3271"/>
          <cell r="E3271"/>
          <cell r="J3271"/>
          <cell r="K3271"/>
        </row>
        <row r="3272">
          <cell r="D3272">
            <v>0</v>
          </cell>
          <cell r="E3272"/>
          <cell r="J3272"/>
          <cell r="K3272"/>
        </row>
        <row r="3273">
          <cell r="D3273"/>
          <cell r="E3273"/>
          <cell r="J3273"/>
          <cell r="K3273"/>
        </row>
        <row r="3274">
          <cell r="D3274">
            <v>0</v>
          </cell>
          <cell r="E3274"/>
          <cell r="J3274"/>
          <cell r="K3274"/>
        </row>
        <row r="3275">
          <cell r="D3275"/>
          <cell r="E3275"/>
          <cell r="J3275"/>
          <cell r="K3275"/>
        </row>
        <row r="3276">
          <cell r="D3276" t="str">
            <v>C</v>
          </cell>
          <cell r="E3276"/>
          <cell r="J3276" t="str">
            <v>Disc 2</v>
          </cell>
          <cell r="K3276" t="str">
            <v>Amount</v>
          </cell>
        </row>
        <row r="3277">
          <cell r="D3277"/>
          <cell r="E3277"/>
          <cell r="J3277"/>
          <cell r="K3277"/>
        </row>
        <row r="3278">
          <cell r="D3278">
            <v>0</v>
          </cell>
          <cell r="E3278">
            <v>0</v>
          </cell>
          <cell r="J3278">
            <v>0</v>
          </cell>
          <cell r="K3278">
            <v>0</v>
          </cell>
        </row>
        <row r="3279">
          <cell r="D3279">
            <v>0</v>
          </cell>
          <cell r="E3279">
            <v>0</v>
          </cell>
          <cell r="J3279">
            <v>0</v>
          </cell>
          <cell r="K3279">
            <v>0</v>
          </cell>
        </row>
        <row r="3280">
          <cell r="D3280">
            <v>0</v>
          </cell>
          <cell r="E3280">
            <v>0</v>
          </cell>
          <cell r="J3280">
            <v>0</v>
          </cell>
          <cell r="K3280">
            <v>0</v>
          </cell>
        </row>
        <row r="3281">
          <cell r="D3281">
            <v>0</v>
          </cell>
          <cell r="E3281">
            <v>0</v>
          </cell>
          <cell r="J3281">
            <v>0</v>
          </cell>
          <cell r="K3281">
            <v>0</v>
          </cell>
        </row>
        <row r="3282">
          <cell r="D3282">
            <v>0</v>
          </cell>
          <cell r="E3282">
            <v>0</v>
          </cell>
          <cell r="J3282">
            <v>0</v>
          </cell>
          <cell r="K3282">
            <v>0</v>
          </cell>
        </row>
        <row r="3283">
          <cell r="D3283">
            <v>0</v>
          </cell>
          <cell r="E3283">
            <v>0</v>
          </cell>
          <cell r="J3283">
            <v>0</v>
          </cell>
          <cell r="K3283">
            <v>0</v>
          </cell>
        </row>
        <row r="3284">
          <cell r="D3284">
            <v>0</v>
          </cell>
          <cell r="E3284">
            <v>0</v>
          </cell>
          <cell r="J3284">
            <v>0</v>
          </cell>
          <cell r="K3284">
            <v>0</v>
          </cell>
        </row>
        <row r="3285">
          <cell r="D3285">
            <v>0</v>
          </cell>
          <cell r="E3285">
            <v>0</v>
          </cell>
          <cell r="J3285">
            <v>0</v>
          </cell>
          <cell r="K3285">
            <v>0</v>
          </cell>
        </row>
        <row r="3286">
          <cell r="D3286">
            <v>0</v>
          </cell>
          <cell r="E3286">
            <v>0</v>
          </cell>
          <cell r="J3286">
            <v>0</v>
          </cell>
          <cell r="K3286">
            <v>0</v>
          </cell>
        </row>
        <row r="3287">
          <cell r="D3287">
            <v>0</v>
          </cell>
          <cell r="E3287">
            <v>0</v>
          </cell>
          <cell r="J3287">
            <v>0</v>
          </cell>
          <cell r="K3287">
            <v>0</v>
          </cell>
        </row>
        <row r="3288">
          <cell r="D3288">
            <v>0</v>
          </cell>
          <cell r="E3288">
            <v>0</v>
          </cell>
          <cell r="J3288">
            <v>0</v>
          </cell>
          <cell r="K3288">
            <v>0</v>
          </cell>
        </row>
        <row r="3289">
          <cell r="D3289">
            <v>0</v>
          </cell>
          <cell r="E3289">
            <v>0</v>
          </cell>
          <cell r="J3289">
            <v>0</v>
          </cell>
          <cell r="K3289">
            <v>0</v>
          </cell>
        </row>
        <row r="3290">
          <cell r="D3290">
            <v>0</v>
          </cell>
          <cell r="E3290">
            <v>0</v>
          </cell>
          <cell r="J3290">
            <v>0</v>
          </cell>
          <cell r="K3290">
            <v>0</v>
          </cell>
        </row>
        <row r="3291">
          <cell r="D3291">
            <v>0</v>
          </cell>
          <cell r="E3291">
            <v>0</v>
          </cell>
          <cell r="J3291">
            <v>0</v>
          </cell>
          <cell r="K3291">
            <v>0</v>
          </cell>
        </row>
        <row r="3292">
          <cell r="D3292">
            <v>0</v>
          </cell>
          <cell r="E3292">
            <v>0</v>
          </cell>
          <cell r="J3292">
            <v>0</v>
          </cell>
          <cell r="K3292">
            <v>0</v>
          </cell>
        </row>
        <row r="3293">
          <cell r="D3293">
            <v>0</v>
          </cell>
          <cell r="E3293">
            <v>0</v>
          </cell>
          <cell r="J3293">
            <v>0</v>
          </cell>
          <cell r="K3293">
            <v>0</v>
          </cell>
        </row>
        <row r="3294">
          <cell r="D3294"/>
          <cell r="E3294"/>
          <cell r="J3294"/>
          <cell r="K3294"/>
        </row>
        <row r="3295">
          <cell r="D3295"/>
          <cell r="E3295"/>
          <cell r="J3295"/>
          <cell r="K3295"/>
        </row>
        <row r="3296">
          <cell r="D3296"/>
          <cell r="E3296"/>
          <cell r="J3296">
            <v>0</v>
          </cell>
          <cell r="K3296"/>
        </row>
        <row r="3297">
          <cell r="D3297"/>
          <cell r="E3297"/>
          <cell r="J3297"/>
          <cell r="K3297"/>
        </row>
        <row r="3298">
          <cell r="D3298"/>
          <cell r="E3298"/>
          <cell r="J3298">
            <v>0</v>
          </cell>
          <cell r="K3298">
            <v>0</v>
          </cell>
        </row>
        <row r="3299">
          <cell r="D3299"/>
          <cell r="E3299"/>
          <cell r="J3299"/>
          <cell r="K3299"/>
        </row>
        <row r="3300">
          <cell r="D3300"/>
          <cell r="E3300" t="str">
            <v>Hormat Kami,</v>
          </cell>
          <cell r="J3300">
            <v>0</v>
          </cell>
          <cell r="K3300"/>
        </row>
        <row r="3301">
          <cell r="D3301"/>
          <cell r="E3301"/>
          <cell r="J3301"/>
          <cell r="K3301"/>
        </row>
        <row r="3302">
          <cell r="D3302"/>
          <cell r="E3302"/>
          <cell r="J3302"/>
          <cell r="K3302">
            <v>0</v>
          </cell>
        </row>
        <row r="3303">
          <cell r="D3303"/>
          <cell r="E3303"/>
          <cell r="J3303"/>
          <cell r="K3303"/>
        </row>
        <row r="3304">
          <cell r="D3304"/>
          <cell r="E3304"/>
          <cell r="J3304">
            <v>0</v>
          </cell>
          <cell r="K3304"/>
        </row>
        <row r="3305">
          <cell r="D3305"/>
          <cell r="E3305"/>
          <cell r="J3305">
            <v>0</v>
          </cell>
          <cell r="K3305"/>
        </row>
        <row r="3306">
          <cell r="D3306"/>
          <cell r="E3306"/>
          <cell r="J3306"/>
          <cell r="K3306"/>
        </row>
        <row r="3307">
          <cell r="D3307"/>
          <cell r="J3307"/>
        </row>
        <row r="3308">
          <cell r="D3308" t="str">
            <v>AM</v>
          </cell>
          <cell r="E3308">
            <v>23040030</v>
          </cell>
          <cell r="J3308"/>
          <cell r="K3308"/>
        </row>
        <row r="3309">
          <cell r="D3309"/>
          <cell r="E3309"/>
          <cell r="J3309"/>
          <cell r="K3309"/>
        </row>
        <row r="3310">
          <cell r="D3310"/>
          <cell r="E3310"/>
          <cell r="J3310"/>
          <cell r="K3310"/>
        </row>
        <row r="3311">
          <cell r="D3311"/>
          <cell r="E3311"/>
          <cell r="J3311"/>
          <cell r="K3311"/>
        </row>
        <row r="3312">
          <cell r="D3312"/>
          <cell r="E3312"/>
          <cell r="J3312"/>
          <cell r="K3312"/>
        </row>
        <row r="3313">
          <cell r="D3313"/>
          <cell r="J3313"/>
          <cell r="K3313"/>
        </row>
        <row r="3314">
          <cell r="D3314" t="str">
            <v>C</v>
          </cell>
          <cell r="E3314"/>
          <cell r="J3314" t="str">
            <v>Disc 2</v>
          </cell>
          <cell r="K3314" t="str">
            <v>Amount</v>
          </cell>
        </row>
        <row r="3315">
          <cell r="D3315"/>
          <cell r="E3315"/>
          <cell r="J3315"/>
          <cell r="K3315"/>
        </row>
        <row r="3316">
          <cell r="D3316"/>
          <cell r="E3316"/>
          <cell r="J3316"/>
          <cell r="K3316">
            <v>0</v>
          </cell>
        </row>
        <row r="3317">
          <cell r="D3317"/>
          <cell r="E3317"/>
          <cell r="J3317"/>
          <cell r="K3317">
            <v>0</v>
          </cell>
        </row>
        <row r="3318">
          <cell r="D3318"/>
          <cell r="E3318"/>
          <cell r="J3318"/>
          <cell r="K3318">
            <v>0</v>
          </cell>
        </row>
        <row r="3319">
          <cell r="D3319"/>
          <cell r="E3319"/>
          <cell r="J3319"/>
          <cell r="K3319">
            <v>0</v>
          </cell>
        </row>
        <row r="3320">
          <cell r="D3320"/>
          <cell r="E3320"/>
          <cell r="J3320"/>
          <cell r="K3320">
            <v>0</v>
          </cell>
        </row>
        <row r="3321">
          <cell r="D3321"/>
          <cell r="E3321"/>
          <cell r="J3321"/>
          <cell r="K3321">
            <v>0</v>
          </cell>
        </row>
        <row r="3322">
          <cell r="D3322"/>
          <cell r="E3322"/>
          <cell r="J3322"/>
          <cell r="K3322">
            <v>0</v>
          </cell>
        </row>
        <row r="3323">
          <cell r="D3323"/>
          <cell r="E3323"/>
          <cell r="J3323"/>
          <cell r="K3323">
            <v>0</v>
          </cell>
        </row>
        <row r="3324">
          <cell r="D3324"/>
          <cell r="E3324"/>
          <cell r="J3324"/>
          <cell r="K3324">
            <v>0</v>
          </cell>
        </row>
        <row r="3325">
          <cell r="D3325"/>
          <cell r="E3325"/>
          <cell r="J3325"/>
          <cell r="K3325">
            <v>0</v>
          </cell>
        </row>
        <row r="3326">
          <cell r="D3326"/>
          <cell r="E3326"/>
          <cell r="J3326"/>
          <cell r="K3326">
            <v>0</v>
          </cell>
        </row>
        <row r="3327">
          <cell r="D3327"/>
          <cell r="E3327"/>
          <cell r="J3327"/>
          <cell r="K3327">
            <v>0</v>
          </cell>
        </row>
        <row r="3328">
          <cell r="D3328"/>
          <cell r="E3328"/>
          <cell r="J3328"/>
          <cell r="K3328">
            <v>0</v>
          </cell>
        </row>
        <row r="3329">
          <cell r="D3329"/>
          <cell r="E3329"/>
          <cell r="J3329"/>
          <cell r="K3329">
            <v>0</v>
          </cell>
        </row>
        <row r="3330">
          <cell r="D3330"/>
          <cell r="E3330"/>
          <cell r="J3330"/>
          <cell r="K3330">
            <v>0</v>
          </cell>
        </row>
        <row r="3331">
          <cell r="D3331"/>
          <cell r="E3331"/>
          <cell r="J3331"/>
          <cell r="K3331">
            <v>0</v>
          </cell>
        </row>
        <row r="3332">
          <cell r="D3332"/>
          <cell r="E3332"/>
          <cell r="J3332"/>
          <cell r="K3332"/>
        </row>
        <row r="3333">
          <cell r="D3333"/>
          <cell r="E3333"/>
          <cell r="J3333"/>
          <cell r="K3333"/>
        </row>
        <row r="3334">
          <cell r="D3334"/>
          <cell r="J3334">
            <v>0</v>
          </cell>
          <cell r="K3334"/>
        </row>
        <row r="3335">
          <cell r="D3335"/>
          <cell r="J3335"/>
          <cell r="K3335"/>
        </row>
        <row r="3336">
          <cell r="D3336"/>
          <cell r="J3336"/>
          <cell r="K3336">
            <v>0</v>
          </cell>
        </row>
        <row r="3337">
          <cell r="D3337"/>
          <cell r="J3337"/>
          <cell r="K3337"/>
        </row>
        <row r="3338">
          <cell r="D3338"/>
          <cell r="E3338" t="str">
            <v>Hormat Kami,</v>
          </cell>
          <cell r="J3338">
            <v>0</v>
          </cell>
          <cell r="K3338"/>
        </row>
        <row r="3339">
          <cell r="D3339"/>
          <cell r="J3339"/>
          <cell r="K3339"/>
        </row>
        <row r="3340">
          <cell r="D3340"/>
          <cell r="E3340"/>
          <cell r="J3340"/>
          <cell r="K3340">
            <v>0</v>
          </cell>
        </row>
        <row r="3341">
          <cell r="D3341"/>
          <cell r="E3341"/>
          <cell r="J3341"/>
          <cell r="K3341"/>
        </row>
        <row r="3342">
          <cell r="D3342"/>
          <cell r="J3342"/>
          <cell r="K3342"/>
        </row>
        <row r="3343">
          <cell r="D3343"/>
          <cell r="J3343"/>
          <cell r="K3343"/>
        </row>
        <row r="3344">
          <cell r="D3344"/>
          <cell r="J3344"/>
          <cell r="K3344"/>
        </row>
        <row r="3345">
          <cell r="D3345"/>
          <cell r="E3345"/>
          <cell r="J3345"/>
          <cell r="K3345"/>
        </row>
        <row r="3346">
          <cell r="D3346" t="str">
            <v>AM</v>
          </cell>
          <cell r="E3346">
            <v>23040030</v>
          </cell>
          <cell r="J3346"/>
          <cell r="K3346"/>
        </row>
        <row r="3347">
          <cell r="D3347"/>
          <cell r="E3347"/>
          <cell r="J3347"/>
          <cell r="K3347"/>
        </row>
        <row r="3348">
          <cell r="D3348">
            <v>0</v>
          </cell>
          <cell r="E3348"/>
          <cell r="J3348"/>
          <cell r="K3348"/>
        </row>
        <row r="3349">
          <cell r="D3349"/>
          <cell r="E3349"/>
          <cell r="J3349"/>
          <cell r="K3349"/>
        </row>
        <row r="3350">
          <cell r="D3350">
            <v>0</v>
          </cell>
          <cell r="E3350"/>
          <cell r="J3350"/>
          <cell r="K3350"/>
        </row>
        <row r="3351">
          <cell r="D3351"/>
          <cell r="E3351"/>
          <cell r="J3351"/>
          <cell r="K3351"/>
        </row>
        <row r="3352">
          <cell r="D3352" t="str">
            <v>C</v>
          </cell>
          <cell r="E3352"/>
          <cell r="J3352" t="str">
            <v>Disc 2</v>
          </cell>
          <cell r="K3352" t="str">
            <v>Amount</v>
          </cell>
        </row>
        <row r="3353">
          <cell r="D3353"/>
          <cell r="E3353"/>
          <cell r="J3353"/>
          <cell r="K3353"/>
        </row>
        <row r="3354">
          <cell r="D3354">
            <v>0</v>
          </cell>
          <cell r="E3354">
            <v>0</v>
          </cell>
          <cell r="J3354">
            <v>0</v>
          </cell>
          <cell r="K3354">
            <v>0</v>
          </cell>
        </row>
        <row r="3355">
          <cell r="D3355">
            <v>0</v>
          </cell>
          <cell r="E3355">
            <v>0</v>
          </cell>
          <cell r="J3355">
            <v>0</v>
          </cell>
          <cell r="K3355">
            <v>0</v>
          </cell>
        </row>
        <row r="3356">
          <cell r="D3356">
            <v>0</v>
          </cell>
          <cell r="E3356">
            <v>0</v>
          </cell>
          <cell r="J3356">
            <v>0</v>
          </cell>
          <cell r="K3356">
            <v>0</v>
          </cell>
        </row>
        <row r="3357">
          <cell r="D3357">
            <v>0</v>
          </cell>
          <cell r="E3357">
            <v>0</v>
          </cell>
          <cell r="J3357">
            <v>0</v>
          </cell>
          <cell r="K3357">
            <v>0</v>
          </cell>
        </row>
        <row r="3358">
          <cell r="D3358">
            <v>0</v>
          </cell>
          <cell r="E3358">
            <v>0</v>
          </cell>
          <cell r="J3358">
            <v>0</v>
          </cell>
          <cell r="K3358">
            <v>0</v>
          </cell>
        </row>
        <row r="3359">
          <cell r="D3359">
            <v>0</v>
          </cell>
          <cell r="E3359">
            <v>0</v>
          </cell>
          <cell r="J3359">
            <v>0</v>
          </cell>
          <cell r="K3359">
            <v>0</v>
          </cell>
        </row>
        <row r="3360">
          <cell r="D3360">
            <v>0</v>
          </cell>
          <cell r="E3360">
            <v>0</v>
          </cell>
          <cell r="J3360">
            <v>0</v>
          </cell>
          <cell r="K3360">
            <v>0</v>
          </cell>
        </row>
        <row r="3361">
          <cell r="D3361">
            <v>0</v>
          </cell>
          <cell r="E3361">
            <v>0</v>
          </cell>
          <cell r="J3361">
            <v>0</v>
          </cell>
          <cell r="K3361">
            <v>0</v>
          </cell>
        </row>
        <row r="3362">
          <cell r="D3362">
            <v>0</v>
          </cell>
          <cell r="E3362">
            <v>0</v>
          </cell>
          <cell r="J3362">
            <v>0</v>
          </cell>
          <cell r="K3362">
            <v>0</v>
          </cell>
        </row>
        <row r="3363">
          <cell r="D3363">
            <v>0</v>
          </cell>
          <cell r="E3363">
            <v>0</v>
          </cell>
          <cell r="J3363">
            <v>0</v>
          </cell>
          <cell r="K3363">
            <v>0</v>
          </cell>
        </row>
        <row r="3364">
          <cell r="D3364">
            <v>0</v>
          </cell>
          <cell r="E3364">
            <v>0</v>
          </cell>
          <cell r="J3364">
            <v>0</v>
          </cell>
          <cell r="K3364">
            <v>0</v>
          </cell>
        </row>
        <row r="3365">
          <cell r="D3365">
            <v>0</v>
          </cell>
          <cell r="E3365">
            <v>0</v>
          </cell>
          <cell r="J3365">
            <v>0</v>
          </cell>
          <cell r="K3365">
            <v>0</v>
          </cell>
        </row>
        <row r="3366">
          <cell r="D3366">
            <v>0</v>
          </cell>
          <cell r="E3366">
            <v>0</v>
          </cell>
          <cell r="J3366">
            <v>0</v>
          </cell>
          <cell r="K3366">
            <v>0</v>
          </cell>
        </row>
        <row r="3367">
          <cell r="D3367">
            <v>0</v>
          </cell>
          <cell r="E3367">
            <v>0</v>
          </cell>
          <cell r="J3367">
            <v>0</v>
          </cell>
          <cell r="K3367">
            <v>0</v>
          </cell>
        </row>
        <row r="3368">
          <cell r="D3368">
            <v>0</v>
          </cell>
          <cell r="E3368">
            <v>0</v>
          </cell>
          <cell r="J3368">
            <v>0</v>
          </cell>
          <cell r="K3368">
            <v>0</v>
          </cell>
        </row>
        <row r="3369">
          <cell r="D3369">
            <v>0</v>
          </cell>
          <cell r="E3369">
            <v>0</v>
          </cell>
          <cell r="J3369">
            <v>0</v>
          </cell>
          <cell r="K3369">
            <v>0</v>
          </cell>
        </row>
        <row r="3370">
          <cell r="D3370"/>
          <cell r="E3370"/>
          <cell r="J3370"/>
          <cell r="K3370"/>
        </row>
        <row r="3371">
          <cell r="D3371"/>
          <cell r="E3371"/>
          <cell r="J3371"/>
          <cell r="K3371"/>
        </row>
        <row r="3372">
          <cell r="D3372"/>
          <cell r="E3372"/>
          <cell r="J3372">
            <v>0</v>
          </cell>
          <cell r="K3372"/>
        </row>
        <row r="3373">
          <cell r="D3373"/>
          <cell r="E3373"/>
          <cell r="J3373"/>
          <cell r="K3373"/>
        </row>
        <row r="3374">
          <cell r="D3374"/>
          <cell r="E3374"/>
          <cell r="J3374">
            <v>0</v>
          </cell>
          <cell r="K3374">
            <v>0</v>
          </cell>
        </row>
        <row r="3375">
          <cell r="D3375"/>
          <cell r="E3375"/>
          <cell r="J3375"/>
          <cell r="K3375"/>
        </row>
        <row r="3376">
          <cell r="D3376"/>
          <cell r="E3376" t="str">
            <v>Hormat Kami,</v>
          </cell>
          <cell r="J3376">
            <v>0</v>
          </cell>
          <cell r="K3376"/>
        </row>
        <row r="3377">
          <cell r="D3377"/>
          <cell r="E3377"/>
          <cell r="J3377"/>
          <cell r="K3377"/>
        </row>
        <row r="3378">
          <cell r="D3378"/>
          <cell r="E3378"/>
          <cell r="J3378"/>
          <cell r="K3378">
            <v>0</v>
          </cell>
        </row>
        <row r="3379">
          <cell r="D3379"/>
          <cell r="E3379"/>
          <cell r="J3379"/>
          <cell r="K3379"/>
        </row>
        <row r="3380">
          <cell r="D3380"/>
          <cell r="E3380"/>
          <cell r="J3380">
            <v>0</v>
          </cell>
          <cell r="K3380"/>
        </row>
        <row r="3381">
          <cell r="D3381"/>
          <cell r="E3381"/>
          <cell r="J3381">
            <v>0</v>
          </cell>
          <cell r="K3381"/>
        </row>
        <row r="3382">
          <cell r="D3382"/>
          <cell r="E3382"/>
          <cell r="J3382"/>
          <cell r="K3382"/>
        </row>
        <row r="3383">
          <cell r="D3383"/>
          <cell r="E3383"/>
          <cell r="J3383"/>
          <cell r="K3383"/>
        </row>
        <row r="3384">
          <cell r="D3384" t="str">
            <v>AM</v>
          </cell>
          <cell r="E3384">
            <v>23040030</v>
          </cell>
          <cell r="J3384"/>
          <cell r="K3384"/>
        </row>
        <row r="3385">
          <cell r="D3385"/>
          <cell r="E3385"/>
          <cell r="J3385"/>
          <cell r="K3385"/>
        </row>
        <row r="3386">
          <cell r="D3386">
            <v>0</v>
          </cell>
          <cell r="E3386"/>
          <cell r="J3386"/>
          <cell r="K3386"/>
        </row>
        <row r="3387">
          <cell r="D3387"/>
          <cell r="E3387"/>
          <cell r="J3387"/>
          <cell r="K3387"/>
        </row>
        <row r="3388">
          <cell r="D3388">
            <v>0</v>
          </cell>
          <cell r="E3388"/>
          <cell r="J3388"/>
          <cell r="K3388"/>
        </row>
        <row r="3389">
          <cell r="D3389"/>
          <cell r="E3389"/>
          <cell r="J3389"/>
          <cell r="K3389"/>
        </row>
        <row r="3390">
          <cell r="D3390" t="str">
            <v>C</v>
          </cell>
          <cell r="E3390"/>
          <cell r="J3390" t="str">
            <v>Disc 2</v>
          </cell>
          <cell r="K3390" t="str">
            <v>Amount</v>
          </cell>
        </row>
        <row r="3391">
          <cell r="D3391"/>
          <cell r="E3391"/>
          <cell r="J3391"/>
          <cell r="K3391"/>
        </row>
        <row r="3392">
          <cell r="D3392">
            <v>0</v>
          </cell>
          <cell r="E3392">
            <v>0</v>
          </cell>
          <cell r="J3392">
            <v>0</v>
          </cell>
          <cell r="K3392">
            <v>0</v>
          </cell>
        </row>
        <row r="3393">
          <cell r="D3393">
            <v>0</v>
          </cell>
          <cell r="E3393">
            <v>0</v>
          </cell>
          <cell r="J3393">
            <v>0</v>
          </cell>
          <cell r="K3393">
            <v>0</v>
          </cell>
        </row>
        <row r="3394">
          <cell r="D3394">
            <v>0</v>
          </cell>
          <cell r="E3394">
            <v>0</v>
          </cell>
          <cell r="J3394">
            <v>0</v>
          </cell>
          <cell r="K3394">
            <v>0</v>
          </cell>
        </row>
        <row r="3395">
          <cell r="D3395">
            <v>0</v>
          </cell>
          <cell r="E3395">
            <v>0</v>
          </cell>
          <cell r="J3395">
            <v>0</v>
          </cell>
          <cell r="K3395">
            <v>0</v>
          </cell>
        </row>
        <row r="3396">
          <cell r="D3396">
            <v>0</v>
          </cell>
          <cell r="E3396">
            <v>0</v>
          </cell>
          <cell r="J3396">
            <v>0</v>
          </cell>
          <cell r="K3396">
            <v>0</v>
          </cell>
        </row>
        <row r="3397">
          <cell r="D3397">
            <v>0</v>
          </cell>
          <cell r="E3397">
            <v>0</v>
          </cell>
          <cell r="J3397">
            <v>0</v>
          </cell>
          <cell r="K3397">
            <v>0</v>
          </cell>
        </row>
        <row r="3398">
          <cell r="D3398">
            <v>0</v>
          </cell>
          <cell r="E3398">
            <v>0</v>
          </cell>
          <cell r="J3398">
            <v>0</v>
          </cell>
          <cell r="K3398">
            <v>0</v>
          </cell>
        </row>
        <row r="3399">
          <cell r="D3399">
            <v>0</v>
          </cell>
          <cell r="E3399">
            <v>0</v>
          </cell>
          <cell r="J3399">
            <v>0</v>
          </cell>
          <cell r="K3399">
            <v>0</v>
          </cell>
        </row>
        <row r="3400">
          <cell r="D3400">
            <v>0</v>
          </cell>
          <cell r="E3400">
            <v>0</v>
          </cell>
          <cell r="J3400">
            <v>0</v>
          </cell>
          <cell r="K3400">
            <v>0</v>
          </cell>
        </row>
        <row r="3401">
          <cell r="D3401">
            <v>0</v>
          </cell>
          <cell r="E3401">
            <v>0</v>
          </cell>
          <cell r="J3401">
            <v>0</v>
          </cell>
          <cell r="K3401">
            <v>0</v>
          </cell>
        </row>
        <row r="3402">
          <cell r="D3402">
            <v>0</v>
          </cell>
          <cell r="E3402">
            <v>0</v>
          </cell>
          <cell r="J3402">
            <v>0</v>
          </cell>
          <cell r="K3402">
            <v>0</v>
          </cell>
        </row>
        <row r="3403">
          <cell r="D3403">
            <v>0</v>
          </cell>
          <cell r="E3403">
            <v>0</v>
          </cell>
          <cell r="J3403">
            <v>0</v>
          </cell>
          <cell r="K3403">
            <v>0</v>
          </cell>
        </row>
        <row r="3404">
          <cell r="D3404">
            <v>0</v>
          </cell>
          <cell r="E3404">
            <v>0</v>
          </cell>
          <cell r="J3404">
            <v>0</v>
          </cell>
          <cell r="K3404">
            <v>0</v>
          </cell>
        </row>
        <row r="3405">
          <cell r="D3405">
            <v>0</v>
          </cell>
          <cell r="E3405">
            <v>0</v>
          </cell>
          <cell r="J3405">
            <v>0</v>
          </cell>
          <cell r="K3405">
            <v>0</v>
          </cell>
        </row>
        <row r="3406">
          <cell r="D3406">
            <v>0</v>
          </cell>
          <cell r="E3406">
            <v>0</v>
          </cell>
          <cell r="J3406">
            <v>0</v>
          </cell>
          <cell r="K3406">
            <v>0</v>
          </cell>
        </row>
        <row r="3407">
          <cell r="D3407">
            <v>0</v>
          </cell>
          <cell r="E3407">
            <v>0</v>
          </cell>
          <cell r="J3407">
            <v>0</v>
          </cell>
          <cell r="K3407">
            <v>0</v>
          </cell>
        </row>
        <row r="3408">
          <cell r="D3408"/>
          <cell r="E3408"/>
          <cell r="J3408"/>
          <cell r="K3408"/>
        </row>
        <row r="3409">
          <cell r="D3409"/>
          <cell r="E3409"/>
          <cell r="J3409"/>
          <cell r="K3409"/>
        </row>
        <row r="3410">
          <cell r="D3410"/>
          <cell r="E3410"/>
          <cell r="J3410">
            <v>0</v>
          </cell>
          <cell r="K3410"/>
        </row>
        <row r="3411">
          <cell r="D3411"/>
          <cell r="E3411"/>
          <cell r="J3411"/>
          <cell r="K3411"/>
        </row>
        <row r="3412">
          <cell r="D3412"/>
          <cell r="E3412"/>
          <cell r="J3412">
            <v>0</v>
          </cell>
          <cell r="K3412">
            <v>0</v>
          </cell>
        </row>
        <row r="3413">
          <cell r="D3413"/>
          <cell r="E3413"/>
          <cell r="J3413"/>
          <cell r="K3413"/>
        </row>
        <row r="3414">
          <cell r="D3414"/>
          <cell r="E3414" t="str">
            <v>Hormat Kami,</v>
          </cell>
          <cell r="J3414">
            <v>0</v>
          </cell>
          <cell r="K3414"/>
        </row>
        <row r="3415">
          <cell r="D3415"/>
          <cell r="E3415"/>
          <cell r="J3415"/>
          <cell r="K3415"/>
        </row>
        <row r="3416">
          <cell r="D3416"/>
          <cell r="E3416"/>
          <cell r="J3416"/>
          <cell r="K3416">
            <v>0</v>
          </cell>
        </row>
        <row r="3417">
          <cell r="D3417"/>
          <cell r="E3417"/>
          <cell r="J3417"/>
          <cell r="K3417"/>
        </row>
        <row r="3418">
          <cell r="D3418"/>
          <cell r="E3418"/>
          <cell r="J3418">
            <v>0</v>
          </cell>
          <cell r="K3418"/>
        </row>
        <row r="3419">
          <cell r="D3419"/>
          <cell r="E3419"/>
          <cell r="J3419">
            <v>0</v>
          </cell>
          <cell r="K3419"/>
        </row>
        <row r="3420">
          <cell r="D3420"/>
          <cell r="E3420"/>
          <cell r="J3420"/>
          <cell r="K3420"/>
        </row>
        <row r="3421">
          <cell r="D3421"/>
          <cell r="J3421"/>
        </row>
        <row r="3422">
          <cell r="D3422" t="str">
            <v>AM</v>
          </cell>
          <cell r="E3422">
            <v>23040031</v>
          </cell>
          <cell r="J3422"/>
          <cell r="K3422"/>
        </row>
        <row r="3423">
          <cell r="D3423"/>
          <cell r="E3423"/>
          <cell r="J3423"/>
          <cell r="K3423"/>
        </row>
        <row r="3424">
          <cell r="D3424"/>
          <cell r="E3424"/>
          <cell r="J3424"/>
          <cell r="K3424"/>
        </row>
        <row r="3425">
          <cell r="D3425"/>
          <cell r="E3425"/>
          <cell r="J3425"/>
          <cell r="K3425"/>
        </row>
        <row r="3426">
          <cell r="D3426"/>
          <cell r="E3426"/>
          <cell r="J3426"/>
          <cell r="K3426"/>
        </row>
        <row r="3427">
          <cell r="D3427"/>
          <cell r="J3427"/>
          <cell r="K3427"/>
        </row>
        <row r="3428">
          <cell r="D3428" t="str">
            <v>C</v>
          </cell>
          <cell r="E3428"/>
          <cell r="J3428" t="str">
            <v>Disc 2</v>
          </cell>
          <cell r="K3428" t="str">
            <v>Amount</v>
          </cell>
        </row>
        <row r="3429">
          <cell r="D3429"/>
          <cell r="E3429"/>
          <cell r="J3429"/>
          <cell r="K3429"/>
        </row>
        <row r="3430">
          <cell r="D3430"/>
          <cell r="E3430"/>
          <cell r="J3430"/>
          <cell r="K3430">
            <v>0</v>
          </cell>
        </row>
        <row r="3431">
          <cell r="D3431"/>
          <cell r="E3431"/>
          <cell r="J3431"/>
          <cell r="K3431">
            <v>0</v>
          </cell>
        </row>
        <row r="3432">
          <cell r="D3432"/>
          <cell r="E3432"/>
          <cell r="J3432"/>
          <cell r="K3432">
            <v>0</v>
          </cell>
        </row>
        <row r="3433">
          <cell r="D3433"/>
          <cell r="E3433"/>
          <cell r="J3433"/>
          <cell r="K3433">
            <v>0</v>
          </cell>
        </row>
        <row r="3434">
          <cell r="D3434"/>
          <cell r="E3434"/>
          <cell r="J3434"/>
          <cell r="K3434">
            <v>0</v>
          </cell>
        </row>
        <row r="3435">
          <cell r="D3435"/>
          <cell r="E3435"/>
          <cell r="J3435"/>
          <cell r="K3435">
            <v>0</v>
          </cell>
        </row>
        <row r="3436">
          <cell r="D3436"/>
          <cell r="E3436"/>
          <cell r="J3436"/>
          <cell r="K3436">
            <v>0</v>
          </cell>
        </row>
        <row r="3437">
          <cell r="D3437"/>
          <cell r="E3437"/>
          <cell r="J3437"/>
          <cell r="K3437">
            <v>0</v>
          </cell>
        </row>
        <row r="3438">
          <cell r="D3438"/>
          <cell r="E3438"/>
          <cell r="J3438"/>
          <cell r="K3438">
            <v>0</v>
          </cell>
        </row>
        <row r="3439">
          <cell r="D3439"/>
          <cell r="E3439"/>
          <cell r="J3439"/>
          <cell r="K3439">
            <v>0</v>
          </cell>
        </row>
        <row r="3440">
          <cell r="D3440"/>
          <cell r="E3440"/>
          <cell r="J3440"/>
          <cell r="K3440">
            <v>0</v>
          </cell>
        </row>
        <row r="3441">
          <cell r="D3441"/>
          <cell r="E3441"/>
          <cell r="J3441"/>
          <cell r="K3441">
            <v>0</v>
          </cell>
        </row>
        <row r="3442">
          <cell r="D3442"/>
          <cell r="E3442"/>
          <cell r="J3442"/>
          <cell r="K3442">
            <v>0</v>
          </cell>
        </row>
        <row r="3443">
          <cell r="D3443"/>
          <cell r="E3443"/>
          <cell r="J3443"/>
          <cell r="K3443">
            <v>0</v>
          </cell>
        </row>
        <row r="3444">
          <cell r="D3444"/>
          <cell r="E3444"/>
          <cell r="J3444"/>
          <cell r="K3444">
            <v>0</v>
          </cell>
        </row>
        <row r="3445">
          <cell r="D3445"/>
          <cell r="E3445"/>
          <cell r="J3445"/>
          <cell r="K3445">
            <v>0</v>
          </cell>
        </row>
        <row r="3446">
          <cell r="D3446"/>
          <cell r="E3446"/>
          <cell r="J3446"/>
          <cell r="K3446"/>
        </row>
        <row r="3447">
          <cell r="D3447"/>
          <cell r="E3447"/>
          <cell r="J3447"/>
          <cell r="K3447"/>
        </row>
        <row r="3448">
          <cell r="D3448"/>
          <cell r="J3448">
            <v>0</v>
          </cell>
          <cell r="K3448"/>
        </row>
        <row r="3449">
          <cell r="D3449"/>
          <cell r="J3449"/>
          <cell r="K3449"/>
        </row>
        <row r="3450">
          <cell r="D3450"/>
          <cell r="J3450"/>
          <cell r="K3450">
            <v>0</v>
          </cell>
        </row>
        <row r="3451">
          <cell r="D3451"/>
          <cell r="J3451"/>
          <cell r="K3451"/>
        </row>
        <row r="3452">
          <cell r="D3452"/>
          <cell r="E3452" t="str">
            <v>Hormat Kami,</v>
          </cell>
          <cell r="J3452">
            <v>0</v>
          </cell>
          <cell r="K3452"/>
        </row>
        <row r="3453">
          <cell r="D3453"/>
          <cell r="J3453"/>
          <cell r="K3453"/>
        </row>
        <row r="3454">
          <cell r="D3454"/>
          <cell r="E3454"/>
          <cell r="J3454"/>
          <cell r="K3454">
            <v>0</v>
          </cell>
        </row>
        <row r="3455">
          <cell r="D3455"/>
          <cell r="E3455"/>
          <cell r="J3455"/>
          <cell r="K3455"/>
        </row>
        <row r="3456">
          <cell r="D3456"/>
          <cell r="J3456"/>
          <cell r="K3456"/>
        </row>
        <row r="3457">
          <cell r="D3457"/>
          <cell r="J3457"/>
          <cell r="K3457"/>
        </row>
        <row r="3458">
          <cell r="D3458"/>
          <cell r="J3458"/>
          <cell r="K3458"/>
        </row>
        <row r="3459">
          <cell r="D3459"/>
          <cell r="E3459"/>
          <cell r="J3459"/>
          <cell r="K3459"/>
        </row>
        <row r="3460">
          <cell r="D3460" t="str">
            <v>AM</v>
          </cell>
          <cell r="E3460">
            <v>23040031</v>
          </cell>
          <cell r="J3460"/>
          <cell r="K3460"/>
        </row>
        <row r="3461">
          <cell r="D3461"/>
          <cell r="E3461"/>
          <cell r="J3461"/>
          <cell r="K3461"/>
        </row>
        <row r="3462">
          <cell r="D3462">
            <v>0</v>
          </cell>
          <cell r="E3462"/>
          <cell r="J3462"/>
          <cell r="K3462"/>
        </row>
        <row r="3463">
          <cell r="D3463"/>
          <cell r="E3463"/>
          <cell r="J3463"/>
          <cell r="K3463"/>
        </row>
        <row r="3464">
          <cell r="D3464">
            <v>0</v>
          </cell>
          <cell r="E3464"/>
          <cell r="J3464"/>
          <cell r="K3464"/>
        </row>
        <row r="3465">
          <cell r="D3465"/>
          <cell r="E3465"/>
          <cell r="J3465"/>
          <cell r="K3465"/>
        </row>
        <row r="3466">
          <cell r="D3466" t="str">
            <v>C</v>
          </cell>
          <cell r="E3466"/>
          <cell r="J3466" t="str">
            <v>Disc 2</v>
          </cell>
          <cell r="K3466" t="str">
            <v>Amount</v>
          </cell>
        </row>
        <row r="3467">
          <cell r="D3467"/>
          <cell r="E3467"/>
          <cell r="J3467"/>
          <cell r="K3467"/>
        </row>
        <row r="3468">
          <cell r="D3468">
            <v>0</v>
          </cell>
          <cell r="E3468">
            <v>0</v>
          </cell>
          <cell r="J3468">
            <v>0</v>
          </cell>
          <cell r="K3468">
            <v>0</v>
          </cell>
        </row>
        <row r="3469">
          <cell r="D3469">
            <v>0</v>
          </cell>
          <cell r="E3469">
            <v>0</v>
          </cell>
          <cell r="J3469">
            <v>0</v>
          </cell>
          <cell r="K3469">
            <v>0</v>
          </cell>
        </row>
        <row r="3470">
          <cell r="D3470">
            <v>0</v>
          </cell>
          <cell r="E3470">
            <v>0</v>
          </cell>
          <cell r="J3470">
            <v>0</v>
          </cell>
          <cell r="K3470">
            <v>0</v>
          </cell>
        </row>
        <row r="3471">
          <cell r="D3471">
            <v>0</v>
          </cell>
          <cell r="E3471">
            <v>0</v>
          </cell>
          <cell r="J3471">
            <v>0</v>
          </cell>
          <cell r="K3471">
            <v>0</v>
          </cell>
        </row>
        <row r="3472">
          <cell r="D3472">
            <v>0</v>
          </cell>
          <cell r="E3472">
            <v>0</v>
          </cell>
          <cell r="J3472">
            <v>0</v>
          </cell>
          <cell r="K3472">
            <v>0</v>
          </cell>
        </row>
        <row r="3473">
          <cell r="D3473">
            <v>0</v>
          </cell>
          <cell r="E3473">
            <v>0</v>
          </cell>
          <cell r="J3473">
            <v>0</v>
          </cell>
          <cell r="K3473">
            <v>0</v>
          </cell>
        </row>
        <row r="3474">
          <cell r="D3474">
            <v>0</v>
          </cell>
          <cell r="E3474">
            <v>0</v>
          </cell>
          <cell r="J3474">
            <v>0</v>
          </cell>
          <cell r="K3474">
            <v>0</v>
          </cell>
        </row>
        <row r="3475">
          <cell r="D3475">
            <v>0</v>
          </cell>
          <cell r="E3475">
            <v>0</v>
          </cell>
          <cell r="J3475">
            <v>0</v>
          </cell>
          <cell r="K3475">
            <v>0</v>
          </cell>
        </row>
        <row r="3476">
          <cell r="D3476">
            <v>0</v>
          </cell>
          <cell r="E3476">
            <v>0</v>
          </cell>
          <cell r="J3476">
            <v>0</v>
          </cell>
          <cell r="K3476">
            <v>0</v>
          </cell>
        </row>
        <row r="3477">
          <cell r="D3477">
            <v>0</v>
          </cell>
          <cell r="E3477">
            <v>0</v>
          </cell>
          <cell r="J3477">
            <v>0</v>
          </cell>
          <cell r="K3477">
            <v>0</v>
          </cell>
        </row>
        <row r="3478">
          <cell r="D3478">
            <v>0</v>
          </cell>
          <cell r="E3478">
            <v>0</v>
          </cell>
          <cell r="J3478">
            <v>0</v>
          </cell>
          <cell r="K3478">
            <v>0</v>
          </cell>
        </row>
        <row r="3479">
          <cell r="D3479">
            <v>0</v>
          </cell>
          <cell r="E3479">
            <v>0</v>
          </cell>
          <cell r="J3479">
            <v>0</v>
          </cell>
          <cell r="K3479">
            <v>0</v>
          </cell>
        </row>
        <row r="3480">
          <cell r="D3480">
            <v>0</v>
          </cell>
          <cell r="E3480">
            <v>0</v>
          </cell>
          <cell r="J3480">
            <v>0</v>
          </cell>
          <cell r="K3480">
            <v>0</v>
          </cell>
        </row>
        <row r="3481">
          <cell r="D3481">
            <v>0</v>
          </cell>
          <cell r="E3481">
            <v>0</v>
          </cell>
          <cell r="J3481">
            <v>0</v>
          </cell>
          <cell r="K3481">
            <v>0</v>
          </cell>
        </row>
        <row r="3482">
          <cell r="D3482">
            <v>0</v>
          </cell>
          <cell r="E3482">
            <v>0</v>
          </cell>
          <cell r="J3482">
            <v>0</v>
          </cell>
          <cell r="K3482">
            <v>0</v>
          </cell>
        </row>
        <row r="3483">
          <cell r="D3483">
            <v>0</v>
          </cell>
          <cell r="E3483">
            <v>0</v>
          </cell>
          <cell r="J3483">
            <v>0</v>
          </cell>
          <cell r="K3483">
            <v>0</v>
          </cell>
        </row>
        <row r="3484">
          <cell r="D3484"/>
          <cell r="E3484"/>
          <cell r="J3484"/>
          <cell r="K3484"/>
        </row>
        <row r="3485">
          <cell r="D3485"/>
          <cell r="E3485"/>
          <cell r="J3485"/>
          <cell r="K3485"/>
        </row>
        <row r="3486">
          <cell r="D3486"/>
          <cell r="E3486"/>
          <cell r="J3486">
            <v>0</v>
          </cell>
          <cell r="K3486"/>
        </row>
        <row r="3487">
          <cell r="D3487"/>
          <cell r="E3487"/>
          <cell r="J3487"/>
          <cell r="K3487"/>
        </row>
        <row r="3488">
          <cell r="D3488"/>
          <cell r="E3488"/>
          <cell r="J3488">
            <v>0</v>
          </cell>
          <cell r="K3488">
            <v>0</v>
          </cell>
        </row>
        <row r="3489">
          <cell r="D3489"/>
          <cell r="E3489"/>
          <cell r="J3489"/>
          <cell r="K3489"/>
        </row>
        <row r="3490">
          <cell r="D3490"/>
          <cell r="E3490" t="str">
            <v>Hormat Kami,</v>
          </cell>
          <cell r="J3490">
            <v>0</v>
          </cell>
          <cell r="K3490"/>
        </row>
        <row r="3491">
          <cell r="D3491"/>
          <cell r="E3491"/>
          <cell r="J3491"/>
          <cell r="K3491"/>
        </row>
        <row r="3492">
          <cell r="D3492"/>
          <cell r="E3492"/>
          <cell r="J3492"/>
          <cell r="K3492">
            <v>0</v>
          </cell>
        </row>
        <row r="3493">
          <cell r="D3493"/>
          <cell r="E3493"/>
          <cell r="J3493"/>
          <cell r="K3493"/>
        </row>
        <row r="3494">
          <cell r="D3494"/>
          <cell r="E3494"/>
          <cell r="J3494">
            <v>0</v>
          </cell>
          <cell r="K3494"/>
        </row>
        <row r="3495">
          <cell r="D3495"/>
          <cell r="E3495"/>
          <cell r="J3495">
            <v>0</v>
          </cell>
          <cell r="K3495"/>
        </row>
        <row r="3496">
          <cell r="D3496"/>
          <cell r="E3496"/>
          <cell r="J3496"/>
          <cell r="K3496"/>
        </row>
        <row r="3497">
          <cell r="D3497"/>
          <cell r="E3497"/>
          <cell r="J3497"/>
          <cell r="K3497"/>
        </row>
        <row r="3498">
          <cell r="D3498" t="str">
            <v>AM</v>
          </cell>
          <cell r="E3498">
            <v>23040031</v>
          </cell>
          <cell r="J3498"/>
          <cell r="K3498"/>
        </row>
        <row r="3499">
          <cell r="D3499"/>
          <cell r="E3499"/>
          <cell r="J3499"/>
          <cell r="K3499"/>
        </row>
        <row r="3500">
          <cell r="D3500">
            <v>0</v>
          </cell>
          <cell r="E3500"/>
          <cell r="J3500"/>
          <cell r="K3500"/>
        </row>
        <row r="3501">
          <cell r="D3501"/>
          <cell r="E3501"/>
          <cell r="J3501"/>
          <cell r="K3501"/>
        </row>
        <row r="3502">
          <cell r="D3502">
            <v>0</v>
          </cell>
          <cell r="E3502"/>
          <cell r="J3502"/>
          <cell r="K3502"/>
        </row>
        <row r="3503">
          <cell r="D3503"/>
          <cell r="E3503"/>
          <cell r="J3503"/>
          <cell r="K3503"/>
        </row>
        <row r="3504">
          <cell r="D3504" t="str">
            <v>C</v>
          </cell>
          <cell r="E3504"/>
          <cell r="J3504" t="str">
            <v>Disc 2</v>
          </cell>
          <cell r="K3504" t="str">
            <v>Amount</v>
          </cell>
        </row>
        <row r="3505">
          <cell r="D3505"/>
          <cell r="E3505"/>
          <cell r="J3505"/>
          <cell r="K3505"/>
        </row>
        <row r="3506">
          <cell r="D3506">
            <v>0</v>
          </cell>
          <cell r="E3506">
            <v>0</v>
          </cell>
          <cell r="J3506">
            <v>0</v>
          </cell>
          <cell r="K3506">
            <v>0</v>
          </cell>
        </row>
        <row r="3507">
          <cell r="D3507">
            <v>0</v>
          </cell>
          <cell r="E3507">
            <v>0</v>
          </cell>
          <cell r="J3507">
            <v>0</v>
          </cell>
          <cell r="K3507">
            <v>0</v>
          </cell>
        </row>
        <row r="3508">
          <cell r="D3508">
            <v>0</v>
          </cell>
          <cell r="E3508">
            <v>0</v>
          </cell>
          <cell r="J3508">
            <v>0</v>
          </cell>
          <cell r="K3508">
            <v>0</v>
          </cell>
        </row>
        <row r="3509">
          <cell r="D3509">
            <v>0</v>
          </cell>
          <cell r="E3509">
            <v>0</v>
          </cell>
          <cell r="J3509">
            <v>0</v>
          </cell>
          <cell r="K3509">
            <v>0</v>
          </cell>
        </row>
        <row r="3510">
          <cell r="D3510">
            <v>0</v>
          </cell>
          <cell r="E3510">
            <v>0</v>
          </cell>
          <cell r="J3510">
            <v>0</v>
          </cell>
          <cell r="K3510">
            <v>0</v>
          </cell>
        </row>
        <row r="3511">
          <cell r="D3511">
            <v>0</v>
          </cell>
          <cell r="E3511">
            <v>0</v>
          </cell>
          <cell r="J3511">
            <v>0</v>
          </cell>
          <cell r="K3511">
            <v>0</v>
          </cell>
        </row>
        <row r="3512">
          <cell r="D3512">
            <v>0</v>
          </cell>
          <cell r="E3512">
            <v>0</v>
          </cell>
          <cell r="J3512">
            <v>0</v>
          </cell>
          <cell r="K3512">
            <v>0</v>
          </cell>
        </row>
        <row r="3513">
          <cell r="D3513">
            <v>0</v>
          </cell>
          <cell r="E3513">
            <v>0</v>
          </cell>
          <cell r="J3513">
            <v>0</v>
          </cell>
          <cell r="K3513">
            <v>0</v>
          </cell>
        </row>
        <row r="3514">
          <cell r="D3514">
            <v>0</v>
          </cell>
          <cell r="E3514">
            <v>0</v>
          </cell>
          <cell r="J3514">
            <v>0</v>
          </cell>
          <cell r="K3514">
            <v>0</v>
          </cell>
        </row>
        <row r="3515">
          <cell r="D3515">
            <v>0</v>
          </cell>
          <cell r="E3515">
            <v>0</v>
          </cell>
          <cell r="J3515">
            <v>0</v>
          </cell>
          <cell r="K3515">
            <v>0</v>
          </cell>
        </row>
        <row r="3516">
          <cell r="D3516">
            <v>0</v>
          </cell>
          <cell r="E3516">
            <v>0</v>
          </cell>
          <cell r="J3516">
            <v>0</v>
          </cell>
          <cell r="K3516">
            <v>0</v>
          </cell>
        </row>
        <row r="3517">
          <cell r="D3517">
            <v>0</v>
          </cell>
          <cell r="E3517">
            <v>0</v>
          </cell>
          <cell r="J3517">
            <v>0</v>
          </cell>
          <cell r="K3517">
            <v>0</v>
          </cell>
        </row>
        <row r="3518">
          <cell r="D3518">
            <v>0</v>
          </cell>
          <cell r="E3518">
            <v>0</v>
          </cell>
          <cell r="J3518">
            <v>0</v>
          </cell>
          <cell r="K3518">
            <v>0</v>
          </cell>
        </row>
        <row r="3519">
          <cell r="D3519">
            <v>0</v>
          </cell>
          <cell r="E3519">
            <v>0</v>
          </cell>
          <cell r="J3519">
            <v>0</v>
          </cell>
          <cell r="K3519">
            <v>0</v>
          </cell>
        </row>
        <row r="3520">
          <cell r="D3520">
            <v>0</v>
          </cell>
          <cell r="E3520">
            <v>0</v>
          </cell>
          <cell r="J3520">
            <v>0</v>
          </cell>
          <cell r="K3520">
            <v>0</v>
          </cell>
        </row>
        <row r="3521">
          <cell r="D3521">
            <v>0</v>
          </cell>
          <cell r="E3521">
            <v>0</v>
          </cell>
          <cell r="J3521">
            <v>0</v>
          </cell>
          <cell r="K3521">
            <v>0</v>
          </cell>
        </row>
        <row r="3522">
          <cell r="D3522"/>
          <cell r="E3522"/>
          <cell r="J3522"/>
          <cell r="K3522"/>
        </row>
        <row r="3523">
          <cell r="D3523"/>
          <cell r="E3523"/>
          <cell r="J3523"/>
          <cell r="K3523"/>
        </row>
        <row r="3524">
          <cell r="D3524"/>
          <cell r="E3524"/>
          <cell r="J3524">
            <v>0</v>
          </cell>
          <cell r="K3524"/>
        </row>
        <row r="3525">
          <cell r="D3525"/>
          <cell r="E3525"/>
          <cell r="J3525"/>
          <cell r="K3525"/>
        </row>
        <row r="3526">
          <cell r="D3526"/>
          <cell r="E3526"/>
          <cell r="J3526">
            <v>0</v>
          </cell>
          <cell r="K3526">
            <v>0</v>
          </cell>
        </row>
        <row r="3527">
          <cell r="D3527"/>
          <cell r="E3527"/>
          <cell r="J3527"/>
          <cell r="K3527"/>
        </row>
        <row r="3528">
          <cell r="D3528"/>
          <cell r="E3528" t="str">
            <v>Hormat Kami,</v>
          </cell>
          <cell r="J3528">
            <v>0</v>
          </cell>
          <cell r="K3528"/>
        </row>
        <row r="3529">
          <cell r="D3529"/>
          <cell r="E3529"/>
          <cell r="J3529"/>
          <cell r="K3529"/>
        </row>
        <row r="3530">
          <cell r="D3530"/>
          <cell r="E3530"/>
          <cell r="J3530"/>
          <cell r="K3530">
            <v>0</v>
          </cell>
        </row>
        <row r="3531">
          <cell r="D3531"/>
          <cell r="E3531"/>
          <cell r="J3531"/>
          <cell r="K3531"/>
        </row>
        <row r="3532">
          <cell r="D3532"/>
          <cell r="E3532"/>
          <cell r="J3532">
            <v>0</v>
          </cell>
          <cell r="K3532"/>
        </row>
        <row r="3533">
          <cell r="D3533"/>
          <cell r="E3533"/>
          <cell r="J3533">
            <v>0</v>
          </cell>
          <cell r="K3533"/>
        </row>
        <row r="3534">
          <cell r="D3534"/>
          <cell r="E3534"/>
          <cell r="J3534"/>
          <cell r="K3534"/>
        </row>
        <row r="3535">
          <cell r="D3535"/>
          <cell r="J3535"/>
        </row>
        <row r="3536">
          <cell r="D3536" t="str">
            <v>AM</v>
          </cell>
          <cell r="E3536">
            <v>23040032</v>
          </cell>
          <cell r="J3536"/>
          <cell r="K3536"/>
        </row>
        <row r="3537">
          <cell r="D3537"/>
          <cell r="E3537"/>
          <cell r="J3537"/>
          <cell r="K3537"/>
        </row>
        <row r="3538">
          <cell r="D3538"/>
          <cell r="E3538"/>
          <cell r="J3538"/>
          <cell r="K3538"/>
        </row>
        <row r="3539">
          <cell r="D3539"/>
          <cell r="E3539"/>
          <cell r="J3539"/>
          <cell r="K3539"/>
        </row>
        <row r="3540">
          <cell r="D3540"/>
          <cell r="E3540"/>
          <cell r="J3540"/>
          <cell r="K3540"/>
        </row>
        <row r="3541">
          <cell r="D3541"/>
          <cell r="J3541"/>
          <cell r="K3541"/>
        </row>
        <row r="3542">
          <cell r="D3542" t="str">
            <v>C</v>
          </cell>
          <cell r="E3542"/>
          <cell r="J3542" t="str">
            <v>Disc 2</v>
          </cell>
          <cell r="K3542" t="str">
            <v>Amount</v>
          </cell>
        </row>
        <row r="3543">
          <cell r="D3543"/>
          <cell r="E3543"/>
          <cell r="J3543"/>
          <cell r="K3543"/>
        </row>
        <row r="3544">
          <cell r="D3544"/>
          <cell r="E3544"/>
          <cell r="J3544"/>
          <cell r="K3544">
            <v>0</v>
          </cell>
        </row>
        <row r="3545">
          <cell r="D3545"/>
          <cell r="E3545"/>
          <cell r="J3545"/>
          <cell r="K3545">
            <v>0</v>
          </cell>
        </row>
        <row r="3546">
          <cell r="D3546"/>
          <cell r="E3546"/>
          <cell r="J3546"/>
          <cell r="K3546">
            <v>0</v>
          </cell>
        </row>
        <row r="3547">
          <cell r="D3547"/>
          <cell r="E3547"/>
          <cell r="J3547"/>
          <cell r="K3547">
            <v>0</v>
          </cell>
        </row>
        <row r="3548">
          <cell r="D3548"/>
          <cell r="E3548"/>
          <cell r="J3548"/>
          <cell r="K3548">
            <v>0</v>
          </cell>
        </row>
        <row r="3549">
          <cell r="D3549"/>
          <cell r="E3549"/>
          <cell r="J3549"/>
          <cell r="K3549">
            <v>0</v>
          </cell>
        </row>
        <row r="3550">
          <cell r="D3550"/>
          <cell r="E3550"/>
          <cell r="J3550"/>
          <cell r="K3550">
            <v>0</v>
          </cell>
        </row>
        <row r="3551">
          <cell r="D3551"/>
          <cell r="E3551"/>
          <cell r="J3551"/>
          <cell r="K3551">
            <v>0</v>
          </cell>
        </row>
        <row r="3552">
          <cell r="D3552"/>
          <cell r="E3552"/>
          <cell r="J3552"/>
          <cell r="K3552">
            <v>0</v>
          </cell>
        </row>
        <row r="3553">
          <cell r="D3553"/>
          <cell r="E3553"/>
          <cell r="J3553"/>
          <cell r="K3553">
            <v>0</v>
          </cell>
        </row>
        <row r="3554">
          <cell r="D3554"/>
          <cell r="E3554"/>
          <cell r="J3554"/>
          <cell r="K3554">
            <v>0</v>
          </cell>
        </row>
        <row r="3555">
          <cell r="D3555"/>
          <cell r="E3555"/>
          <cell r="J3555"/>
          <cell r="K3555">
            <v>0</v>
          </cell>
        </row>
        <row r="3556">
          <cell r="D3556"/>
          <cell r="E3556"/>
          <cell r="J3556"/>
          <cell r="K3556">
            <v>0</v>
          </cell>
        </row>
        <row r="3557">
          <cell r="D3557"/>
          <cell r="E3557"/>
          <cell r="J3557"/>
          <cell r="K3557">
            <v>0</v>
          </cell>
        </row>
        <row r="3558">
          <cell r="D3558"/>
          <cell r="E3558"/>
          <cell r="J3558"/>
          <cell r="K3558">
            <v>0</v>
          </cell>
        </row>
        <row r="3559">
          <cell r="D3559"/>
          <cell r="E3559"/>
          <cell r="J3559"/>
          <cell r="K3559">
            <v>0</v>
          </cell>
        </row>
        <row r="3560">
          <cell r="D3560"/>
          <cell r="E3560"/>
          <cell r="J3560"/>
          <cell r="K3560"/>
        </row>
        <row r="3561">
          <cell r="D3561"/>
          <cell r="E3561"/>
          <cell r="J3561"/>
          <cell r="K3561"/>
        </row>
        <row r="3562">
          <cell r="D3562"/>
          <cell r="J3562">
            <v>0</v>
          </cell>
          <cell r="K3562"/>
        </row>
        <row r="3563">
          <cell r="D3563"/>
          <cell r="J3563"/>
          <cell r="K3563"/>
        </row>
        <row r="3564">
          <cell r="D3564"/>
          <cell r="J3564"/>
          <cell r="K3564">
            <v>0</v>
          </cell>
        </row>
        <row r="3565">
          <cell r="D3565"/>
          <cell r="J3565"/>
          <cell r="K3565"/>
        </row>
        <row r="3566">
          <cell r="D3566"/>
          <cell r="E3566" t="str">
            <v>Hormat Kami,</v>
          </cell>
          <cell r="J3566">
            <v>0</v>
          </cell>
          <cell r="K3566"/>
        </row>
        <row r="3567">
          <cell r="D3567"/>
          <cell r="J3567"/>
          <cell r="K3567"/>
        </row>
        <row r="3568">
          <cell r="D3568"/>
          <cell r="E3568"/>
          <cell r="J3568"/>
          <cell r="K3568">
            <v>0</v>
          </cell>
        </row>
        <row r="3569">
          <cell r="D3569"/>
          <cell r="E3569"/>
          <cell r="J3569"/>
          <cell r="K3569"/>
        </row>
        <row r="3570">
          <cell r="D3570"/>
          <cell r="J3570"/>
          <cell r="K3570"/>
        </row>
        <row r="3571">
          <cell r="D3571"/>
          <cell r="J3571"/>
          <cell r="K3571"/>
        </row>
        <row r="3572">
          <cell r="D3572"/>
          <cell r="J3572"/>
          <cell r="K3572"/>
        </row>
        <row r="3573">
          <cell r="D3573"/>
          <cell r="E3573"/>
          <cell r="J3573"/>
          <cell r="K3573"/>
        </row>
        <row r="3574">
          <cell r="D3574" t="str">
            <v>AM</v>
          </cell>
          <cell r="E3574">
            <v>23040032</v>
          </cell>
          <cell r="J3574"/>
          <cell r="K3574"/>
        </row>
        <row r="3575">
          <cell r="D3575"/>
          <cell r="E3575"/>
          <cell r="J3575"/>
          <cell r="K3575"/>
        </row>
        <row r="3576">
          <cell r="D3576">
            <v>0</v>
          </cell>
          <cell r="E3576"/>
          <cell r="J3576"/>
          <cell r="K3576"/>
        </row>
        <row r="3577">
          <cell r="D3577"/>
          <cell r="E3577"/>
          <cell r="J3577"/>
          <cell r="K3577"/>
        </row>
        <row r="3578">
          <cell r="D3578">
            <v>0</v>
          </cell>
          <cell r="E3578"/>
          <cell r="J3578"/>
          <cell r="K3578"/>
        </row>
        <row r="3579">
          <cell r="D3579"/>
          <cell r="E3579"/>
          <cell r="J3579"/>
          <cell r="K3579"/>
        </row>
        <row r="3580">
          <cell r="D3580" t="str">
            <v>C</v>
          </cell>
          <cell r="E3580"/>
          <cell r="J3580" t="str">
            <v>Disc 2</v>
          </cell>
          <cell r="K3580" t="str">
            <v>Amount</v>
          </cell>
        </row>
        <row r="3581">
          <cell r="D3581"/>
          <cell r="E3581"/>
          <cell r="J3581"/>
          <cell r="K3581"/>
        </row>
        <row r="3582">
          <cell r="D3582">
            <v>0</v>
          </cell>
          <cell r="E3582">
            <v>0</v>
          </cell>
          <cell r="J3582">
            <v>0</v>
          </cell>
          <cell r="K3582">
            <v>0</v>
          </cell>
        </row>
        <row r="3583">
          <cell r="D3583">
            <v>0</v>
          </cell>
          <cell r="E3583">
            <v>0</v>
          </cell>
          <cell r="J3583">
            <v>0</v>
          </cell>
          <cell r="K3583">
            <v>0</v>
          </cell>
        </row>
        <row r="3584">
          <cell r="D3584">
            <v>0</v>
          </cell>
          <cell r="E3584">
            <v>0</v>
          </cell>
          <cell r="J3584">
            <v>0</v>
          </cell>
          <cell r="K3584">
            <v>0</v>
          </cell>
        </row>
        <row r="3585">
          <cell r="D3585">
            <v>0</v>
          </cell>
          <cell r="E3585">
            <v>0</v>
          </cell>
          <cell r="J3585">
            <v>0</v>
          </cell>
          <cell r="K3585">
            <v>0</v>
          </cell>
        </row>
        <row r="3586">
          <cell r="D3586">
            <v>0</v>
          </cell>
          <cell r="E3586">
            <v>0</v>
          </cell>
          <cell r="J3586">
            <v>0</v>
          </cell>
          <cell r="K3586">
            <v>0</v>
          </cell>
        </row>
        <row r="3587">
          <cell r="D3587">
            <v>0</v>
          </cell>
          <cell r="E3587">
            <v>0</v>
          </cell>
          <cell r="J3587">
            <v>0</v>
          </cell>
          <cell r="K3587">
            <v>0</v>
          </cell>
        </row>
        <row r="3588">
          <cell r="D3588">
            <v>0</v>
          </cell>
          <cell r="E3588">
            <v>0</v>
          </cell>
          <cell r="J3588">
            <v>0</v>
          </cell>
          <cell r="K3588">
            <v>0</v>
          </cell>
        </row>
        <row r="3589">
          <cell r="D3589">
            <v>0</v>
          </cell>
          <cell r="E3589">
            <v>0</v>
          </cell>
          <cell r="J3589">
            <v>0</v>
          </cell>
          <cell r="K3589">
            <v>0</v>
          </cell>
        </row>
        <row r="3590">
          <cell r="D3590">
            <v>0</v>
          </cell>
          <cell r="E3590">
            <v>0</v>
          </cell>
          <cell r="J3590">
            <v>0</v>
          </cell>
          <cell r="K3590">
            <v>0</v>
          </cell>
        </row>
        <row r="3591">
          <cell r="D3591">
            <v>0</v>
          </cell>
          <cell r="E3591">
            <v>0</v>
          </cell>
          <cell r="J3591">
            <v>0</v>
          </cell>
          <cell r="K3591">
            <v>0</v>
          </cell>
        </row>
        <row r="3592">
          <cell r="D3592">
            <v>0</v>
          </cell>
          <cell r="E3592">
            <v>0</v>
          </cell>
          <cell r="J3592">
            <v>0</v>
          </cell>
          <cell r="K3592">
            <v>0</v>
          </cell>
        </row>
        <row r="3593">
          <cell r="D3593">
            <v>0</v>
          </cell>
          <cell r="E3593">
            <v>0</v>
          </cell>
          <cell r="J3593">
            <v>0</v>
          </cell>
          <cell r="K3593">
            <v>0</v>
          </cell>
        </row>
        <row r="3594">
          <cell r="D3594">
            <v>0</v>
          </cell>
          <cell r="E3594">
            <v>0</v>
          </cell>
          <cell r="J3594">
            <v>0</v>
          </cell>
          <cell r="K3594">
            <v>0</v>
          </cell>
        </row>
        <row r="3595">
          <cell r="D3595">
            <v>0</v>
          </cell>
          <cell r="E3595">
            <v>0</v>
          </cell>
          <cell r="J3595">
            <v>0</v>
          </cell>
          <cell r="K3595">
            <v>0</v>
          </cell>
        </row>
        <row r="3596">
          <cell r="D3596">
            <v>0</v>
          </cell>
          <cell r="E3596">
            <v>0</v>
          </cell>
          <cell r="J3596">
            <v>0</v>
          </cell>
          <cell r="K3596">
            <v>0</v>
          </cell>
        </row>
        <row r="3597">
          <cell r="D3597">
            <v>0</v>
          </cell>
          <cell r="E3597">
            <v>0</v>
          </cell>
          <cell r="J3597">
            <v>0</v>
          </cell>
          <cell r="K3597">
            <v>0</v>
          </cell>
        </row>
        <row r="3598">
          <cell r="D3598"/>
          <cell r="E3598"/>
          <cell r="J3598"/>
          <cell r="K3598"/>
        </row>
        <row r="3599">
          <cell r="D3599"/>
          <cell r="E3599"/>
          <cell r="J3599"/>
          <cell r="K3599"/>
        </row>
        <row r="3600">
          <cell r="D3600"/>
          <cell r="E3600"/>
          <cell r="J3600">
            <v>0</v>
          </cell>
          <cell r="K3600"/>
        </row>
        <row r="3601">
          <cell r="D3601"/>
          <cell r="E3601"/>
          <cell r="J3601"/>
          <cell r="K3601"/>
        </row>
        <row r="3602">
          <cell r="D3602"/>
          <cell r="E3602"/>
          <cell r="J3602">
            <v>0</v>
          </cell>
          <cell r="K3602">
            <v>0</v>
          </cell>
        </row>
        <row r="3603">
          <cell r="D3603"/>
          <cell r="E3603"/>
          <cell r="J3603"/>
          <cell r="K3603"/>
        </row>
        <row r="3604">
          <cell r="D3604"/>
          <cell r="E3604" t="str">
            <v>Hormat Kami,</v>
          </cell>
          <cell r="J3604">
            <v>0</v>
          </cell>
          <cell r="K3604"/>
        </row>
        <row r="3605">
          <cell r="D3605"/>
          <cell r="E3605"/>
          <cell r="J3605"/>
          <cell r="K3605"/>
        </row>
        <row r="3606">
          <cell r="D3606"/>
          <cell r="E3606"/>
          <cell r="J3606"/>
          <cell r="K3606">
            <v>0</v>
          </cell>
        </row>
        <row r="3607">
          <cell r="D3607"/>
          <cell r="E3607"/>
          <cell r="J3607"/>
          <cell r="K3607"/>
        </row>
        <row r="3608">
          <cell r="D3608"/>
          <cell r="E3608"/>
          <cell r="J3608">
            <v>0</v>
          </cell>
          <cell r="K3608"/>
        </row>
        <row r="3609">
          <cell r="D3609"/>
          <cell r="E3609"/>
          <cell r="J3609">
            <v>0</v>
          </cell>
          <cell r="K3609"/>
        </row>
        <row r="3610">
          <cell r="D3610"/>
          <cell r="E3610"/>
          <cell r="J3610"/>
          <cell r="K3610"/>
        </row>
        <row r="3611">
          <cell r="D3611"/>
          <cell r="E3611"/>
          <cell r="J3611"/>
          <cell r="K3611"/>
        </row>
        <row r="3612">
          <cell r="D3612" t="str">
            <v>AM</v>
          </cell>
          <cell r="E3612">
            <v>23040032</v>
          </cell>
          <cell r="J3612"/>
          <cell r="K3612"/>
        </row>
        <row r="3613">
          <cell r="D3613"/>
          <cell r="E3613"/>
          <cell r="J3613"/>
          <cell r="K3613"/>
        </row>
        <row r="3614">
          <cell r="D3614">
            <v>0</v>
          </cell>
          <cell r="E3614"/>
          <cell r="J3614"/>
          <cell r="K3614"/>
        </row>
        <row r="3615">
          <cell r="D3615"/>
          <cell r="E3615"/>
          <cell r="J3615"/>
          <cell r="K3615"/>
        </row>
        <row r="3616">
          <cell r="D3616">
            <v>0</v>
          </cell>
          <cell r="E3616"/>
          <cell r="J3616"/>
          <cell r="K3616"/>
        </row>
        <row r="3617">
          <cell r="D3617"/>
          <cell r="E3617"/>
          <cell r="J3617"/>
          <cell r="K3617"/>
        </row>
        <row r="3618">
          <cell r="D3618" t="str">
            <v>C</v>
          </cell>
          <cell r="E3618"/>
          <cell r="J3618" t="str">
            <v>Disc 2</v>
          </cell>
          <cell r="K3618" t="str">
            <v>Amount</v>
          </cell>
        </row>
        <row r="3619">
          <cell r="D3619"/>
          <cell r="E3619"/>
          <cell r="J3619"/>
          <cell r="K3619"/>
        </row>
        <row r="3620">
          <cell r="D3620">
            <v>0</v>
          </cell>
          <cell r="E3620">
            <v>0</v>
          </cell>
          <cell r="J3620">
            <v>0</v>
          </cell>
          <cell r="K3620">
            <v>0</v>
          </cell>
        </row>
        <row r="3621">
          <cell r="D3621">
            <v>0</v>
          </cell>
          <cell r="E3621">
            <v>0</v>
          </cell>
          <cell r="J3621">
            <v>0</v>
          </cell>
          <cell r="K3621">
            <v>0</v>
          </cell>
        </row>
        <row r="3622">
          <cell r="D3622">
            <v>0</v>
          </cell>
          <cell r="E3622">
            <v>0</v>
          </cell>
          <cell r="J3622">
            <v>0</v>
          </cell>
          <cell r="K3622">
            <v>0</v>
          </cell>
        </row>
        <row r="3623">
          <cell r="D3623">
            <v>0</v>
          </cell>
          <cell r="E3623">
            <v>0</v>
          </cell>
          <cell r="J3623">
            <v>0</v>
          </cell>
          <cell r="K3623">
            <v>0</v>
          </cell>
        </row>
        <row r="3624">
          <cell r="D3624">
            <v>0</v>
          </cell>
          <cell r="E3624">
            <v>0</v>
          </cell>
          <cell r="J3624">
            <v>0</v>
          </cell>
          <cell r="K3624">
            <v>0</v>
          </cell>
        </row>
        <row r="3625">
          <cell r="D3625">
            <v>0</v>
          </cell>
          <cell r="E3625">
            <v>0</v>
          </cell>
          <cell r="J3625">
            <v>0</v>
          </cell>
          <cell r="K3625">
            <v>0</v>
          </cell>
        </row>
        <row r="3626">
          <cell r="D3626">
            <v>0</v>
          </cell>
          <cell r="E3626">
            <v>0</v>
          </cell>
          <cell r="J3626">
            <v>0</v>
          </cell>
          <cell r="K3626">
            <v>0</v>
          </cell>
        </row>
        <row r="3627">
          <cell r="D3627">
            <v>0</v>
          </cell>
          <cell r="E3627">
            <v>0</v>
          </cell>
          <cell r="J3627">
            <v>0</v>
          </cell>
          <cell r="K3627">
            <v>0</v>
          </cell>
        </row>
        <row r="3628">
          <cell r="D3628">
            <v>0</v>
          </cell>
          <cell r="E3628">
            <v>0</v>
          </cell>
          <cell r="J3628">
            <v>0</v>
          </cell>
          <cell r="K3628">
            <v>0</v>
          </cell>
        </row>
        <row r="3629">
          <cell r="D3629">
            <v>0</v>
          </cell>
          <cell r="E3629">
            <v>0</v>
          </cell>
          <cell r="J3629">
            <v>0</v>
          </cell>
          <cell r="K3629">
            <v>0</v>
          </cell>
        </row>
        <row r="3630">
          <cell r="D3630">
            <v>0</v>
          </cell>
          <cell r="E3630">
            <v>0</v>
          </cell>
          <cell r="J3630">
            <v>0</v>
          </cell>
          <cell r="K3630">
            <v>0</v>
          </cell>
        </row>
        <row r="3631">
          <cell r="D3631">
            <v>0</v>
          </cell>
          <cell r="E3631">
            <v>0</v>
          </cell>
          <cell r="J3631">
            <v>0</v>
          </cell>
          <cell r="K3631">
            <v>0</v>
          </cell>
        </row>
        <row r="3632">
          <cell r="D3632">
            <v>0</v>
          </cell>
          <cell r="E3632">
            <v>0</v>
          </cell>
          <cell r="J3632">
            <v>0</v>
          </cell>
          <cell r="K3632">
            <v>0</v>
          </cell>
        </row>
        <row r="3633">
          <cell r="D3633">
            <v>0</v>
          </cell>
          <cell r="E3633">
            <v>0</v>
          </cell>
          <cell r="J3633">
            <v>0</v>
          </cell>
          <cell r="K3633">
            <v>0</v>
          </cell>
        </row>
        <row r="3634">
          <cell r="D3634">
            <v>0</v>
          </cell>
          <cell r="E3634">
            <v>0</v>
          </cell>
          <cell r="J3634">
            <v>0</v>
          </cell>
          <cell r="K3634">
            <v>0</v>
          </cell>
        </row>
        <row r="3635">
          <cell r="D3635">
            <v>0</v>
          </cell>
          <cell r="E3635">
            <v>0</v>
          </cell>
          <cell r="J3635">
            <v>0</v>
          </cell>
          <cell r="K3635">
            <v>0</v>
          </cell>
        </row>
        <row r="3636">
          <cell r="D3636"/>
          <cell r="E3636"/>
          <cell r="J3636"/>
          <cell r="K3636"/>
        </row>
        <row r="3637">
          <cell r="D3637"/>
          <cell r="E3637"/>
          <cell r="J3637"/>
          <cell r="K3637"/>
        </row>
        <row r="3638">
          <cell r="D3638"/>
          <cell r="E3638"/>
          <cell r="J3638">
            <v>0</v>
          </cell>
          <cell r="K3638"/>
        </row>
        <row r="3639">
          <cell r="D3639"/>
          <cell r="E3639"/>
          <cell r="J3639"/>
          <cell r="K3639"/>
        </row>
        <row r="3640">
          <cell r="D3640"/>
          <cell r="E3640"/>
          <cell r="J3640">
            <v>0</v>
          </cell>
          <cell r="K3640">
            <v>0</v>
          </cell>
        </row>
        <row r="3641">
          <cell r="D3641"/>
          <cell r="E3641"/>
          <cell r="J3641"/>
          <cell r="K3641"/>
        </row>
        <row r="3642">
          <cell r="D3642"/>
          <cell r="E3642" t="str">
            <v>Hormat Kami,</v>
          </cell>
          <cell r="J3642">
            <v>0</v>
          </cell>
          <cell r="K3642"/>
        </row>
        <row r="3643">
          <cell r="D3643"/>
          <cell r="E3643"/>
          <cell r="J3643"/>
          <cell r="K3643"/>
        </row>
        <row r="3644">
          <cell r="D3644"/>
          <cell r="E3644"/>
          <cell r="J3644"/>
          <cell r="K3644">
            <v>0</v>
          </cell>
        </row>
        <row r="3645">
          <cell r="D3645"/>
          <cell r="E3645"/>
          <cell r="J3645"/>
          <cell r="K3645"/>
        </row>
        <row r="3646">
          <cell r="D3646"/>
          <cell r="E3646"/>
          <cell r="J3646">
            <v>0</v>
          </cell>
          <cell r="K3646"/>
        </row>
        <row r="3647">
          <cell r="D3647"/>
          <cell r="E3647"/>
          <cell r="J3647">
            <v>0</v>
          </cell>
          <cell r="K3647"/>
        </row>
        <row r="3648">
          <cell r="D3648"/>
          <cell r="E3648"/>
          <cell r="J3648"/>
          <cell r="K3648"/>
        </row>
        <row r="3649">
          <cell r="D3649"/>
          <cell r="J3649"/>
        </row>
        <row r="3650">
          <cell r="D3650" t="str">
            <v>AM</v>
          </cell>
          <cell r="E3650">
            <v>23040033</v>
          </cell>
          <cell r="J3650"/>
          <cell r="K3650"/>
        </row>
        <row r="3651">
          <cell r="D3651"/>
          <cell r="E3651"/>
          <cell r="J3651"/>
          <cell r="K3651"/>
        </row>
        <row r="3652">
          <cell r="D3652"/>
          <cell r="E3652"/>
          <cell r="J3652"/>
          <cell r="K3652"/>
        </row>
        <row r="3653">
          <cell r="D3653"/>
          <cell r="E3653"/>
          <cell r="J3653"/>
          <cell r="K3653"/>
        </row>
        <row r="3654">
          <cell r="D3654"/>
          <cell r="E3654"/>
          <cell r="J3654"/>
          <cell r="K3654"/>
        </row>
        <row r="3655">
          <cell r="D3655"/>
          <cell r="J3655"/>
          <cell r="K3655"/>
        </row>
        <row r="3656">
          <cell r="D3656" t="str">
            <v>C</v>
          </cell>
          <cell r="E3656"/>
          <cell r="J3656" t="str">
            <v>Disc 2</v>
          </cell>
          <cell r="K3656" t="str">
            <v>Amount</v>
          </cell>
        </row>
        <row r="3657">
          <cell r="D3657"/>
          <cell r="E3657"/>
          <cell r="J3657"/>
          <cell r="K3657"/>
        </row>
        <row r="3658">
          <cell r="D3658"/>
          <cell r="E3658"/>
          <cell r="J3658"/>
          <cell r="K3658">
            <v>0</v>
          </cell>
        </row>
        <row r="3659">
          <cell r="D3659"/>
          <cell r="E3659"/>
          <cell r="J3659"/>
          <cell r="K3659">
            <v>0</v>
          </cell>
        </row>
        <row r="3660">
          <cell r="D3660"/>
          <cell r="E3660"/>
          <cell r="J3660"/>
          <cell r="K3660">
            <v>0</v>
          </cell>
        </row>
        <row r="3661">
          <cell r="D3661"/>
          <cell r="E3661"/>
          <cell r="J3661"/>
          <cell r="K3661">
            <v>0</v>
          </cell>
        </row>
        <row r="3662">
          <cell r="D3662"/>
          <cell r="E3662"/>
          <cell r="J3662"/>
          <cell r="K3662">
            <v>0</v>
          </cell>
        </row>
        <row r="3663">
          <cell r="D3663"/>
          <cell r="E3663"/>
          <cell r="J3663"/>
          <cell r="K3663">
            <v>0</v>
          </cell>
        </row>
        <row r="3664">
          <cell r="D3664"/>
          <cell r="E3664"/>
          <cell r="J3664"/>
          <cell r="K3664">
            <v>0</v>
          </cell>
        </row>
        <row r="3665">
          <cell r="D3665"/>
          <cell r="E3665"/>
          <cell r="J3665"/>
          <cell r="K3665">
            <v>0</v>
          </cell>
        </row>
        <row r="3666">
          <cell r="D3666"/>
          <cell r="E3666"/>
          <cell r="J3666"/>
          <cell r="K3666">
            <v>0</v>
          </cell>
        </row>
        <row r="3667">
          <cell r="D3667"/>
          <cell r="E3667"/>
          <cell r="J3667"/>
          <cell r="K3667">
            <v>0</v>
          </cell>
        </row>
        <row r="3668">
          <cell r="D3668"/>
          <cell r="E3668"/>
          <cell r="J3668"/>
          <cell r="K3668">
            <v>0</v>
          </cell>
        </row>
        <row r="3669">
          <cell r="D3669"/>
          <cell r="E3669"/>
          <cell r="J3669"/>
          <cell r="K3669">
            <v>0</v>
          </cell>
        </row>
        <row r="3670">
          <cell r="D3670"/>
          <cell r="E3670"/>
          <cell r="J3670"/>
          <cell r="K3670">
            <v>0</v>
          </cell>
        </row>
        <row r="3671">
          <cell r="D3671"/>
          <cell r="E3671"/>
          <cell r="J3671"/>
          <cell r="K3671">
            <v>0</v>
          </cell>
        </row>
        <row r="3672">
          <cell r="D3672"/>
          <cell r="E3672"/>
          <cell r="J3672"/>
          <cell r="K3672">
            <v>0</v>
          </cell>
        </row>
        <row r="3673">
          <cell r="D3673"/>
          <cell r="E3673"/>
          <cell r="J3673"/>
          <cell r="K3673">
            <v>0</v>
          </cell>
        </row>
        <row r="3674">
          <cell r="D3674"/>
          <cell r="E3674"/>
          <cell r="J3674"/>
          <cell r="K3674"/>
        </row>
        <row r="3675">
          <cell r="D3675"/>
          <cell r="E3675"/>
          <cell r="J3675"/>
          <cell r="K3675"/>
        </row>
        <row r="3676">
          <cell r="D3676"/>
          <cell r="J3676">
            <v>0</v>
          </cell>
          <cell r="K3676"/>
        </row>
        <row r="3677">
          <cell r="D3677"/>
          <cell r="J3677"/>
          <cell r="K3677"/>
        </row>
        <row r="3678">
          <cell r="D3678"/>
          <cell r="J3678"/>
          <cell r="K3678">
            <v>0</v>
          </cell>
        </row>
        <row r="3679">
          <cell r="D3679"/>
          <cell r="J3679"/>
          <cell r="K3679"/>
        </row>
        <row r="3680">
          <cell r="D3680"/>
          <cell r="E3680" t="str">
            <v>Hormat Kami,</v>
          </cell>
          <cell r="J3680">
            <v>0</v>
          </cell>
          <cell r="K3680"/>
        </row>
        <row r="3681">
          <cell r="D3681"/>
          <cell r="J3681"/>
          <cell r="K3681"/>
        </row>
        <row r="3682">
          <cell r="D3682"/>
          <cell r="E3682"/>
          <cell r="J3682"/>
          <cell r="K3682">
            <v>0</v>
          </cell>
        </row>
        <row r="3683">
          <cell r="D3683"/>
          <cell r="E3683"/>
          <cell r="J3683"/>
          <cell r="K3683"/>
        </row>
        <row r="3684">
          <cell r="D3684"/>
          <cell r="J3684"/>
          <cell r="K3684"/>
        </row>
        <row r="3685">
          <cell r="D3685"/>
          <cell r="J3685"/>
          <cell r="K3685"/>
        </row>
        <row r="3686">
          <cell r="D3686"/>
          <cell r="J3686"/>
          <cell r="K3686"/>
        </row>
        <row r="3687">
          <cell r="D3687"/>
          <cell r="E3687"/>
          <cell r="J3687"/>
          <cell r="K3687"/>
        </row>
        <row r="3688">
          <cell r="D3688" t="str">
            <v>AM</v>
          </cell>
          <cell r="E3688">
            <v>23040033</v>
          </cell>
          <cell r="J3688"/>
          <cell r="K3688"/>
        </row>
        <row r="3689">
          <cell r="D3689"/>
          <cell r="E3689"/>
          <cell r="J3689"/>
          <cell r="K3689"/>
        </row>
        <row r="3690">
          <cell r="D3690">
            <v>0</v>
          </cell>
          <cell r="E3690"/>
          <cell r="J3690"/>
          <cell r="K3690"/>
        </row>
        <row r="3691">
          <cell r="D3691"/>
          <cell r="E3691"/>
          <cell r="J3691"/>
          <cell r="K3691"/>
        </row>
        <row r="3692">
          <cell r="D3692">
            <v>0</v>
          </cell>
          <cell r="E3692"/>
          <cell r="J3692"/>
          <cell r="K3692"/>
        </row>
        <row r="3693">
          <cell r="D3693"/>
          <cell r="E3693"/>
          <cell r="J3693"/>
          <cell r="K3693"/>
        </row>
        <row r="3694">
          <cell r="D3694" t="str">
            <v>C</v>
          </cell>
          <cell r="E3694"/>
          <cell r="J3694" t="str">
            <v>Disc 2</v>
          </cell>
          <cell r="K3694" t="str">
            <v>Amount</v>
          </cell>
        </row>
        <row r="3695">
          <cell r="D3695"/>
          <cell r="E3695"/>
          <cell r="J3695"/>
          <cell r="K3695"/>
        </row>
        <row r="3696">
          <cell r="D3696">
            <v>0</v>
          </cell>
          <cell r="E3696">
            <v>0</v>
          </cell>
          <cell r="J3696">
            <v>0</v>
          </cell>
          <cell r="K3696">
            <v>0</v>
          </cell>
        </row>
        <row r="3697">
          <cell r="D3697">
            <v>0</v>
          </cell>
          <cell r="E3697">
            <v>0</v>
          </cell>
          <cell r="J3697">
            <v>0</v>
          </cell>
          <cell r="K3697">
            <v>0</v>
          </cell>
        </row>
        <row r="3698">
          <cell r="D3698">
            <v>0</v>
          </cell>
          <cell r="E3698">
            <v>0</v>
          </cell>
          <cell r="J3698">
            <v>0</v>
          </cell>
          <cell r="K3698">
            <v>0</v>
          </cell>
        </row>
        <row r="3699">
          <cell r="D3699">
            <v>0</v>
          </cell>
          <cell r="E3699">
            <v>0</v>
          </cell>
          <cell r="J3699">
            <v>0</v>
          </cell>
          <cell r="K3699">
            <v>0</v>
          </cell>
        </row>
        <row r="3700">
          <cell r="D3700">
            <v>0</v>
          </cell>
          <cell r="E3700">
            <v>0</v>
          </cell>
          <cell r="J3700">
            <v>0</v>
          </cell>
          <cell r="K3700">
            <v>0</v>
          </cell>
        </row>
        <row r="3701">
          <cell r="D3701">
            <v>0</v>
          </cell>
          <cell r="E3701">
            <v>0</v>
          </cell>
          <cell r="J3701">
            <v>0</v>
          </cell>
          <cell r="K3701">
            <v>0</v>
          </cell>
        </row>
        <row r="3702">
          <cell r="D3702">
            <v>0</v>
          </cell>
          <cell r="E3702">
            <v>0</v>
          </cell>
          <cell r="J3702">
            <v>0</v>
          </cell>
          <cell r="K3702">
            <v>0</v>
          </cell>
        </row>
        <row r="3703">
          <cell r="D3703">
            <v>0</v>
          </cell>
          <cell r="E3703">
            <v>0</v>
          </cell>
          <cell r="J3703">
            <v>0</v>
          </cell>
          <cell r="K3703">
            <v>0</v>
          </cell>
        </row>
        <row r="3704">
          <cell r="D3704">
            <v>0</v>
          </cell>
          <cell r="E3704">
            <v>0</v>
          </cell>
          <cell r="J3704">
            <v>0</v>
          </cell>
          <cell r="K3704">
            <v>0</v>
          </cell>
        </row>
        <row r="3705">
          <cell r="D3705">
            <v>0</v>
          </cell>
          <cell r="E3705">
            <v>0</v>
          </cell>
          <cell r="J3705">
            <v>0</v>
          </cell>
          <cell r="K3705">
            <v>0</v>
          </cell>
        </row>
        <row r="3706">
          <cell r="D3706">
            <v>0</v>
          </cell>
          <cell r="E3706">
            <v>0</v>
          </cell>
          <cell r="J3706">
            <v>0</v>
          </cell>
          <cell r="K3706">
            <v>0</v>
          </cell>
        </row>
        <row r="3707">
          <cell r="D3707">
            <v>0</v>
          </cell>
          <cell r="E3707">
            <v>0</v>
          </cell>
          <cell r="J3707">
            <v>0</v>
          </cell>
          <cell r="K3707">
            <v>0</v>
          </cell>
        </row>
        <row r="3708">
          <cell r="D3708">
            <v>0</v>
          </cell>
          <cell r="E3708">
            <v>0</v>
          </cell>
          <cell r="J3708">
            <v>0</v>
          </cell>
          <cell r="K3708">
            <v>0</v>
          </cell>
        </row>
        <row r="3709">
          <cell r="D3709">
            <v>0</v>
          </cell>
          <cell r="E3709">
            <v>0</v>
          </cell>
          <cell r="J3709">
            <v>0</v>
          </cell>
          <cell r="K3709">
            <v>0</v>
          </cell>
        </row>
        <row r="3710">
          <cell r="D3710">
            <v>0</v>
          </cell>
          <cell r="E3710">
            <v>0</v>
          </cell>
          <cell r="J3710">
            <v>0</v>
          </cell>
          <cell r="K3710">
            <v>0</v>
          </cell>
        </row>
        <row r="3711">
          <cell r="D3711">
            <v>0</v>
          </cell>
          <cell r="E3711">
            <v>0</v>
          </cell>
          <cell r="J3711">
            <v>0</v>
          </cell>
          <cell r="K3711">
            <v>0</v>
          </cell>
        </row>
        <row r="3712">
          <cell r="D3712"/>
          <cell r="E3712"/>
          <cell r="J3712"/>
          <cell r="K3712"/>
        </row>
        <row r="3713">
          <cell r="D3713"/>
          <cell r="E3713"/>
          <cell r="J3713"/>
          <cell r="K3713"/>
        </row>
        <row r="3714">
          <cell r="D3714"/>
          <cell r="E3714"/>
          <cell r="J3714">
            <v>0</v>
          </cell>
          <cell r="K3714"/>
        </row>
        <row r="3715">
          <cell r="D3715"/>
          <cell r="E3715"/>
          <cell r="J3715"/>
          <cell r="K3715"/>
        </row>
        <row r="3716">
          <cell r="D3716"/>
          <cell r="E3716"/>
          <cell r="J3716">
            <v>0</v>
          </cell>
          <cell r="K3716">
            <v>0</v>
          </cell>
        </row>
        <row r="3717">
          <cell r="D3717"/>
          <cell r="E3717"/>
          <cell r="J3717"/>
          <cell r="K3717"/>
        </row>
        <row r="3718">
          <cell r="D3718"/>
          <cell r="E3718" t="str">
            <v>Hormat Kami,</v>
          </cell>
          <cell r="J3718">
            <v>0</v>
          </cell>
          <cell r="K3718"/>
        </row>
        <row r="3719">
          <cell r="D3719"/>
          <cell r="E3719"/>
          <cell r="J3719"/>
          <cell r="K3719"/>
        </row>
        <row r="3720">
          <cell r="D3720"/>
          <cell r="E3720"/>
          <cell r="J3720"/>
          <cell r="K3720">
            <v>0</v>
          </cell>
        </row>
        <row r="3721">
          <cell r="D3721"/>
          <cell r="E3721"/>
          <cell r="J3721"/>
          <cell r="K3721"/>
        </row>
        <row r="3722">
          <cell r="D3722"/>
          <cell r="E3722"/>
          <cell r="J3722">
            <v>0</v>
          </cell>
          <cell r="K3722"/>
        </row>
        <row r="3723">
          <cell r="D3723"/>
          <cell r="E3723"/>
          <cell r="J3723">
            <v>0</v>
          </cell>
          <cell r="K3723"/>
        </row>
        <row r="3724">
          <cell r="D3724"/>
          <cell r="E3724"/>
          <cell r="J3724"/>
          <cell r="K3724"/>
        </row>
        <row r="3725">
          <cell r="D3725"/>
          <cell r="E3725"/>
          <cell r="J3725"/>
          <cell r="K3725"/>
        </row>
        <row r="3726">
          <cell r="D3726" t="str">
            <v>AM</v>
          </cell>
          <cell r="E3726">
            <v>23040033</v>
          </cell>
          <cell r="J3726"/>
          <cell r="K3726"/>
        </row>
        <row r="3727">
          <cell r="D3727"/>
          <cell r="E3727"/>
          <cell r="J3727"/>
          <cell r="K3727"/>
        </row>
        <row r="3728">
          <cell r="D3728">
            <v>0</v>
          </cell>
          <cell r="E3728"/>
          <cell r="J3728"/>
          <cell r="K3728"/>
        </row>
        <row r="3729">
          <cell r="D3729"/>
          <cell r="E3729"/>
          <cell r="J3729"/>
          <cell r="K3729"/>
        </row>
        <row r="3730">
          <cell r="D3730">
            <v>0</v>
          </cell>
          <cell r="E3730"/>
          <cell r="J3730"/>
          <cell r="K3730"/>
        </row>
        <row r="3731">
          <cell r="D3731"/>
          <cell r="E3731"/>
          <cell r="J3731"/>
          <cell r="K3731"/>
        </row>
        <row r="3732">
          <cell r="D3732" t="str">
            <v>C</v>
          </cell>
          <cell r="E3732"/>
          <cell r="J3732" t="str">
            <v>Disc 2</v>
          </cell>
          <cell r="K3732" t="str">
            <v>Amount</v>
          </cell>
        </row>
        <row r="3733">
          <cell r="D3733"/>
          <cell r="E3733"/>
          <cell r="J3733"/>
          <cell r="K3733"/>
        </row>
        <row r="3734">
          <cell r="D3734">
            <v>0</v>
          </cell>
          <cell r="E3734">
            <v>0</v>
          </cell>
          <cell r="J3734">
            <v>0</v>
          </cell>
          <cell r="K3734">
            <v>0</v>
          </cell>
        </row>
        <row r="3735">
          <cell r="D3735">
            <v>0</v>
          </cell>
          <cell r="E3735">
            <v>0</v>
          </cell>
          <cell r="J3735">
            <v>0</v>
          </cell>
          <cell r="K3735">
            <v>0</v>
          </cell>
        </row>
        <row r="3736">
          <cell r="D3736">
            <v>0</v>
          </cell>
          <cell r="E3736">
            <v>0</v>
          </cell>
          <cell r="J3736">
            <v>0</v>
          </cell>
          <cell r="K3736">
            <v>0</v>
          </cell>
        </row>
        <row r="3737">
          <cell r="D3737">
            <v>0</v>
          </cell>
          <cell r="E3737">
            <v>0</v>
          </cell>
          <cell r="J3737">
            <v>0</v>
          </cell>
          <cell r="K3737">
            <v>0</v>
          </cell>
        </row>
        <row r="3738">
          <cell r="D3738">
            <v>0</v>
          </cell>
          <cell r="E3738">
            <v>0</v>
          </cell>
          <cell r="J3738">
            <v>0</v>
          </cell>
          <cell r="K3738">
            <v>0</v>
          </cell>
        </row>
        <row r="3739">
          <cell r="D3739">
            <v>0</v>
          </cell>
          <cell r="E3739">
            <v>0</v>
          </cell>
          <cell r="J3739">
            <v>0</v>
          </cell>
          <cell r="K3739">
            <v>0</v>
          </cell>
        </row>
        <row r="3740">
          <cell r="D3740">
            <v>0</v>
          </cell>
          <cell r="E3740">
            <v>0</v>
          </cell>
          <cell r="J3740">
            <v>0</v>
          </cell>
          <cell r="K3740">
            <v>0</v>
          </cell>
        </row>
        <row r="3741">
          <cell r="D3741">
            <v>0</v>
          </cell>
          <cell r="E3741">
            <v>0</v>
          </cell>
          <cell r="J3741">
            <v>0</v>
          </cell>
          <cell r="K3741">
            <v>0</v>
          </cell>
        </row>
        <row r="3742">
          <cell r="D3742">
            <v>0</v>
          </cell>
          <cell r="E3742">
            <v>0</v>
          </cell>
          <cell r="J3742">
            <v>0</v>
          </cell>
          <cell r="K3742">
            <v>0</v>
          </cell>
        </row>
        <row r="3743">
          <cell r="D3743">
            <v>0</v>
          </cell>
          <cell r="E3743">
            <v>0</v>
          </cell>
          <cell r="J3743">
            <v>0</v>
          </cell>
          <cell r="K3743">
            <v>0</v>
          </cell>
        </row>
        <row r="3744">
          <cell r="D3744">
            <v>0</v>
          </cell>
          <cell r="E3744">
            <v>0</v>
          </cell>
          <cell r="J3744">
            <v>0</v>
          </cell>
          <cell r="K3744">
            <v>0</v>
          </cell>
        </row>
        <row r="3745">
          <cell r="D3745">
            <v>0</v>
          </cell>
          <cell r="E3745">
            <v>0</v>
          </cell>
          <cell r="J3745">
            <v>0</v>
          </cell>
          <cell r="K3745">
            <v>0</v>
          </cell>
        </row>
        <row r="3746">
          <cell r="D3746">
            <v>0</v>
          </cell>
          <cell r="E3746">
            <v>0</v>
          </cell>
          <cell r="J3746">
            <v>0</v>
          </cell>
          <cell r="K3746">
            <v>0</v>
          </cell>
        </row>
        <row r="3747">
          <cell r="D3747">
            <v>0</v>
          </cell>
          <cell r="E3747">
            <v>0</v>
          </cell>
          <cell r="J3747">
            <v>0</v>
          </cell>
          <cell r="K3747">
            <v>0</v>
          </cell>
        </row>
        <row r="3748">
          <cell r="D3748">
            <v>0</v>
          </cell>
          <cell r="E3748">
            <v>0</v>
          </cell>
          <cell r="J3748">
            <v>0</v>
          </cell>
          <cell r="K3748">
            <v>0</v>
          </cell>
        </row>
        <row r="3749">
          <cell r="D3749">
            <v>0</v>
          </cell>
          <cell r="E3749">
            <v>0</v>
          </cell>
          <cell r="J3749">
            <v>0</v>
          </cell>
          <cell r="K3749">
            <v>0</v>
          </cell>
        </row>
        <row r="3750">
          <cell r="D3750"/>
          <cell r="E3750"/>
          <cell r="J3750"/>
          <cell r="K3750"/>
        </row>
        <row r="3751">
          <cell r="D3751"/>
          <cell r="E3751"/>
          <cell r="J3751"/>
          <cell r="K3751"/>
        </row>
        <row r="3752">
          <cell r="D3752"/>
          <cell r="E3752"/>
          <cell r="J3752">
            <v>0</v>
          </cell>
          <cell r="K3752"/>
        </row>
        <row r="3753">
          <cell r="D3753"/>
          <cell r="E3753"/>
          <cell r="J3753"/>
          <cell r="K3753"/>
        </row>
        <row r="3754">
          <cell r="D3754"/>
          <cell r="E3754"/>
          <cell r="J3754">
            <v>0</v>
          </cell>
          <cell r="K3754">
            <v>0</v>
          </cell>
        </row>
        <row r="3755">
          <cell r="D3755"/>
          <cell r="E3755"/>
          <cell r="J3755"/>
          <cell r="K3755"/>
        </row>
        <row r="3756">
          <cell r="D3756"/>
          <cell r="E3756" t="str">
            <v>Hormat Kami,</v>
          </cell>
          <cell r="J3756">
            <v>0</v>
          </cell>
          <cell r="K3756"/>
        </row>
        <row r="3757">
          <cell r="D3757"/>
          <cell r="E3757"/>
          <cell r="J3757"/>
          <cell r="K3757"/>
        </row>
        <row r="3758">
          <cell r="D3758"/>
          <cell r="E3758"/>
          <cell r="J3758"/>
          <cell r="K3758">
            <v>0</v>
          </cell>
        </row>
        <row r="3759">
          <cell r="D3759"/>
          <cell r="E3759"/>
          <cell r="J3759"/>
          <cell r="K3759"/>
        </row>
        <row r="3760">
          <cell r="D3760"/>
          <cell r="E3760"/>
          <cell r="J3760">
            <v>0</v>
          </cell>
          <cell r="K3760"/>
        </row>
        <row r="3761">
          <cell r="D3761"/>
          <cell r="E3761"/>
          <cell r="J3761">
            <v>0</v>
          </cell>
          <cell r="K3761"/>
        </row>
        <row r="3762">
          <cell r="D3762"/>
          <cell r="E3762"/>
          <cell r="J3762"/>
          <cell r="K3762"/>
        </row>
        <row r="3763">
          <cell r="D3763"/>
          <cell r="J3763"/>
        </row>
        <row r="3764">
          <cell r="D3764" t="str">
            <v>AM</v>
          </cell>
          <cell r="E3764">
            <v>23040034</v>
          </cell>
          <cell r="J3764"/>
          <cell r="K3764"/>
        </row>
        <row r="3765">
          <cell r="D3765"/>
          <cell r="E3765"/>
          <cell r="J3765"/>
          <cell r="K3765"/>
        </row>
        <row r="3766">
          <cell r="D3766"/>
          <cell r="E3766"/>
          <cell r="J3766"/>
          <cell r="K3766"/>
        </row>
        <row r="3767">
          <cell r="D3767"/>
          <cell r="E3767"/>
          <cell r="J3767"/>
          <cell r="K3767"/>
        </row>
        <row r="3768">
          <cell r="D3768"/>
          <cell r="E3768"/>
          <cell r="J3768"/>
          <cell r="K3768"/>
        </row>
        <row r="3769">
          <cell r="D3769"/>
          <cell r="J3769"/>
          <cell r="K3769"/>
        </row>
        <row r="3770">
          <cell r="D3770" t="str">
            <v>C</v>
          </cell>
          <cell r="E3770"/>
          <cell r="J3770" t="str">
            <v>Disc 2</v>
          </cell>
          <cell r="K3770" t="str">
            <v>Amount</v>
          </cell>
        </row>
        <row r="3771">
          <cell r="D3771"/>
          <cell r="E3771"/>
          <cell r="J3771"/>
          <cell r="K3771"/>
        </row>
        <row r="3772">
          <cell r="D3772"/>
          <cell r="E3772"/>
          <cell r="J3772"/>
          <cell r="K3772">
            <v>0</v>
          </cell>
        </row>
        <row r="3773">
          <cell r="D3773"/>
          <cell r="E3773"/>
          <cell r="J3773"/>
          <cell r="K3773">
            <v>0</v>
          </cell>
        </row>
        <row r="3774">
          <cell r="D3774"/>
          <cell r="E3774"/>
          <cell r="J3774"/>
          <cell r="K3774">
            <v>0</v>
          </cell>
        </row>
        <row r="3775">
          <cell r="D3775"/>
          <cell r="E3775"/>
          <cell r="J3775"/>
          <cell r="K3775">
            <v>0</v>
          </cell>
        </row>
        <row r="3776">
          <cell r="D3776"/>
          <cell r="E3776"/>
          <cell r="J3776"/>
          <cell r="K3776">
            <v>0</v>
          </cell>
        </row>
        <row r="3777">
          <cell r="D3777"/>
          <cell r="E3777"/>
          <cell r="J3777"/>
          <cell r="K3777">
            <v>0</v>
          </cell>
        </row>
        <row r="3778">
          <cell r="D3778"/>
          <cell r="E3778"/>
          <cell r="J3778"/>
          <cell r="K3778">
            <v>0</v>
          </cell>
        </row>
        <row r="3779">
          <cell r="D3779"/>
          <cell r="E3779"/>
          <cell r="J3779"/>
          <cell r="K3779">
            <v>0</v>
          </cell>
        </row>
        <row r="3780">
          <cell r="D3780"/>
          <cell r="E3780"/>
          <cell r="J3780"/>
          <cell r="K3780">
            <v>0</v>
          </cell>
        </row>
        <row r="3781">
          <cell r="D3781"/>
          <cell r="E3781"/>
          <cell r="J3781"/>
          <cell r="K3781">
            <v>0</v>
          </cell>
        </row>
        <row r="3782">
          <cell r="D3782"/>
          <cell r="E3782"/>
          <cell r="J3782"/>
          <cell r="K3782">
            <v>0</v>
          </cell>
        </row>
        <row r="3783">
          <cell r="D3783"/>
          <cell r="E3783"/>
          <cell r="J3783"/>
          <cell r="K3783">
            <v>0</v>
          </cell>
        </row>
        <row r="3784">
          <cell r="D3784"/>
          <cell r="E3784"/>
          <cell r="J3784"/>
          <cell r="K3784">
            <v>0</v>
          </cell>
        </row>
        <row r="3785">
          <cell r="D3785"/>
          <cell r="E3785"/>
          <cell r="J3785"/>
          <cell r="K3785">
            <v>0</v>
          </cell>
        </row>
        <row r="3786">
          <cell r="D3786"/>
          <cell r="E3786"/>
          <cell r="J3786"/>
          <cell r="K3786">
            <v>0</v>
          </cell>
        </row>
        <row r="3787">
          <cell r="D3787"/>
          <cell r="E3787"/>
          <cell r="J3787"/>
          <cell r="K3787">
            <v>0</v>
          </cell>
        </row>
        <row r="3788">
          <cell r="D3788"/>
          <cell r="E3788"/>
          <cell r="J3788"/>
          <cell r="K3788"/>
        </row>
        <row r="3789">
          <cell r="D3789"/>
          <cell r="E3789"/>
          <cell r="J3789"/>
          <cell r="K3789"/>
        </row>
        <row r="3790">
          <cell r="D3790"/>
          <cell r="J3790">
            <v>0</v>
          </cell>
          <cell r="K3790"/>
        </row>
        <row r="3791">
          <cell r="D3791"/>
          <cell r="J3791"/>
          <cell r="K3791"/>
        </row>
        <row r="3792">
          <cell r="D3792"/>
          <cell r="J3792"/>
          <cell r="K3792">
            <v>0</v>
          </cell>
        </row>
        <row r="3793">
          <cell r="D3793"/>
          <cell r="J3793"/>
          <cell r="K3793"/>
        </row>
        <row r="3794">
          <cell r="D3794"/>
          <cell r="E3794" t="str">
            <v>Hormat Kami,</v>
          </cell>
          <cell r="J3794">
            <v>0</v>
          </cell>
          <cell r="K3794"/>
        </row>
        <row r="3795">
          <cell r="D3795"/>
          <cell r="J3795"/>
          <cell r="K3795"/>
        </row>
        <row r="3796">
          <cell r="D3796"/>
          <cell r="E3796"/>
          <cell r="J3796"/>
          <cell r="K3796">
            <v>0</v>
          </cell>
        </row>
        <row r="3797">
          <cell r="D3797"/>
          <cell r="E3797"/>
          <cell r="J3797"/>
          <cell r="K3797"/>
        </row>
        <row r="3798">
          <cell r="D3798"/>
          <cell r="J3798"/>
          <cell r="K3798"/>
        </row>
        <row r="3799">
          <cell r="D3799"/>
          <cell r="J3799"/>
          <cell r="K3799"/>
        </row>
        <row r="3800">
          <cell r="D3800"/>
          <cell r="J3800"/>
          <cell r="K3800"/>
        </row>
        <row r="3801">
          <cell r="D3801"/>
          <cell r="E3801"/>
          <cell r="J3801"/>
          <cell r="K3801"/>
        </row>
        <row r="3802">
          <cell r="D3802" t="str">
            <v>AM</v>
          </cell>
          <cell r="E3802">
            <v>23040034</v>
          </cell>
          <cell r="J3802"/>
          <cell r="K3802"/>
        </row>
        <row r="3803">
          <cell r="D3803"/>
          <cell r="E3803"/>
          <cell r="J3803"/>
          <cell r="K3803"/>
        </row>
        <row r="3804">
          <cell r="D3804">
            <v>0</v>
          </cell>
          <cell r="E3804"/>
          <cell r="J3804"/>
          <cell r="K3804"/>
        </row>
        <row r="3805">
          <cell r="D3805"/>
          <cell r="E3805"/>
          <cell r="J3805"/>
          <cell r="K3805"/>
        </row>
        <row r="3806">
          <cell r="D3806">
            <v>0</v>
          </cell>
          <cell r="E3806"/>
          <cell r="J3806"/>
          <cell r="K3806"/>
        </row>
        <row r="3807">
          <cell r="D3807"/>
          <cell r="E3807"/>
          <cell r="J3807"/>
          <cell r="K3807"/>
        </row>
        <row r="3808">
          <cell r="D3808" t="str">
            <v>C</v>
          </cell>
          <cell r="E3808"/>
          <cell r="J3808" t="str">
            <v>Disc 2</v>
          </cell>
          <cell r="K3808" t="str">
            <v>Amount</v>
          </cell>
        </row>
        <row r="3809">
          <cell r="D3809"/>
          <cell r="E3809"/>
          <cell r="J3809"/>
          <cell r="K3809"/>
        </row>
        <row r="3810">
          <cell r="D3810">
            <v>0</v>
          </cell>
          <cell r="E3810">
            <v>0</v>
          </cell>
          <cell r="J3810">
            <v>0</v>
          </cell>
          <cell r="K3810">
            <v>0</v>
          </cell>
        </row>
        <row r="3811">
          <cell r="D3811">
            <v>0</v>
          </cell>
          <cell r="E3811">
            <v>0</v>
          </cell>
          <cell r="J3811">
            <v>0</v>
          </cell>
          <cell r="K3811">
            <v>0</v>
          </cell>
        </row>
        <row r="3812">
          <cell r="D3812">
            <v>0</v>
          </cell>
          <cell r="E3812">
            <v>0</v>
          </cell>
          <cell r="J3812">
            <v>0</v>
          </cell>
          <cell r="K3812">
            <v>0</v>
          </cell>
        </row>
        <row r="3813">
          <cell r="D3813">
            <v>0</v>
          </cell>
          <cell r="E3813">
            <v>0</v>
          </cell>
          <cell r="J3813">
            <v>0</v>
          </cell>
          <cell r="K3813">
            <v>0</v>
          </cell>
        </row>
        <row r="3814">
          <cell r="D3814">
            <v>0</v>
          </cell>
          <cell r="E3814">
            <v>0</v>
          </cell>
          <cell r="J3814">
            <v>0</v>
          </cell>
          <cell r="K3814">
            <v>0</v>
          </cell>
        </row>
        <row r="3815">
          <cell r="D3815">
            <v>0</v>
          </cell>
          <cell r="E3815">
            <v>0</v>
          </cell>
          <cell r="J3815">
            <v>0</v>
          </cell>
          <cell r="K3815">
            <v>0</v>
          </cell>
        </row>
        <row r="3816">
          <cell r="D3816">
            <v>0</v>
          </cell>
          <cell r="E3816">
            <v>0</v>
          </cell>
          <cell r="J3816">
            <v>0</v>
          </cell>
          <cell r="K3816">
            <v>0</v>
          </cell>
        </row>
        <row r="3817">
          <cell r="D3817">
            <v>0</v>
          </cell>
          <cell r="E3817">
            <v>0</v>
          </cell>
          <cell r="J3817">
            <v>0</v>
          </cell>
          <cell r="K3817">
            <v>0</v>
          </cell>
        </row>
        <row r="3818">
          <cell r="D3818">
            <v>0</v>
          </cell>
          <cell r="E3818">
            <v>0</v>
          </cell>
          <cell r="J3818">
            <v>0</v>
          </cell>
          <cell r="K3818">
            <v>0</v>
          </cell>
        </row>
        <row r="3819">
          <cell r="D3819">
            <v>0</v>
          </cell>
          <cell r="E3819">
            <v>0</v>
          </cell>
          <cell r="J3819">
            <v>0</v>
          </cell>
          <cell r="K3819">
            <v>0</v>
          </cell>
        </row>
        <row r="3820">
          <cell r="D3820">
            <v>0</v>
          </cell>
          <cell r="E3820">
            <v>0</v>
          </cell>
          <cell r="J3820">
            <v>0</v>
          </cell>
          <cell r="K3820">
            <v>0</v>
          </cell>
        </row>
        <row r="3821">
          <cell r="D3821">
            <v>0</v>
          </cell>
          <cell r="E3821">
            <v>0</v>
          </cell>
          <cell r="J3821">
            <v>0</v>
          </cell>
          <cell r="K3821">
            <v>0</v>
          </cell>
        </row>
        <row r="3822">
          <cell r="D3822">
            <v>0</v>
          </cell>
          <cell r="E3822">
            <v>0</v>
          </cell>
          <cell r="J3822">
            <v>0</v>
          </cell>
          <cell r="K3822">
            <v>0</v>
          </cell>
        </row>
        <row r="3823">
          <cell r="D3823">
            <v>0</v>
          </cell>
          <cell r="E3823">
            <v>0</v>
          </cell>
          <cell r="J3823">
            <v>0</v>
          </cell>
          <cell r="K3823">
            <v>0</v>
          </cell>
        </row>
        <row r="3824">
          <cell r="D3824">
            <v>0</v>
          </cell>
          <cell r="E3824">
            <v>0</v>
          </cell>
          <cell r="J3824">
            <v>0</v>
          </cell>
          <cell r="K3824">
            <v>0</v>
          </cell>
        </row>
        <row r="3825">
          <cell r="D3825">
            <v>0</v>
          </cell>
          <cell r="E3825">
            <v>0</v>
          </cell>
          <cell r="J3825">
            <v>0</v>
          </cell>
          <cell r="K3825">
            <v>0</v>
          </cell>
        </row>
        <row r="3826">
          <cell r="D3826"/>
          <cell r="E3826"/>
          <cell r="J3826"/>
          <cell r="K3826"/>
        </row>
        <row r="3827">
          <cell r="D3827"/>
          <cell r="E3827"/>
          <cell r="J3827"/>
          <cell r="K3827"/>
        </row>
        <row r="3828">
          <cell r="D3828"/>
          <cell r="E3828"/>
          <cell r="J3828">
            <v>0</v>
          </cell>
          <cell r="K3828"/>
        </row>
        <row r="3829">
          <cell r="D3829"/>
          <cell r="E3829"/>
          <cell r="J3829"/>
          <cell r="K3829"/>
        </row>
        <row r="3830">
          <cell r="D3830"/>
          <cell r="E3830"/>
          <cell r="J3830">
            <v>0</v>
          </cell>
          <cell r="K3830">
            <v>0</v>
          </cell>
        </row>
        <row r="3831">
          <cell r="D3831"/>
          <cell r="E3831"/>
          <cell r="J3831"/>
          <cell r="K3831"/>
        </row>
        <row r="3832">
          <cell r="D3832"/>
          <cell r="E3832" t="str">
            <v>Hormat Kami,</v>
          </cell>
          <cell r="J3832">
            <v>0</v>
          </cell>
          <cell r="K3832"/>
        </row>
        <row r="3833">
          <cell r="D3833"/>
          <cell r="E3833"/>
          <cell r="J3833"/>
          <cell r="K3833"/>
        </row>
        <row r="3834">
          <cell r="D3834"/>
          <cell r="E3834"/>
          <cell r="J3834"/>
          <cell r="K3834">
            <v>0</v>
          </cell>
        </row>
        <row r="3835">
          <cell r="D3835"/>
          <cell r="E3835"/>
          <cell r="J3835"/>
          <cell r="K3835"/>
        </row>
        <row r="3836">
          <cell r="D3836"/>
          <cell r="E3836"/>
          <cell r="J3836">
            <v>0</v>
          </cell>
          <cell r="K3836"/>
        </row>
        <row r="3837">
          <cell r="D3837"/>
          <cell r="E3837"/>
          <cell r="J3837">
            <v>0</v>
          </cell>
          <cell r="K3837"/>
        </row>
        <row r="3838">
          <cell r="D3838"/>
          <cell r="E3838"/>
          <cell r="J3838"/>
          <cell r="K3838"/>
        </row>
        <row r="3839">
          <cell r="D3839"/>
          <cell r="E3839"/>
          <cell r="J3839"/>
          <cell r="K3839"/>
        </row>
        <row r="3840">
          <cell r="D3840" t="str">
            <v>AM</v>
          </cell>
          <cell r="E3840">
            <v>23040034</v>
          </cell>
          <cell r="J3840"/>
          <cell r="K3840"/>
        </row>
        <row r="3841">
          <cell r="D3841"/>
          <cell r="E3841"/>
          <cell r="J3841"/>
          <cell r="K3841"/>
        </row>
        <row r="3842">
          <cell r="D3842">
            <v>0</v>
          </cell>
          <cell r="E3842"/>
          <cell r="J3842"/>
          <cell r="K3842"/>
        </row>
        <row r="3843">
          <cell r="D3843"/>
          <cell r="E3843"/>
          <cell r="J3843"/>
          <cell r="K3843"/>
        </row>
        <row r="3844">
          <cell r="D3844">
            <v>0</v>
          </cell>
          <cell r="E3844"/>
          <cell r="J3844"/>
          <cell r="K3844"/>
        </row>
        <row r="3845">
          <cell r="D3845"/>
          <cell r="E3845"/>
          <cell r="J3845"/>
          <cell r="K3845"/>
        </row>
        <row r="3846">
          <cell r="D3846" t="str">
            <v>C</v>
          </cell>
          <cell r="E3846"/>
          <cell r="J3846" t="str">
            <v>Disc 2</v>
          </cell>
          <cell r="K3846" t="str">
            <v>Amount</v>
          </cell>
        </row>
        <row r="3847">
          <cell r="D3847"/>
          <cell r="E3847"/>
          <cell r="J3847"/>
          <cell r="K3847"/>
        </row>
        <row r="3848">
          <cell r="D3848">
            <v>0</v>
          </cell>
          <cell r="E3848">
            <v>0</v>
          </cell>
          <cell r="J3848">
            <v>0</v>
          </cell>
          <cell r="K3848">
            <v>0</v>
          </cell>
        </row>
        <row r="3849">
          <cell r="D3849">
            <v>0</v>
          </cell>
          <cell r="E3849">
            <v>0</v>
          </cell>
          <cell r="J3849">
            <v>0</v>
          </cell>
          <cell r="K3849">
            <v>0</v>
          </cell>
        </row>
        <row r="3850">
          <cell r="D3850">
            <v>0</v>
          </cell>
          <cell r="E3850">
            <v>0</v>
          </cell>
          <cell r="J3850">
            <v>0</v>
          </cell>
          <cell r="K3850">
            <v>0</v>
          </cell>
        </row>
        <row r="3851">
          <cell r="D3851">
            <v>0</v>
          </cell>
          <cell r="E3851">
            <v>0</v>
          </cell>
          <cell r="J3851">
            <v>0</v>
          </cell>
          <cell r="K3851">
            <v>0</v>
          </cell>
        </row>
        <row r="3852">
          <cell r="D3852">
            <v>0</v>
          </cell>
          <cell r="E3852">
            <v>0</v>
          </cell>
          <cell r="J3852">
            <v>0</v>
          </cell>
          <cell r="K3852">
            <v>0</v>
          </cell>
        </row>
        <row r="3853">
          <cell r="D3853">
            <v>0</v>
          </cell>
          <cell r="E3853">
            <v>0</v>
          </cell>
          <cell r="J3853">
            <v>0</v>
          </cell>
          <cell r="K3853">
            <v>0</v>
          </cell>
        </row>
        <row r="3854">
          <cell r="D3854">
            <v>0</v>
          </cell>
          <cell r="E3854">
            <v>0</v>
          </cell>
          <cell r="J3854">
            <v>0</v>
          </cell>
          <cell r="K3854">
            <v>0</v>
          </cell>
        </row>
        <row r="3855">
          <cell r="D3855">
            <v>0</v>
          </cell>
          <cell r="E3855">
            <v>0</v>
          </cell>
          <cell r="J3855">
            <v>0</v>
          </cell>
          <cell r="K3855">
            <v>0</v>
          </cell>
        </row>
        <row r="3856">
          <cell r="D3856">
            <v>0</v>
          </cell>
          <cell r="E3856">
            <v>0</v>
          </cell>
          <cell r="J3856">
            <v>0</v>
          </cell>
          <cell r="K3856">
            <v>0</v>
          </cell>
        </row>
        <row r="3857">
          <cell r="D3857">
            <v>0</v>
          </cell>
          <cell r="E3857">
            <v>0</v>
          </cell>
          <cell r="J3857">
            <v>0</v>
          </cell>
          <cell r="K3857">
            <v>0</v>
          </cell>
        </row>
        <row r="3858">
          <cell r="D3858">
            <v>0</v>
          </cell>
          <cell r="E3858">
            <v>0</v>
          </cell>
          <cell r="J3858">
            <v>0</v>
          </cell>
          <cell r="K3858">
            <v>0</v>
          </cell>
        </row>
        <row r="3859">
          <cell r="D3859">
            <v>0</v>
          </cell>
          <cell r="E3859">
            <v>0</v>
          </cell>
          <cell r="J3859">
            <v>0</v>
          </cell>
          <cell r="K3859">
            <v>0</v>
          </cell>
        </row>
        <row r="3860">
          <cell r="D3860">
            <v>0</v>
          </cell>
          <cell r="E3860">
            <v>0</v>
          </cell>
          <cell r="J3860">
            <v>0</v>
          </cell>
          <cell r="K3860">
            <v>0</v>
          </cell>
        </row>
        <row r="3861">
          <cell r="D3861">
            <v>0</v>
          </cell>
          <cell r="E3861">
            <v>0</v>
          </cell>
          <cell r="J3861">
            <v>0</v>
          </cell>
          <cell r="K3861">
            <v>0</v>
          </cell>
        </row>
        <row r="3862">
          <cell r="D3862">
            <v>0</v>
          </cell>
          <cell r="E3862">
            <v>0</v>
          </cell>
          <cell r="J3862">
            <v>0</v>
          </cell>
          <cell r="K3862">
            <v>0</v>
          </cell>
        </row>
        <row r="3863">
          <cell r="D3863">
            <v>0</v>
          </cell>
          <cell r="E3863">
            <v>0</v>
          </cell>
          <cell r="J3863">
            <v>0</v>
          </cell>
          <cell r="K3863">
            <v>0</v>
          </cell>
        </row>
        <row r="3864">
          <cell r="D3864"/>
          <cell r="E3864"/>
          <cell r="J3864"/>
          <cell r="K3864"/>
        </row>
        <row r="3865">
          <cell r="D3865"/>
          <cell r="E3865"/>
          <cell r="J3865"/>
          <cell r="K3865"/>
        </row>
        <row r="3866">
          <cell r="D3866"/>
          <cell r="E3866"/>
          <cell r="J3866">
            <v>0</v>
          </cell>
          <cell r="K3866"/>
        </row>
        <row r="3867">
          <cell r="D3867"/>
          <cell r="E3867"/>
          <cell r="J3867"/>
          <cell r="K3867"/>
        </row>
        <row r="3868">
          <cell r="D3868"/>
          <cell r="E3868"/>
          <cell r="J3868">
            <v>0</v>
          </cell>
          <cell r="K3868">
            <v>0</v>
          </cell>
        </row>
        <row r="3869">
          <cell r="D3869"/>
          <cell r="E3869"/>
          <cell r="J3869"/>
          <cell r="K3869"/>
        </row>
        <row r="3870">
          <cell r="D3870"/>
          <cell r="E3870" t="str">
            <v>Hormat Kami,</v>
          </cell>
          <cell r="J3870">
            <v>0</v>
          </cell>
          <cell r="K3870"/>
        </row>
        <row r="3871">
          <cell r="D3871"/>
          <cell r="E3871"/>
          <cell r="J3871"/>
          <cell r="K3871"/>
        </row>
        <row r="3872">
          <cell r="D3872"/>
          <cell r="E3872"/>
          <cell r="J3872"/>
          <cell r="K3872">
            <v>0</v>
          </cell>
        </row>
        <row r="3873">
          <cell r="D3873"/>
          <cell r="E3873"/>
          <cell r="J3873"/>
          <cell r="K3873"/>
        </row>
        <row r="3874">
          <cell r="D3874"/>
          <cell r="E3874"/>
          <cell r="J3874">
            <v>0</v>
          </cell>
          <cell r="K3874"/>
        </row>
        <row r="3875">
          <cell r="D3875"/>
          <cell r="E3875"/>
          <cell r="J3875">
            <v>0</v>
          </cell>
          <cell r="K3875"/>
        </row>
        <row r="3876">
          <cell r="D3876"/>
          <cell r="E3876"/>
          <cell r="J3876"/>
          <cell r="K3876"/>
        </row>
        <row r="3877">
          <cell r="D3877"/>
          <cell r="J3877"/>
        </row>
        <row r="3878">
          <cell r="D3878" t="str">
            <v>AM</v>
          </cell>
          <cell r="E3878">
            <v>23040035</v>
          </cell>
          <cell r="J3878"/>
          <cell r="K3878"/>
        </row>
        <row r="3879">
          <cell r="D3879"/>
          <cell r="E3879"/>
          <cell r="J3879"/>
          <cell r="K3879"/>
        </row>
        <row r="3880">
          <cell r="D3880"/>
          <cell r="E3880"/>
          <cell r="J3880"/>
          <cell r="K3880"/>
        </row>
        <row r="3881">
          <cell r="D3881"/>
          <cell r="E3881"/>
          <cell r="J3881"/>
          <cell r="K3881"/>
        </row>
        <row r="3882">
          <cell r="D3882"/>
          <cell r="E3882"/>
          <cell r="J3882"/>
          <cell r="K3882"/>
        </row>
        <row r="3883">
          <cell r="D3883"/>
          <cell r="J3883"/>
          <cell r="K3883"/>
        </row>
        <row r="3884">
          <cell r="D3884" t="str">
            <v>C</v>
          </cell>
          <cell r="E3884"/>
          <cell r="J3884" t="str">
            <v>Disc 2</v>
          </cell>
          <cell r="K3884" t="str">
            <v>Amount</v>
          </cell>
        </row>
        <row r="3885">
          <cell r="D3885"/>
          <cell r="E3885"/>
          <cell r="J3885"/>
          <cell r="K3885"/>
        </row>
        <row r="3886">
          <cell r="D3886"/>
          <cell r="E3886"/>
          <cell r="J3886"/>
          <cell r="K3886">
            <v>0</v>
          </cell>
        </row>
        <row r="3887">
          <cell r="D3887"/>
          <cell r="E3887"/>
          <cell r="J3887"/>
          <cell r="K3887">
            <v>0</v>
          </cell>
        </row>
        <row r="3888">
          <cell r="D3888"/>
          <cell r="E3888"/>
          <cell r="J3888"/>
          <cell r="K3888">
            <v>0</v>
          </cell>
        </row>
        <row r="3889">
          <cell r="D3889"/>
          <cell r="E3889"/>
          <cell r="J3889"/>
          <cell r="K3889">
            <v>0</v>
          </cell>
        </row>
        <row r="3890">
          <cell r="D3890"/>
          <cell r="E3890"/>
          <cell r="J3890"/>
          <cell r="K3890">
            <v>0</v>
          </cell>
        </row>
        <row r="3891">
          <cell r="D3891"/>
          <cell r="E3891"/>
          <cell r="J3891"/>
          <cell r="K3891">
            <v>0</v>
          </cell>
        </row>
        <row r="3892">
          <cell r="D3892"/>
          <cell r="E3892"/>
          <cell r="J3892"/>
          <cell r="K3892">
            <v>0</v>
          </cell>
        </row>
        <row r="3893">
          <cell r="D3893"/>
          <cell r="E3893"/>
          <cell r="J3893"/>
          <cell r="K3893">
            <v>0</v>
          </cell>
        </row>
        <row r="3894">
          <cell r="D3894"/>
          <cell r="E3894"/>
          <cell r="J3894"/>
          <cell r="K3894">
            <v>0</v>
          </cell>
        </row>
        <row r="3895">
          <cell r="D3895"/>
          <cell r="E3895"/>
          <cell r="J3895"/>
          <cell r="K3895">
            <v>0</v>
          </cell>
        </row>
        <row r="3896">
          <cell r="D3896"/>
          <cell r="E3896"/>
          <cell r="J3896"/>
          <cell r="K3896">
            <v>0</v>
          </cell>
        </row>
        <row r="3897">
          <cell r="D3897"/>
          <cell r="E3897"/>
          <cell r="J3897"/>
          <cell r="K3897">
            <v>0</v>
          </cell>
        </row>
        <row r="3898">
          <cell r="D3898"/>
          <cell r="E3898"/>
          <cell r="J3898"/>
          <cell r="K3898">
            <v>0</v>
          </cell>
        </row>
        <row r="3899">
          <cell r="D3899"/>
          <cell r="E3899"/>
          <cell r="J3899"/>
          <cell r="K3899">
            <v>0</v>
          </cell>
        </row>
        <row r="3900">
          <cell r="D3900"/>
          <cell r="E3900"/>
          <cell r="J3900"/>
          <cell r="K3900">
            <v>0</v>
          </cell>
        </row>
        <row r="3901">
          <cell r="D3901"/>
          <cell r="E3901"/>
          <cell r="J3901"/>
          <cell r="K3901">
            <v>0</v>
          </cell>
        </row>
        <row r="3902">
          <cell r="D3902"/>
          <cell r="E3902"/>
          <cell r="J3902"/>
          <cell r="K3902"/>
        </row>
        <row r="3903">
          <cell r="D3903"/>
          <cell r="E3903"/>
          <cell r="J3903"/>
          <cell r="K3903"/>
        </row>
        <row r="3904">
          <cell r="D3904"/>
          <cell r="J3904">
            <v>0</v>
          </cell>
          <cell r="K3904"/>
        </row>
        <row r="3905">
          <cell r="D3905"/>
          <cell r="J3905"/>
          <cell r="K3905"/>
        </row>
        <row r="3906">
          <cell r="D3906"/>
          <cell r="J3906"/>
          <cell r="K3906">
            <v>0</v>
          </cell>
        </row>
        <row r="3907">
          <cell r="D3907"/>
          <cell r="J3907"/>
          <cell r="K3907"/>
        </row>
        <row r="3908">
          <cell r="D3908"/>
          <cell r="E3908" t="str">
            <v>Hormat Kami,</v>
          </cell>
          <cell r="J3908">
            <v>0</v>
          </cell>
          <cell r="K3908"/>
        </row>
        <row r="3909">
          <cell r="D3909"/>
          <cell r="J3909"/>
          <cell r="K3909"/>
        </row>
        <row r="3910">
          <cell r="D3910"/>
          <cell r="E3910"/>
          <cell r="J3910"/>
          <cell r="K3910">
            <v>0</v>
          </cell>
        </row>
        <row r="3911">
          <cell r="D3911"/>
          <cell r="E3911"/>
          <cell r="J3911"/>
          <cell r="K3911"/>
        </row>
        <row r="3912">
          <cell r="D3912"/>
          <cell r="J3912"/>
          <cell r="K3912"/>
        </row>
        <row r="3913">
          <cell r="D3913"/>
          <cell r="J3913"/>
          <cell r="K3913"/>
        </row>
        <row r="3914">
          <cell r="D3914"/>
          <cell r="J3914"/>
          <cell r="K3914"/>
        </row>
        <row r="3915">
          <cell r="D3915"/>
          <cell r="E3915"/>
          <cell r="J3915"/>
          <cell r="K3915"/>
        </row>
        <row r="3916">
          <cell r="D3916" t="str">
            <v>AM</v>
          </cell>
          <cell r="E3916">
            <v>23040035</v>
          </cell>
          <cell r="J3916"/>
          <cell r="K3916"/>
        </row>
        <row r="3917">
          <cell r="D3917"/>
          <cell r="E3917"/>
          <cell r="J3917"/>
          <cell r="K3917"/>
        </row>
        <row r="3918">
          <cell r="D3918">
            <v>0</v>
          </cell>
          <cell r="E3918"/>
          <cell r="J3918"/>
          <cell r="K3918"/>
        </row>
        <row r="3919">
          <cell r="D3919"/>
          <cell r="E3919"/>
          <cell r="J3919"/>
          <cell r="K3919"/>
        </row>
        <row r="3920">
          <cell r="D3920">
            <v>0</v>
          </cell>
          <cell r="E3920"/>
          <cell r="J3920"/>
          <cell r="K3920"/>
        </row>
        <row r="3921">
          <cell r="D3921"/>
          <cell r="E3921"/>
          <cell r="J3921"/>
          <cell r="K3921"/>
        </row>
        <row r="3922">
          <cell r="D3922" t="str">
            <v>C</v>
          </cell>
          <cell r="E3922"/>
          <cell r="J3922" t="str">
            <v>Disc 2</v>
          </cell>
          <cell r="K3922" t="str">
            <v>Amount</v>
          </cell>
        </row>
        <row r="3923">
          <cell r="D3923"/>
          <cell r="E3923"/>
          <cell r="J3923"/>
          <cell r="K3923"/>
        </row>
        <row r="3924">
          <cell r="D3924">
            <v>0</v>
          </cell>
          <cell r="E3924">
            <v>0</v>
          </cell>
          <cell r="J3924">
            <v>0</v>
          </cell>
          <cell r="K3924">
            <v>0</v>
          </cell>
        </row>
        <row r="3925">
          <cell r="D3925">
            <v>0</v>
          </cell>
          <cell r="E3925">
            <v>0</v>
          </cell>
          <cell r="J3925">
            <v>0</v>
          </cell>
          <cell r="K3925">
            <v>0</v>
          </cell>
        </row>
        <row r="3926">
          <cell r="D3926">
            <v>0</v>
          </cell>
          <cell r="E3926">
            <v>0</v>
          </cell>
          <cell r="J3926">
            <v>0</v>
          </cell>
          <cell r="K3926">
            <v>0</v>
          </cell>
        </row>
        <row r="3927">
          <cell r="D3927">
            <v>0</v>
          </cell>
          <cell r="E3927">
            <v>0</v>
          </cell>
          <cell r="J3927">
            <v>0</v>
          </cell>
          <cell r="K3927">
            <v>0</v>
          </cell>
        </row>
        <row r="3928">
          <cell r="D3928">
            <v>0</v>
          </cell>
          <cell r="E3928">
            <v>0</v>
          </cell>
          <cell r="J3928">
            <v>0</v>
          </cell>
          <cell r="K3928">
            <v>0</v>
          </cell>
        </row>
        <row r="3929">
          <cell r="D3929">
            <v>0</v>
          </cell>
          <cell r="E3929">
            <v>0</v>
          </cell>
          <cell r="J3929">
            <v>0</v>
          </cell>
          <cell r="K3929">
            <v>0</v>
          </cell>
        </row>
        <row r="3930">
          <cell r="D3930">
            <v>0</v>
          </cell>
          <cell r="E3930">
            <v>0</v>
          </cell>
          <cell r="J3930">
            <v>0</v>
          </cell>
          <cell r="K3930">
            <v>0</v>
          </cell>
        </row>
        <row r="3931">
          <cell r="D3931">
            <v>0</v>
          </cell>
          <cell r="E3931">
            <v>0</v>
          </cell>
          <cell r="J3931">
            <v>0</v>
          </cell>
          <cell r="K3931">
            <v>0</v>
          </cell>
        </row>
        <row r="3932">
          <cell r="D3932">
            <v>0</v>
          </cell>
          <cell r="E3932">
            <v>0</v>
          </cell>
          <cell r="J3932">
            <v>0</v>
          </cell>
          <cell r="K3932">
            <v>0</v>
          </cell>
        </row>
        <row r="3933">
          <cell r="D3933">
            <v>0</v>
          </cell>
          <cell r="E3933">
            <v>0</v>
          </cell>
          <cell r="J3933">
            <v>0</v>
          </cell>
          <cell r="K3933">
            <v>0</v>
          </cell>
        </row>
        <row r="3934">
          <cell r="D3934">
            <v>0</v>
          </cell>
          <cell r="E3934">
            <v>0</v>
          </cell>
          <cell r="J3934">
            <v>0</v>
          </cell>
          <cell r="K3934">
            <v>0</v>
          </cell>
        </row>
        <row r="3935">
          <cell r="D3935">
            <v>0</v>
          </cell>
          <cell r="E3935">
            <v>0</v>
          </cell>
          <cell r="J3935">
            <v>0</v>
          </cell>
          <cell r="K3935">
            <v>0</v>
          </cell>
        </row>
        <row r="3936">
          <cell r="D3936">
            <v>0</v>
          </cell>
          <cell r="E3936">
            <v>0</v>
          </cell>
          <cell r="J3936">
            <v>0</v>
          </cell>
          <cell r="K3936">
            <v>0</v>
          </cell>
        </row>
        <row r="3937">
          <cell r="D3937">
            <v>0</v>
          </cell>
          <cell r="E3937">
            <v>0</v>
          </cell>
          <cell r="J3937">
            <v>0</v>
          </cell>
          <cell r="K3937">
            <v>0</v>
          </cell>
        </row>
        <row r="3938">
          <cell r="D3938">
            <v>0</v>
          </cell>
          <cell r="E3938">
            <v>0</v>
          </cell>
          <cell r="J3938">
            <v>0</v>
          </cell>
          <cell r="K3938">
            <v>0</v>
          </cell>
        </row>
        <row r="3939">
          <cell r="D3939">
            <v>0</v>
          </cell>
          <cell r="E3939">
            <v>0</v>
          </cell>
          <cell r="J3939">
            <v>0</v>
          </cell>
          <cell r="K3939">
            <v>0</v>
          </cell>
        </row>
        <row r="3940">
          <cell r="D3940"/>
          <cell r="E3940"/>
          <cell r="J3940"/>
          <cell r="K3940"/>
        </row>
        <row r="3941">
          <cell r="D3941"/>
          <cell r="E3941"/>
          <cell r="J3941"/>
          <cell r="K3941"/>
        </row>
        <row r="3942">
          <cell r="D3942"/>
          <cell r="E3942"/>
          <cell r="J3942">
            <v>0</v>
          </cell>
          <cell r="K3942"/>
        </row>
        <row r="3943">
          <cell r="D3943"/>
          <cell r="E3943"/>
          <cell r="J3943"/>
          <cell r="K3943"/>
        </row>
        <row r="3944">
          <cell r="D3944"/>
          <cell r="E3944"/>
          <cell r="J3944">
            <v>0</v>
          </cell>
          <cell r="K3944">
            <v>0</v>
          </cell>
        </row>
        <row r="3945">
          <cell r="D3945"/>
          <cell r="E3945"/>
          <cell r="J3945"/>
          <cell r="K3945"/>
        </row>
        <row r="3946">
          <cell r="D3946"/>
          <cell r="E3946" t="str">
            <v>Hormat Kami,</v>
          </cell>
          <cell r="J3946">
            <v>0</v>
          </cell>
          <cell r="K3946"/>
        </row>
        <row r="3947">
          <cell r="D3947"/>
          <cell r="E3947"/>
          <cell r="J3947"/>
          <cell r="K3947"/>
        </row>
        <row r="3948">
          <cell r="D3948"/>
          <cell r="E3948"/>
          <cell r="J3948"/>
          <cell r="K3948">
            <v>0</v>
          </cell>
        </row>
        <row r="3949">
          <cell r="D3949"/>
          <cell r="E3949"/>
          <cell r="J3949"/>
          <cell r="K3949"/>
        </row>
        <row r="3950">
          <cell r="D3950"/>
          <cell r="E3950"/>
          <cell r="J3950">
            <v>0</v>
          </cell>
          <cell r="K3950"/>
        </row>
        <row r="3951">
          <cell r="D3951"/>
          <cell r="E3951"/>
          <cell r="J3951">
            <v>0</v>
          </cell>
          <cell r="K3951"/>
        </row>
        <row r="3952">
          <cell r="D3952"/>
          <cell r="E3952"/>
          <cell r="J3952"/>
          <cell r="K3952"/>
        </row>
        <row r="3953">
          <cell r="D3953"/>
          <cell r="E3953"/>
          <cell r="J3953"/>
          <cell r="K3953"/>
        </row>
        <row r="3954">
          <cell r="D3954" t="str">
            <v>AM</v>
          </cell>
          <cell r="E3954">
            <v>23040035</v>
          </cell>
          <cell r="J3954"/>
          <cell r="K3954"/>
        </row>
        <row r="3955">
          <cell r="D3955"/>
          <cell r="E3955"/>
          <cell r="J3955"/>
          <cell r="K3955"/>
        </row>
        <row r="3956">
          <cell r="D3956">
            <v>0</v>
          </cell>
          <cell r="E3956"/>
          <cell r="J3956"/>
          <cell r="K3956"/>
        </row>
        <row r="3957">
          <cell r="D3957"/>
          <cell r="E3957"/>
          <cell r="J3957"/>
          <cell r="K3957"/>
        </row>
        <row r="3958">
          <cell r="D3958">
            <v>0</v>
          </cell>
          <cell r="E3958"/>
          <cell r="J3958"/>
          <cell r="K3958"/>
        </row>
        <row r="3959">
          <cell r="D3959"/>
          <cell r="E3959"/>
          <cell r="J3959"/>
          <cell r="K3959"/>
        </row>
        <row r="3960">
          <cell r="D3960" t="str">
            <v>C</v>
          </cell>
          <cell r="E3960"/>
          <cell r="J3960" t="str">
            <v>Disc 2</v>
          </cell>
          <cell r="K3960" t="str">
            <v>Amount</v>
          </cell>
        </row>
        <row r="3961">
          <cell r="D3961"/>
          <cell r="E3961"/>
          <cell r="J3961"/>
          <cell r="K3961"/>
        </row>
        <row r="3962">
          <cell r="D3962">
            <v>0</v>
          </cell>
          <cell r="E3962">
            <v>0</v>
          </cell>
          <cell r="J3962">
            <v>0</v>
          </cell>
          <cell r="K3962">
            <v>0</v>
          </cell>
        </row>
        <row r="3963">
          <cell r="D3963">
            <v>0</v>
          </cell>
          <cell r="E3963">
            <v>0</v>
          </cell>
          <cell r="J3963">
            <v>0</v>
          </cell>
          <cell r="K3963">
            <v>0</v>
          </cell>
        </row>
        <row r="3964">
          <cell r="D3964">
            <v>0</v>
          </cell>
          <cell r="E3964">
            <v>0</v>
          </cell>
          <cell r="J3964">
            <v>0</v>
          </cell>
          <cell r="K3964">
            <v>0</v>
          </cell>
        </row>
        <row r="3965">
          <cell r="D3965">
            <v>0</v>
          </cell>
          <cell r="E3965">
            <v>0</v>
          </cell>
          <cell r="J3965">
            <v>0</v>
          </cell>
          <cell r="K3965">
            <v>0</v>
          </cell>
        </row>
        <row r="3966">
          <cell r="D3966">
            <v>0</v>
          </cell>
          <cell r="E3966">
            <v>0</v>
          </cell>
          <cell r="J3966">
            <v>0</v>
          </cell>
          <cell r="K3966">
            <v>0</v>
          </cell>
        </row>
        <row r="3967">
          <cell r="D3967">
            <v>0</v>
          </cell>
          <cell r="E3967">
            <v>0</v>
          </cell>
          <cell r="J3967">
            <v>0</v>
          </cell>
          <cell r="K3967">
            <v>0</v>
          </cell>
        </row>
        <row r="3968">
          <cell r="D3968">
            <v>0</v>
          </cell>
          <cell r="E3968">
            <v>0</v>
          </cell>
          <cell r="J3968">
            <v>0</v>
          </cell>
          <cell r="K3968">
            <v>0</v>
          </cell>
        </row>
        <row r="3969">
          <cell r="D3969">
            <v>0</v>
          </cell>
          <cell r="E3969">
            <v>0</v>
          </cell>
          <cell r="J3969">
            <v>0</v>
          </cell>
          <cell r="K3969">
            <v>0</v>
          </cell>
        </row>
        <row r="3970">
          <cell r="D3970">
            <v>0</v>
          </cell>
          <cell r="E3970">
            <v>0</v>
          </cell>
          <cell r="J3970">
            <v>0</v>
          </cell>
          <cell r="K3970">
            <v>0</v>
          </cell>
        </row>
        <row r="3971">
          <cell r="D3971">
            <v>0</v>
          </cell>
          <cell r="E3971">
            <v>0</v>
          </cell>
          <cell r="J3971">
            <v>0</v>
          </cell>
          <cell r="K3971">
            <v>0</v>
          </cell>
        </row>
        <row r="3972">
          <cell r="D3972">
            <v>0</v>
          </cell>
          <cell r="E3972">
            <v>0</v>
          </cell>
          <cell r="J3972">
            <v>0</v>
          </cell>
          <cell r="K3972">
            <v>0</v>
          </cell>
        </row>
        <row r="3973">
          <cell r="D3973">
            <v>0</v>
          </cell>
          <cell r="E3973">
            <v>0</v>
          </cell>
          <cell r="J3973">
            <v>0</v>
          </cell>
          <cell r="K3973">
            <v>0</v>
          </cell>
        </row>
        <row r="3974">
          <cell r="D3974">
            <v>0</v>
          </cell>
          <cell r="E3974">
            <v>0</v>
          </cell>
          <cell r="J3974">
            <v>0</v>
          </cell>
          <cell r="K3974">
            <v>0</v>
          </cell>
        </row>
        <row r="3975">
          <cell r="D3975">
            <v>0</v>
          </cell>
          <cell r="E3975">
            <v>0</v>
          </cell>
          <cell r="J3975">
            <v>0</v>
          </cell>
          <cell r="K3975">
            <v>0</v>
          </cell>
        </row>
        <row r="3976">
          <cell r="D3976">
            <v>0</v>
          </cell>
          <cell r="E3976">
            <v>0</v>
          </cell>
          <cell r="J3976">
            <v>0</v>
          </cell>
          <cell r="K3976">
            <v>0</v>
          </cell>
        </row>
        <row r="3977">
          <cell r="D3977">
            <v>0</v>
          </cell>
          <cell r="E3977">
            <v>0</v>
          </cell>
          <cell r="J3977">
            <v>0</v>
          </cell>
          <cell r="K3977">
            <v>0</v>
          </cell>
        </row>
        <row r="3978">
          <cell r="D3978"/>
          <cell r="E3978"/>
          <cell r="J3978"/>
          <cell r="K3978"/>
        </row>
        <row r="3979">
          <cell r="D3979"/>
          <cell r="E3979"/>
          <cell r="J3979"/>
          <cell r="K3979"/>
        </row>
        <row r="3980">
          <cell r="D3980"/>
          <cell r="E3980"/>
          <cell r="J3980">
            <v>0</v>
          </cell>
          <cell r="K3980"/>
        </row>
        <row r="3981">
          <cell r="D3981"/>
          <cell r="E3981"/>
          <cell r="J3981"/>
          <cell r="K3981"/>
        </row>
        <row r="3982">
          <cell r="D3982"/>
          <cell r="E3982"/>
          <cell r="J3982">
            <v>0</v>
          </cell>
          <cell r="K3982">
            <v>0</v>
          </cell>
        </row>
        <row r="3983">
          <cell r="D3983"/>
          <cell r="E3983"/>
          <cell r="J3983"/>
          <cell r="K3983"/>
        </row>
        <row r="3984">
          <cell r="D3984"/>
          <cell r="E3984" t="str">
            <v>Hormat Kami,</v>
          </cell>
          <cell r="J3984">
            <v>0</v>
          </cell>
          <cell r="K3984"/>
        </row>
        <row r="3985">
          <cell r="D3985"/>
          <cell r="E3985"/>
          <cell r="J3985"/>
          <cell r="K3985"/>
        </row>
        <row r="3986">
          <cell r="D3986"/>
          <cell r="E3986"/>
          <cell r="J3986"/>
          <cell r="K3986">
            <v>0</v>
          </cell>
        </row>
        <row r="3987">
          <cell r="D3987"/>
          <cell r="E3987"/>
          <cell r="J3987"/>
          <cell r="K3987"/>
        </row>
        <row r="3988">
          <cell r="D3988"/>
          <cell r="E3988"/>
          <cell r="J3988">
            <v>0</v>
          </cell>
          <cell r="K3988"/>
        </row>
        <row r="3989">
          <cell r="D3989"/>
          <cell r="E3989"/>
          <cell r="J3989">
            <v>0</v>
          </cell>
          <cell r="K3989"/>
        </row>
        <row r="3990">
          <cell r="D3990"/>
          <cell r="E3990"/>
          <cell r="J3990"/>
          <cell r="K3990"/>
        </row>
        <row r="3991">
          <cell r="D3991"/>
          <cell r="J3991"/>
        </row>
        <row r="3992">
          <cell r="D3992" t="str">
            <v>AM</v>
          </cell>
          <cell r="E3992">
            <v>23040036</v>
          </cell>
          <cell r="J3992"/>
          <cell r="K3992"/>
        </row>
        <row r="3993">
          <cell r="D3993"/>
          <cell r="E3993"/>
          <cell r="J3993"/>
          <cell r="K3993"/>
        </row>
        <row r="3994">
          <cell r="D3994"/>
          <cell r="E3994"/>
          <cell r="J3994"/>
          <cell r="K3994"/>
        </row>
        <row r="3995">
          <cell r="D3995"/>
          <cell r="E3995"/>
          <cell r="J3995"/>
          <cell r="K3995"/>
        </row>
        <row r="3996">
          <cell r="D3996"/>
          <cell r="E3996"/>
          <cell r="J3996"/>
          <cell r="K3996"/>
        </row>
        <row r="3997">
          <cell r="D3997"/>
          <cell r="J3997"/>
          <cell r="K3997"/>
        </row>
        <row r="3998">
          <cell r="D3998" t="str">
            <v>C</v>
          </cell>
          <cell r="E3998"/>
          <cell r="J3998" t="str">
            <v>Disc 2</v>
          </cell>
          <cell r="K3998" t="str">
            <v>Amount</v>
          </cell>
        </row>
        <row r="3999">
          <cell r="D3999"/>
          <cell r="E3999"/>
          <cell r="J3999"/>
          <cell r="K3999"/>
        </row>
        <row r="4000">
          <cell r="D4000"/>
          <cell r="E4000"/>
          <cell r="J4000"/>
          <cell r="K4000">
            <v>0</v>
          </cell>
        </row>
        <row r="4001">
          <cell r="D4001"/>
          <cell r="E4001"/>
          <cell r="J4001"/>
          <cell r="K4001">
            <v>0</v>
          </cell>
        </row>
        <row r="4002">
          <cell r="D4002"/>
          <cell r="E4002"/>
          <cell r="J4002"/>
          <cell r="K4002">
            <v>0</v>
          </cell>
        </row>
        <row r="4003">
          <cell r="D4003"/>
          <cell r="E4003"/>
          <cell r="J4003"/>
          <cell r="K4003">
            <v>0</v>
          </cell>
        </row>
        <row r="4004">
          <cell r="D4004"/>
          <cell r="E4004"/>
          <cell r="J4004"/>
          <cell r="K4004">
            <v>0</v>
          </cell>
        </row>
        <row r="4005">
          <cell r="D4005"/>
          <cell r="E4005"/>
          <cell r="J4005"/>
          <cell r="K4005">
            <v>0</v>
          </cell>
        </row>
        <row r="4006">
          <cell r="D4006"/>
          <cell r="E4006"/>
          <cell r="J4006"/>
          <cell r="K4006">
            <v>0</v>
          </cell>
        </row>
        <row r="4007">
          <cell r="D4007"/>
          <cell r="E4007"/>
          <cell r="J4007"/>
          <cell r="K4007">
            <v>0</v>
          </cell>
        </row>
        <row r="4008">
          <cell r="D4008"/>
          <cell r="E4008"/>
          <cell r="J4008"/>
          <cell r="K4008">
            <v>0</v>
          </cell>
        </row>
        <row r="4009">
          <cell r="D4009"/>
          <cell r="E4009"/>
          <cell r="J4009"/>
          <cell r="K4009">
            <v>0</v>
          </cell>
        </row>
        <row r="4010">
          <cell r="D4010"/>
          <cell r="E4010"/>
          <cell r="J4010"/>
          <cell r="K4010">
            <v>0</v>
          </cell>
        </row>
        <row r="4011">
          <cell r="D4011"/>
          <cell r="E4011"/>
          <cell r="J4011"/>
          <cell r="K4011">
            <v>0</v>
          </cell>
        </row>
        <row r="4012">
          <cell r="D4012"/>
          <cell r="E4012"/>
          <cell r="J4012"/>
          <cell r="K4012">
            <v>0</v>
          </cell>
        </row>
        <row r="4013">
          <cell r="D4013"/>
          <cell r="E4013"/>
          <cell r="J4013"/>
          <cell r="K4013">
            <v>0</v>
          </cell>
        </row>
        <row r="4014">
          <cell r="D4014"/>
          <cell r="E4014"/>
          <cell r="J4014"/>
          <cell r="K4014">
            <v>0</v>
          </cell>
        </row>
        <row r="4015">
          <cell r="D4015"/>
          <cell r="E4015"/>
          <cell r="J4015"/>
          <cell r="K4015">
            <v>0</v>
          </cell>
        </row>
        <row r="4016">
          <cell r="D4016"/>
          <cell r="E4016"/>
          <cell r="J4016"/>
          <cell r="K4016"/>
        </row>
        <row r="4017">
          <cell r="D4017"/>
          <cell r="E4017"/>
          <cell r="J4017"/>
          <cell r="K4017"/>
        </row>
        <row r="4018">
          <cell r="D4018"/>
          <cell r="J4018">
            <v>0</v>
          </cell>
          <cell r="K4018"/>
        </row>
        <row r="4019">
          <cell r="D4019"/>
          <cell r="J4019"/>
          <cell r="K4019"/>
        </row>
        <row r="4020">
          <cell r="D4020"/>
          <cell r="J4020"/>
          <cell r="K4020">
            <v>0</v>
          </cell>
        </row>
        <row r="4021">
          <cell r="D4021"/>
          <cell r="J4021"/>
          <cell r="K4021"/>
        </row>
        <row r="4022">
          <cell r="D4022"/>
          <cell r="E4022" t="str">
            <v>Hormat Kami,</v>
          </cell>
          <cell r="J4022">
            <v>0</v>
          </cell>
          <cell r="K4022"/>
        </row>
        <row r="4023">
          <cell r="D4023"/>
          <cell r="J4023"/>
          <cell r="K4023"/>
        </row>
        <row r="4024">
          <cell r="D4024"/>
          <cell r="E4024"/>
          <cell r="J4024"/>
          <cell r="K4024">
            <v>0</v>
          </cell>
        </row>
        <row r="4025">
          <cell r="D4025"/>
          <cell r="E4025"/>
          <cell r="J4025"/>
          <cell r="K4025"/>
        </row>
        <row r="4026">
          <cell r="D4026"/>
          <cell r="J4026"/>
          <cell r="K4026"/>
        </row>
        <row r="4027">
          <cell r="D4027"/>
          <cell r="J4027"/>
          <cell r="K4027"/>
        </row>
        <row r="4028">
          <cell r="D4028"/>
          <cell r="J4028"/>
          <cell r="K4028"/>
        </row>
        <row r="4029">
          <cell r="D4029"/>
          <cell r="E4029"/>
          <cell r="J4029"/>
          <cell r="K4029"/>
        </row>
        <row r="4030">
          <cell r="D4030" t="str">
            <v>AM</v>
          </cell>
          <cell r="E4030">
            <v>23040036</v>
          </cell>
          <cell r="J4030"/>
          <cell r="K4030"/>
        </row>
        <row r="4031">
          <cell r="D4031"/>
          <cell r="E4031"/>
          <cell r="J4031"/>
          <cell r="K4031"/>
        </row>
        <row r="4032">
          <cell r="D4032">
            <v>0</v>
          </cell>
          <cell r="E4032"/>
          <cell r="J4032"/>
          <cell r="K4032"/>
        </row>
        <row r="4033">
          <cell r="D4033"/>
          <cell r="E4033"/>
          <cell r="J4033"/>
          <cell r="K4033"/>
        </row>
        <row r="4034">
          <cell r="D4034">
            <v>0</v>
          </cell>
          <cell r="E4034"/>
          <cell r="J4034"/>
          <cell r="K4034"/>
        </row>
        <row r="4035">
          <cell r="D4035"/>
          <cell r="E4035"/>
          <cell r="J4035"/>
          <cell r="K4035"/>
        </row>
        <row r="4036">
          <cell r="D4036" t="str">
            <v>C</v>
          </cell>
          <cell r="E4036"/>
          <cell r="J4036" t="str">
            <v>Disc 2</v>
          </cell>
          <cell r="K4036" t="str">
            <v>Amount</v>
          </cell>
        </row>
        <row r="4037">
          <cell r="D4037"/>
          <cell r="E4037"/>
          <cell r="J4037"/>
          <cell r="K4037"/>
        </row>
        <row r="4038">
          <cell r="D4038">
            <v>0</v>
          </cell>
          <cell r="E4038">
            <v>0</v>
          </cell>
          <cell r="J4038">
            <v>0</v>
          </cell>
          <cell r="K4038">
            <v>0</v>
          </cell>
        </row>
        <row r="4039">
          <cell r="D4039">
            <v>0</v>
          </cell>
          <cell r="E4039">
            <v>0</v>
          </cell>
          <cell r="J4039">
            <v>0</v>
          </cell>
          <cell r="K4039">
            <v>0</v>
          </cell>
        </row>
        <row r="4040">
          <cell r="D4040">
            <v>0</v>
          </cell>
          <cell r="E4040">
            <v>0</v>
          </cell>
          <cell r="J4040">
            <v>0</v>
          </cell>
          <cell r="K4040">
            <v>0</v>
          </cell>
        </row>
        <row r="4041">
          <cell r="D4041">
            <v>0</v>
          </cell>
          <cell r="E4041">
            <v>0</v>
          </cell>
          <cell r="J4041">
            <v>0</v>
          </cell>
          <cell r="K4041">
            <v>0</v>
          </cell>
        </row>
        <row r="4042">
          <cell r="D4042">
            <v>0</v>
          </cell>
          <cell r="E4042">
            <v>0</v>
          </cell>
          <cell r="J4042">
            <v>0</v>
          </cell>
          <cell r="K4042">
            <v>0</v>
          </cell>
        </row>
        <row r="4043">
          <cell r="D4043">
            <v>0</v>
          </cell>
          <cell r="E4043">
            <v>0</v>
          </cell>
          <cell r="J4043">
            <v>0</v>
          </cell>
          <cell r="K4043">
            <v>0</v>
          </cell>
        </row>
        <row r="4044">
          <cell r="D4044">
            <v>0</v>
          </cell>
          <cell r="E4044">
            <v>0</v>
          </cell>
          <cell r="J4044">
            <v>0</v>
          </cell>
          <cell r="K4044">
            <v>0</v>
          </cell>
        </row>
        <row r="4045">
          <cell r="D4045">
            <v>0</v>
          </cell>
          <cell r="E4045">
            <v>0</v>
          </cell>
          <cell r="J4045">
            <v>0</v>
          </cell>
          <cell r="K4045">
            <v>0</v>
          </cell>
        </row>
        <row r="4046">
          <cell r="D4046">
            <v>0</v>
          </cell>
          <cell r="E4046">
            <v>0</v>
          </cell>
          <cell r="J4046">
            <v>0</v>
          </cell>
          <cell r="K4046">
            <v>0</v>
          </cell>
        </row>
        <row r="4047">
          <cell r="D4047">
            <v>0</v>
          </cell>
          <cell r="E4047">
            <v>0</v>
          </cell>
          <cell r="J4047">
            <v>0</v>
          </cell>
          <cell r="K4047">
            <v>0</v>
          </cell>
        </row>
        <row r="4048">
          <cell r="D4048">
            <v>0</v>
          </cell>
          <cell r="E4048">
            <v>0</v>
          </cell>
          <cell r="J4048">
            <v>0</v>
          </cell>
          <cell r="K4048">
            <v>0</v>
          </cell>
        </row>
        <row r="4049">
          <cell r="D4049">
            <v>0</v>
          </cell>
          <cell r="E4049">
            <v>0</v>
          </cell>
          <cell r="J4049">
            <v>0</v>
          </cell>
          <cell r="K4049">
            <v>0</v>
          </cell>
        </row>
        <row r="4050">
          <cell r="D4050">
            <v>0</v>
          </cell>
          <cell r="E4050">
            <v>0</v>
          </cell>
          <cell r="J4050">
            <v>0</v>
          </cell>
          <cell r="K4050">
            <v>0</v>
          </cell>
        </row>
        <row r="4051">
          <cell r="D4051">
            <v>0</v>
          </cell>
          <cell r="E4051">
            <v>0</v>
          </cell>
          <cell r="J4051">
            <v>0</v>
          </cell>
          <cell r="K4051">
            <v>0</v>
          </cell>
        </row>
        <row r="4052">
          <cell r="D4052">
            <v>0</v>
          </cell>
          <cell r="E4052">
            <v>0</v>
          </cell>
          <cell r="J4052">
            <v>0</v>
          </cell>
          <cell r="K4052">
            <v>0</v>
          </cell>
        </row>
        <row r="4053">
          <cell r="D4053">
            <v>0</v>
          </cell>
          <cell r="E4053">
            <v>0</v>
          </cell>
          <cell r="J4053">
            <v>0</v>
          </cell>
          <cell r="K4053">
            <v>0</v>
          </cell>
        </row>
        <row r="4054">
          <cell r="D4054"/>
          <cell r="E4054"/>
          <cell r="J4054"/>
          <cell r="K4054"/>
        </row>
        <row r="4055">
          <cell r="D4055"/>
          <cell r="E4055"/>
          <cell r="J4055"/>
          <cell r="K4055"/>
        </row>
        <row r="4056">
          <cell r="D4056"/>
          <cell r="E4056"/>
          <cell r="J4056">
            <v>0</v>
          </cell>
          <cell r="K4056"/>
        </row>
        <row r="4057">
          <cell r="D4057"/>
          <cell r="E4057"/>
          <cell r="J4057"/>
          <cell r="K4057"/>
        </row>
        <row r="4058">
          <cell r="D4058"/>
          <cell r="E4058"/>
          <cell r="J4058">
            <v>0</v>
          </cell>
          <cell r="K4058">
            <v>0</v>
          </cell>
        </row>
        <row r="4059">
          <cell r="D4059"/>
          <cell r="E4059"/>
          <cell r="J4059"/>
          <cell r="K4059"/>
        </row>
        <row r="4060">
          <cell r="D4060"/>
          <cell r="E4060" t="str">
            <v>Hormat Kami,</v>
          </cell>
          <cell r="J4060">
            <v>0</v>
          </cell>
          <cell r="K4060"/>
        </row>
        <row r="4061">
          <cell r="D4061"/>
          <cell r="E4061"/>
          <cell r="J4061"/>
          <cell r="K4061"/>
        </row>
        <row r="4062">
          <cell r="D4062"/>
          <cell r="E4062"/>
          <cell r="J4062"/>
          <cell r="K4062">
            <v>0</v>
          </cell>
        </row>
        <row r="4063">
          <cell r="D4063"/>
          <cell r="E4063"/>
          <cell r="J4063"/>
          <cell r="K4063"/>
        </row>
        <row r="4064">
          <cell r="D4064"/>
          <cell r="E4064"/>
          <cell r="J4064">
            <v>0</v>
          </cell>
          <cell r="K4064"/>
        </row>
        <row r="4065">
          <cell r="D4065"/>
          <cell r="E4065"/>
          <cell r="J4065">
            <v>0</v>
          </cell>
          <cell r="K4065"/>
        </row>
        <row r="4066">
          <cell r="D4066"/>
          <cell r="E4066"/>
          <cell r="J4066"/>
          <cell r="K4066"/>
        </row>
        <row r="4067">
          <cell r="D4067"/>
          <cell r="E4067"/>
          <cell r="J4067"/>
          <cell r="K4067"/>
        </row>
        <row r="4068">
          <cell r="D4068" t="str">
            <v>AM</v>
          </cell>
          <cell r="E4068">
            <v>23040036</v>
          </cell>
          <cell r="J4068"/>
          <cell r="K4068"/>
        </row>
        <row r="4069">
          <cell r="D4069"/>
          <cell r="E4069"/>
          <cell r="J4069"/>
          <cell r="K4069"/>
        </row>
        <row r="4070">
          <cell r="D4070">
            <v>0</v>
          </cell>
          <cell r="E4070"/>
          <cell r="J4070"/>
          <cell r="K4070"/>
        </row>
        <row r="4071">
          <cell r="D4071"/>
          <cell r="E4071"/>
          <cell r="J4071"/>
          <cell r="K4071"/>
        </row>
        <row r="4072">
          <cell r="D4072">
            <v>0</v>
          </cell>
          <cell r="E4072"/>
          <cell r="J4072"/>
          <cell r="K4072"/>
        </row>
        <row r="4073">
          <cell r="D4073"/>
          <cell r="E4073"/>
          <cell r="J4073"/>
          <cell r="K4073"/>
        </row>
        <row r="4074">
          <cell r="D4074" t="str">
            <v>C</v>
          </cell>
          <cell r="E4074"/>
          <cell r="J4074" t="str">
            <v>Disc 2</v>
          </cell>
          <cell r="K4074" t="str">
            <v>Amount</v>
          </cell>
        </row>
        <row r="4075">
          <cell r="D4075"/>
          <cell r="E4075"/>
          <cell r="J4075"/>
          <cell r="K4075"/>
        </row>
        <row r="4076">
          <cell r="D4076">
            <v>0</v>
          </cell>
          <cell r="E4076">
            <v>0</v>
          </cell>
          <cell r="J4076">
            <v>0</v>
          </cell>
          <cell r="K4076">
            <v>0</v>
          </cell>
        </row>
        <row r="4077">
          <cell r="D4077">
            <v>0</v>
          </cell>
          <cell r="E4077">
            <v>0</v>
          </cell>
          <cell r="J4077">
            <v>0</v>
          </cell>
          <cell r="K4077">
            <v>0</v>
          </cell>
        </row>
        <row r="4078">
          <cell r="D4078">
            <v>0</v>
          </cell>
          <cell r="E4078">
            <v>0</v>
          </cell>
          <cell r="J4078">
            <v>0</v>
          </cell>
          <cell r="K4078">
            <v>0</v>
          </cell>
        </row>
        <row r="4079">
          <cell r="D4079">
            <v>0</v>
          </cell>
          <cell r="E4079">
            <v>0</v>
          </cell>
          <cell r="J4079">
            <v>0</v>
          </cell>
          <cell r="K4079">
            <v>0</v>
          </cell>
        </row>
        <row r="4080">
          <cell r="D4080">
            <v>0</v>
          </cell>
          <cell r="E4080">
            <v>0</v>
          </cell>
          <cell r="J4080">
            <v>0</v>
          </cell>
          <cell r="K4080">
            <v>0</v>
          </cell>
        </row>
        <row r="4081">
          <cell r="D4081">
            <v>0</v>
          </cell>
          <cell r="E4081">
            <v>0</v>
          </cell>
          <cell r="J4081">
            <v>0</v>
          </cell>
          <cell r="K4081">
            <v>0</v>
          </cell>
        </row>
        <row r="4082">
          <cell r="D4082">
            <v>0</v>
          </cell>
          <cell r="E4082">
            <v>0</v>
          </cell>
          <cell r="J4082">
            <v>0</v>
          </cell>
          <cell r="K4082">
            <v>0</v>
          </cell>
        </row>
        <row r="4083">
          <cell r="D4083">
            <v>0</v>
          </cell>
          <cell r="E4083">
            <v>0</v>
          </cell>
          <cell r="J4083">
            <v>0</v>
          </cell>
          <cell r="K4083">
            <v>0</v>
          </cell>
        </row>
        <row r="4084">
          <cell r="D4084">
            <v>0</v>
          </cell>
          <cell r="E4084">
            <v>0</v>
          </cell>
          <cell r="J4084">
            <v>0</v>
          </cell>
          <cell r="K4084">
            <v>0</v>
          </cell>
        </row>
        <row r="4085">
          <cell r="D4085">
            <v>0</v>
          </cell>
          <cell r="E4085">
            <v>0</v>
          </cell>
          <cell r="J4085">
            <v>0</v>
          </cell>
          <cell r="K4085">
            <v>0</v>
          </cell>
        </row>
        <row r="4086">
          <cell r="D4086">
            <v>0</v>
          </cell>
          <cell r="E4086">
            <v>0</v>
          </cell>
          <cell r="J4086">
            <v>0</v>
          </cell>
          <cell r="K4086">
            <v>0</v>
          </cell>
        </row>
        <row r="4087">
          <cell r="D4087">
            <v>0</v>
          </cell>
          <cell r="E4087">
            <v>0</v>
          </cell>
          <cell r="J4087">
            <v>0</v>
          </cell>
          <cell r="K4087">
            <v>0</v>
          </cell>
        </row>
        <row r="4088">
          <cell r="D4088">
            <v>0</v>
          </cell>
          <cell r="E4088">
            <v>0</v>
          </cell>
          <cell r="J4088">
            <v>0</v>
          </cell>
          <cell r="K4088">
            <v>0</v>
          </cell>
        </row>
        <row r="4089">
          <cell r="D4089">
            <v>0</v>
          </cell>
          <cell r="E4089">
            <v>0</v>
          </cell>
          <cell r="J4089">
            <v>0</v>
          </cell>
          <cell r="K4089">
            <v>0</v>
          </cell>
        </row>
        <row r="4090">
          <cell r="D4090">
            <v>0</v>
          </cell>
          <cell r="E4090">
            <v>0</v>
          </cell>
          <cell r="J4090">
            <v>0</v>
          </cell>
          <cell r="K4090">
            <v>0</v>
          </cell>
        </row>
        <row r="4091">
          <cell r="D4091">
            <v>0</v>
          </cell>
          <cell r="E4091">
            <v>0</v>
          </cell>
          <cell r="J4091">
            <v>0</v>
          </cell>
          <cell r="K4091">
            <v>0</v>
          </cell>
        </row>
        <row r="4092">
          <cell r="D4092"/>
          <cell r="E4092"/>
          <cell r="J4092"/>
          <cell r="K4092"/>
        </row>
        <row r="4093">
          <cell r="D4093"/>
          <cell r="E4093"/>
          <cell r="J4093"/>
          <cell r="K4093"/>
        </row>
        <row r="4094">
          <cell r="D4094"/>
          <cell r="E4094"/>
          <cell r="J4094">
            <v>0</v>
          </cell>
          <cell r="K4094"/>
        </row>
        <row r="4095">
          <cell r="D4095"/>
          <cell r="E4095"/>
          <cell r="J4095"/>
          <cell r="K4095"/>
        </row>
        <row r="4096">
          <cell r="D4096"/>
          <cell r="E4096"/>
          <cell r="J4096">
            <v>0</v>
          </cell>
          <cell r="K4096">
            <v>0</v>
          </cell>
        </row>
        <row r="4097">
          <cell r="D4097"/>
          <cell r="E4097"/>
          <cell r="J4097"/>
          <cell r="K4097"/>
        </row>
        <row r="4098">
          <cell r="D4098"/>
          <cell r="E4098" t="str">
            <v>Hormat Kami,</v>
          </cell>
          <cell r="J4098">
            <v>0</v>
          </cell>
          <cell r="K4098"/>
        </row>
        <row r="4099">
          <cell r="D4099"/>
          <cell r="E4099"/>
          <cell r="J4099"/>
          <cell r="K4099"/>
        </row>
        <row r="4100">
          <cell r="D4100"/>
          <cell r="E4100"/>
          <cell r="J4100"/>
          <cell r="K4100">
            <v>0</v>
          </cell>
        </row>
        <row r="4101">
          <cell r="D4101"/>
          <cell r="E4101"/>
          <cell r="J4101"/>
          <cell r="K4101"/>
        </row>
        <row r="4102">
          <cell r="D4102"/>
          <cell r="E4102"/>
          <cell r="J4102">
            <v>0</v>
          </cell>
          <cell r="K4102"/>
        </row>
        <row r="4103">
          <cell r="D4103"/>
          <cell r="E4103"/>
          <cell r="J4103">
            <v>0</v>
          </cell>
          <cell r="K4103"/>
        </row>
        <row r="4104">
          <cell r="D4104"/>
          <cell r="E4104"/>
          <cell r="J4104"/>
          <cell r="K4104"/>
        </row>
        <row r="4105">
          <cell r="D4105"/>
          <cell r="J4105"/>
        </row>
        <row r="4106">
          <cell r="D4106" t="str">
            <v>AM</v>
          </cell>
          <cell r="E4106">
            <v>23040037</v>
          </cell>
          <cell r="J4106"/>
          <cell r="K4106"/>
        </row>
        <row r="4107">
          <cell r="D4107"/>
          <cell r="E4107"/>
          <cell r="J4107"/>
          <cell r="K4107"/>
        </row>
        <row r="4108">
          <cell r="D4108"/>
          <cell r="E4108"/>
          <cell r="J4108"/>
          <cell r="K4108"/>
        </row>
        <row r="4109">
          <cell r="D4109"/>
          <cell r="E4109"/>
          <cell r="J4109"/>
          <cell r="K4109"/>
        </row>
        <row r="4110">
          <cell r="D4110"/>
          <cell r="E4110"/>
          <cell r="J4110"/>
          <cell r="K4110"/>
        </row>
        <row r="4111">
          <cell r="D4111"/>
          <cell r="J4111"/>
          <cell r="K4111"/>
        </row>
        <row r="4112">
          <cell r="D4112" t="str">
            <v>C</v>
          </cell>
          <cell r="E4112"/>
          <cell r="J4112" t="str">
            <v>Disc 2</v>
          </cell>
          <cell r="K4112" t="str">
            <v>Amount</v>
          </cell>
        </row>
        <row r="4113">
          <cell r="D4113"/>
          <cell r="E4113"/>
          <cell r="J4113"/>
          <cell r="K4113"/>
        </row>
        <row r="4114">
          <cell r="D4114"/>
          <cell r="E4114"/>
          <cell r="J4114"/>
          <cell r="K4114">
            <v>0</v>
          </cell>
        </row>
        <row r="4115">
          <cell r="D4115"/>
          <cell r="E4115"/>
          <cell r="J4115"/>
          <cell r="K4115">
            <v>0</v>
          </cell>
        </row>
        <row r="4116">
          <cell r="D4116"/>
          <cell r="E4116"/>
          <cell r="J4116"/>
          <cell r="K4116">
            <v>0</v>
          </cell>
        </row>
        <row r="4117">
          <cell r="D4117"/>
          <cell r="E4117"/>
          <cell r="J4117"/>
          <cell r="K4117">
            <v>0</v>
          </cell>
        </row>
        <row r="4118">
          <cell r="D4118"/>
          <cell r="E4118"/>
          <cell r="J4118"/>
          <cell r="K4118">
            <v>0</v>
          </cell>
        </row>
        <row r="4119">
          <cell r="D4119"/>
          <cell r="E4119"/>
          <cell r="J4119"/>
          <cell r="K4119">
            <v>0</v>
          </cell>
        </row>
        <row r="4120">
          <cell r="D4120"/>
          <cell r="E4120"/>
          <cell r="J4120"/>
          <cell r="K4120">
            <v>0</v>
          </cell>
        </row>
        <row r="4121">
          <cell r="D4121"/>
          <cell r="E4121"/>
          <cell r="J4121"/>
          <cell r="K4121">
            <v>0</v>
          </cell>
        </row>
        <row r="4122">
          <cell r="D4122"/>
          <cell r="E4122"/>
          <cell r="J4122"/>
          <cell r="K4122">
            <v>0</v>
          </cell>
        </row>
        <row r="4123">
          <cell r="D4123"/>
          <cell r="E4123"/>
          <cell r="J4123"/>
          <cell r="K4123">
            <v>0</v>
          </cell>
        </row>
        <row r="4124">
          <cell r="D4124"/>
          <cell r="E4124"/>
          <cell r="J4124"/>
          <cell r="K4124">
            <v>0</v>
          </cell>
        </row>
        <row r="4125">
          <cell r="D4125"/>
          <cell r="E4125"/>
          <cell r="J4125"/>
          <cell r="K4125">
            <v>0</v>
          </cell>
        </row>
        <row r="4126">
          <cell r="D4126"/>
          <cell r="E4126"/>
          <cell r="J4126"/>
          <cell r="K4126">
            <v>0</v>
          </cell>
        </row>
        <row r="4127">
          <cell r="D4127"/>
          <cell r="E4127"/>
          <cell r="J4127"/>
          <cell r="K4127">
            <v>0</v>
          </cell>
        </row>
        <row r="4128">
          <cell r="D4128"/>
          <cell r="E4128"/>
          <cell r="J4128"/>
          <cell r="K4128">
            <v>0</v>
          </cell>
        </row>
        <row r="4129">
          <cell r="D4129"/>
          <cell r="E4129"/>
          <cell r="J4129"/>
          <cell r="K4129">
            <v>0</v>
          </cell>
        </row>
        <row r="4130">
          <cell r="D4130"/>
          <cell r="E4130"/>
          <cell r="J4130"/>
          <cell r="K4130"/>
        </row>
        <row r="4131">
          <cell r="D4131"/>
          <cell r="E4131"/>
          <cell r="J4131"/>
          <cell r="K4131"/>
        </row>
        <row r="4132">
          <cell r="D4132"/>
          <cell r="J4132">
            <v>0</v>
          </cell>
          <cell r="K4132"/>
        </row>
        <row r="4133">
          <cell r="D4133"/>
          <cell r="J4133"/>
          <cell r="K4133"/>
        </row>
        <row r="4134">
          <cell r="D4134"/>
          <cell r="J4134"/>
          <cell r="K4134">
            <v>0</v>
          </cell>
        </row>
        <row r="4135">
          <cell r="D4135"/>
          <cell r="J4135"/>
          <cell r="K4135"/>
        </row>
        <row r="4136">
          <cell r="D4136"/>
          <cell r="E4136" t="str">
            <v>Hormat Kami,</v>
          </cell>
          <cell r="J4136">
            <v>0</v>
          </cell>
          <cell r="K4136"/>
        </row>
        <row r="4137">
          <cell r="D4137"/>
          <cell r="J4137"/>
          <cell r="K4137"/>
        </row>
        <row r="4138">
          <cell r="D4138"/>
          <cell r="E4138"/>
          <cell r="J4138"/>
          <cell r="K4138">
            <v>0</v>
          </cell>
        </row>
        <row r="4139">
          <cell r="D4139"/>
          <cell r="E4139"/>
          <cell r="J4139"/>
          <cell r="K4139"/>
        </row>
        <row r="4140">
          <cell r="D4140"/>
          <cell r="J4140"/>
          <cell r="K4140"/>
        </row>
        <row r="4141">
          <cell r="D4141"/>
          <cell r="J4141"/>
          <cell r="K4141"/>
        </row>
        <row r="4142">
          <cell r="D4142"/>
          <cell r="J4142"/>
          <cell r="K4142"/>
        </row>
        <row r="4143">
          <cell r="D4143"/>
          <cell r="E4143"/>
          <cell r="J4143"/>
          <cell r="K4143"/>
        </row>
        <row r="4144">
          <cell r="D4144" t="str">
            <v>AM</v>
          </cell>
          <cell r="E4144">
            <v>23040037</v>
          </cell>
          <cell r="J4144"/>
          <cell r="K4144"/>
        </row>
        <row r="4145">
          <cell r="D4145"/>
          <cell r="E4145"/>
          <cell r="J4145"/>
          <cell r="K4145"/>
        </row>
        <row r="4146">
          <cell r="D4146">
            <v>0</v>
          </cell>
          <cell r="E4146"/>
          <cell r="J4146"/>
          <cell r="K4146"/>
        </row>
        <row r="4147">
          <cell r="D4147"/>
          <cell r="E4147"/>
          <cell r="J4147"/>
          <cell r="K4147"/>
        </row>
        <row r="4148">
          <cell r="D4148">
            <v>0</v>
          </cell>
          <cell r="E4148"/>
          <cell r="J4148"/>
          <cell r="K4148"/>
        </row>
        <row r="4149">
          <cell r="D4149"/>
          <cell r="E4149"/>
          <cell r="J4149"/>
          <cell r="K4149"/>
        </row>
        <row r="4150">
          <cell r="D4150" t="str">
            <v>C</v>
          </cell>
          <cell r="E4150"/>
          <cell r="J4150" t="str">
            <v>Disc 2</v>
          </cell>
          <cell r="K4150" t="str">
            <v>Amount</v>
          </cell>
        </row>
        <row r="4151">
          <cell r="D4151"/>
          <cell r="E4151"/>
          <cell r="J4151"/>
          <cell r="K4151"/>
        </row>
        <row r="4152">
          <cell r="D4152">
            <v>0</v>
          </cell>
          <cell r="E4152">
            <v>0</v>
          </cell>
          <cell r="J4152">
            <v>0</v>
          </cell>
          <cell r="K4152">
            <v>0</v>
          </cell>
        </row>
        <row r="4153">
          <cell r="D4153">
            <v>0</v>
          </cell>
          <cell r="E4153">
            <v>0</v>
          </cell>
          <cell r="J4153">
            <v>0</v>
          </cell>
          <cell r="K4153">
            <v>0</v>
          </cell>
        </row>
        <row r="4154">
          <cell r="D4154">
            <v>0</v>
          </cell>
          <cell r="E4154">
            <v>0</v>
          </cell>
          <cell r="J4154">
            <v>0</v>
          </cell>
          <cell r="K4154">
            <v>0</v>
          </cell>
        </row>
        <row r="4155">
          <cell r="D4155">
            <v>0</v>
          </cell>
          <cell r="E4155">
            <v>0</v>
          </cell>
          <cell r="J4155">
            <v>0</v>
          </cell>
          <cell r="K4155">
            <v>0</v>
          </cell>
        </row>
        <row r="4156">
          <cell r="D4156">
            <v>0</v>
          </cell>
          <cell r="E4156">
            <v>0</v>
          </cell>
          <cell r="J4156">
            <v>0</v>
          </cell>
          <cell r="K4156">
            <v>0</v>
          </cell>
        </row>
        <row r="4157">
          <cell r="D4157">
            <v>0</v>
          </cell>
          <cell r="E4157">
            <v>0</v>
          </cell>
          <cell r="J4157">
            <v>0</v>
          </cell>
          <cell r="K4157">
            <v>0</v>
          </cell>
        </row>
        <row r="4158">
          <cell r="D4158">
            <v>0</v>
          </cell>
          <cell r="E4158">
            <v>0</v>
          </cell>
          <cell r="J4158">
            <v>0</v>
          </cell>
          <cell r="K4158">
            <v>0</v>
          </cell>
        </row>
        <row r="4159">
          <cell r="D4159">
            <v>0</v>
          </cell>
          <cell r="E4159">
            <v>0</v>
          </cell>
          <cell r="J4159">
            <v>0</v>
          </cell>
          <cell r="K4159">
            <v>0</v>
          </cell>
        </row>
        <row r="4160">
          <cell r="D4160">
            <v>0</v>
          </cell>
          <cell r="E4160">
            <v>0</v>
          </cell>
          <cell r="J4160">
            <v>0</v>
          </cell>
          <cell r="K4160">
            <v>0</v>
          </cell>
        </row>
        <row r="4161">
          <cell r="D4161">
            <v>0</v>
          </cell>
          <cell r="E4161">
            <v>0</v>
          </cell>
          <cell r="J4161">
            <v>0</v>
          </cell>
          <cell r="K4161">
            <v>0</v>
          </cell>
        </row>
        <row r="4162">
          <cell r="D4162">
            <v>0</v>
          </cell>
          <cell r="E4162">
            <v>0</v>
          </cell>
          <cell r="J4162">
            <v>0</v>
          </cell>
          <cell r="K4162">
            <v>0</v>
          </cell>
        </row>
        <row r="4163">
          <cell r="D4163">
            <v>0</v>
          </cell>
          <cell r="E4163">
            <v>0</v>
          </cell>
          <cell r="J4163">
            <v>0</v>
          </cell>
          <cell r="K4163">
            <v>0</v>
          </cell>
        </row>
        <row r="4164">
          <cell r="D4164">
            <v>0</v>
          </cell>
          <cell r="E4164">
            <v>0</v>
          </cell>
          <cell r="J4164">
            <v>0</v>
          </cell>
          <cell r="K4164">
            <v>0</v>
          </cell>
        </row>
        <row r="4165">
          <cell r="D4165">
            <v>0</v>
          </cell>
          <cell r="E4165">
            <v>0</v>
          </cell>
          <cell r="J4165">
            <v>0</v>
          </cell>
          <cell r="K4165">
            <v>0</v>
          </cell>
        </row>
        <row r="4166">
          <cell r="D4166">
            <v>0</v>
          </cell>
          <cell r="E4166">
            <v>0</v>
          </cell>
          <cell r="J4166">
            <v>0</v>
          </cell>
          <cell r="K4166">
            <v>0</v>
          </cell>
        </row>
        <row r="4167">
          <cell r="D4167">
            <v>0</v>
          </cell>
          <cell r="E4167">
            <v>0</v>
          </cell>
          <cell r="J4167">
            <v>0</v>
          </cell>
          <cell r="K4167">
            <v>0</v>
          </cell>
        </row>
        <row r="4168">
          <cell r="D4168"/>
          <cell r="E4168"/>
          <cell r="J4168"/>
          <cell r="K4168"/>
        </row>
        <row r="4169">
          <cell r="D4169"/>
          <cell r="E4169"/>
          <cell r="J4169"/>
          <cell r="K4169"/>
        </row>
        <row r="4170">
          <cell r="D4170"/>
          <cell r="E4170"/>
          <cell r="J4170">
            <v>0</v>
          </cell>
          <cell r="K4170"/>
        </row>
        <row r="4171">
          <cell r="D4171"/>
          <cell r="E4171"/>
          <cell r="J4171"/>
          <cell r="K4171"/>
        </row>
        <row r="4172">
          <cell r="D4172"/>
          <cell r="E4172"/>
          <cell r="J4172">
            <v>0</v>
          </cell>
          <cell r="K4172">
            <v>0</v>
          </cell>
        </row>
        <row r="4173">
          <cell r="D4173"/>
          <cell r="E4173"/>
          <cell r="J4173"/>
          <cell r="K4173"/>
        </row>
        <row r="4174">
          <cell r="D4174"/>
          <cell r="E4174" t="str">
            <v>Hormat Kami,</v>
          </cell>
          <cell r="J4174">
            <v>0</v>
          </cell>
          <cell r="K4174"/>
        </row>
        <row r="4175">
          <cell r="D4175"/>
          <cell r="E4175"/>
          <cell r="J4175"/>
          <cell r="K4175"/>
        </row>
        <row r="4176">
          <cell r="D4176"/>
          <cell r="E4176"/>
          <cell r="J4176"/>
          <cell r="K4176">
            <v>0</v>
          </cell>
        </row>
        <row r="4177">
          <cell r="D4177"/>
          <cell r="E4177"/>
          <cell r="J4177"/>
          <cell r="K4177"/>
        </row>
        <row r="4178">
          <cell r="D4178"/>
          <cell r="E4178"/>
          <cell r="J4178">
            <v>0</v>
          </cell>
          <cell r="K4178"/>
        </row>
        <row r="4179">
          <cell r="D4179"/>
          <cell r="E4179"/>
          <cell r="J4179">
            <v>0</v>
          </cell>
          <cell r="K4179"/>
        </row>
        <row r="4180">
          <cell r="D4180"/>
          <cell r="E4180"/>
          <cell r="J4180"/>
          <cell r="K4180"/>
        </row>
        <row r="4181">
          <cell r="D4181"/>
          <cell r="E4181"/>
          <cell r="J4181"/>
          <cell r="K4181"/>
        </row>
        <row r="4182">
          <cell r="D4182" t="str">
            <v>AM</v>
          </cell>
          <cell r="E4182">
            <v>23040037</v>
          </cell>
          <cell r="J4182"/>
          <cell r="K4182"/>
        </row>
        <row r="4183">
          <cell r="D4183"/>
          <cell r="E4183"/>
          <cell r="J4183"/>
          <cell r="K4183"/>
        </row>
        <row r="4184">
          <cell r="D4184">
            <v>0</v>
          </cell>
          <cell r="E4184"/>
          <cell r="J4184"/>
          <cell r="K4184"/>
        </row>
        <row r="4185">
          <cell r="D4185"/>
          <cell r="E4185"/>
          <cell r="J4185"/>
          <cell r="K4185"/>
        </row>
        <row r="4186">
          <cell r="D4186">
            <v>0</v>
          </cell>
          <cell r="E4186"/>
          <cell r="J4186"/>
          <cell r="K4186"/>
        </row>
        <row r="4187">
          <cell r="D4187"/>
          <cell r="E4187"/>
          <cell r="J4187"/>
          <cell r="K4187"/>
        </row>
        <row r="4188">
          <cell r="D4188" t="str">
            <v>C</v>
          </cell>
          <cell r="E4188"/>
          <cell r="J4188" t="str">
            <v>Disc 2</v>
          </cell>
          <cell r="K4188" t="str">
            <v>Amount</v>
          </cell>
        </row>
        <row r="4189">
          <cell r="D4189"/>
          <cell r="E4189"/>
          <cell r="J4189"/>
          <cell r="K4189"/>
        </row>
        <row r="4190">
          <cell r="D4190">
            <v>0</v>
          </cell>
          <cell r="E4190">
            <v>0</v>
          </cell>
          <cell r="J4190">
            <v>0</v>
          </cell>
          <cell r="K4190">
            <v>0</v>
          </cell>
        </row>
        <row r="4191">
          <cell r="D4191">
            <v>0</v>
          </cell>
          <cell r="E4191">
            <v>0</v>
          </cell>
          <cell r="J4191">
            <v>0</v>
          </cell>
          <cell r="K4191">
            <v>0</v>
          </cell>
        </row>
        <row r="4192">
          <cell r="D4192">
            <v>0</v>
          </cell>
          <cell r="E4192">
            <v>0</v>
          </cell>
          <cell r="J4192">
            <v>0</v>
          </cell>
          <cell r="K4192">
            <v>0</v>
          </cell>
        </row>
        <row r="4193">
          <cell r="D4193">
            <v>0</v>
          </cell>
          <cell r="E4193">
            <v>0</v>
          </cell>
          <cell r="J4193">
            <v>0</v>
          </cell>
          <cell r="K4193">
            <v>0</v>
          </cell>
        </row>
        <row r="4194">
          <cell r="D4194">
            <v>0</v>
          </cell>
          <cell r="E4194">
            <v>0</v>
          </cell>
          <cell r="J4194">
            <v>0</v>
          </cell>
          <cell r="K4194">
            <v>0</v>
          </cell>
        </row>
        <row r="4195">
          <cell r="D4195">
            <v>0</v>
          </cell>
          <cell r="E4195">
            <v>0</v>
          </cell>
          <cell r="J4195">
            <v>0</v>
          </cell>
          <cell r="K4195">
            <v>0</v>
          </cell>
        </row>
        <row r="4196">
          <cell r="D4196">
            <v>0</v>
          </cell>
          <cell r="E4196">
            <v>0</v>
          </cell>
          <cell r="J4196">
            <v>0</v>
          </cell>
          <cell r="K4196">
            <v>0</v>
          </cell>
        </row>
        <row r="4197">
          <cell r="D4197">
            <v>0</v>
          </cell>
          <cell r="E4197">
            <v>0</v>
          </cell>
          <cell r="J4197">
            <v>0</v>
          </cell>
          <cell r="K4197">
            <v>0</v>
          </cell>
        </row>
        <row r="4198">
          <cell r="D4198">
            <v>0</v>
          </cell>
          <cell r="E4198">
            <v>0</v>
          </cell>
          <cell r="J4198">
            <v>0</v>
          </cell>
          <cell r="K4198">
            <v>0</v>
          </cell>
        </row>
        <row r="4199">
          <cell r="D4199">
            <v>0</v>
          </cell>
          <cell r="E4199">
            <v>0</v>
          </cell>
          <cell r="J4199">
            <v>0</v>
          </cell>
          <cell r="K4199">
            <v>0</v>
          </cell>
        </row>
        <row r="4200">
          <cell r="D4200">
            <v>0</v>
          </cell>
          <cell r="E4200">
            <v>0</v>
          </cell>
          <cell r="J4200">
            <v>0</v>
          </cell>
          <cell r="K4200">
            <v>0</v>
          </cell>
        </row>
        <row r="4201">
          <cell r="D4201">
            <v>0</v>
          </cell>
          <cell r="E4201">
            <v>0</v>
          </cell>
          <cell r="J4201">
            <v>0</v>
          </cell>
          <cell r="K4201">
            <v>0</v>
          </cell>
        </row>
        <row r="4202">
          <cell r="D4202">
            <v>0</v>
          </cell>
          <cell r="E4202">
            <v>0</v>
          </cell>
          <cell r="J4202">
            <v>0</v>
          </cell>
          <cell r="K4202">
            <v>0</v>
          </cell>
        </row>
        <row r="4203">
          <cell r="D4203">
            <v>0</v>
          </cell>
          <cell r="E4203">
            <v>0</v>
          </cell>
          <cell r="J4203">
            <v>0</v>
          </cell>
          <cell r="K4203">
            <v>0</v>
          </cell>
        </row>
        <row r="4204">
          <cell r="D4204">
            <v>0</v>
          </cell>
          <cell r="E4204">
            <v>0</v>
          </cell>
          <cell r="J4204">
            <v>0</v>
          </cell>
          <cell r="K4204">
            <v>0</v>
          </cell>
        </row>
        <row r="4205">
          <cell r="D4205">
            <v>0</v>
          </cell>
          <cell r="E4205">
            <v>0</v>
          </cell>
          <cell r="J4205">
            <v>0</v>
          </cell>
          <cell r="K4205">
            <v>0</v>
          </cell>
        </row>
        <row r="4206">
          <cell r="D4206"/>
          <cell r="E4206"/>
          <cell r="J4206"/>
          <cell r="K4206"/>
        </row>
        <row r="4207">
          <cell r="D4207"/>
          <cell r="E4207"/>
          <cell r="J4207"/>
          <cell r="K4207"/>
        </row>
        <row r="4208">
          <cell r="D4208"/>
          <cell r="E4208"/>
          <cell r="J4208">
            <v>0</v>
          </cell>
          <cell r="K4208"/>
        </row>
        <row r="4209">
          <cell r="D4209"/>
          <cell r="E4209"/>
          <cell r="J4209"/>
          <cell r="K4209"/>
        </row>
        <row r="4210">
          <cell r="D4210"/>
          <cell r="E4210"/>
          <cell r="J4210">
            <v>0</v>
          </cell>
          <cell r="K4210">
            <v>0</v>
          </cell>
        </row>
        <row r="4211">
          <cell r="D4211"/>
          <cell r="E4211"/>
          <cell r="J4211"/>
          <cell r="K4211"/>
        </row>
        <row r="4212">
          <cell r="D4212"/>
          <cell r="E4212" t="str">
            <v>Hormat Kami,</v>
          </cell>
          <cell r="J4212">
            <v>0</v>
          </cell>
          <cell r="K4212"/>
        </row>
        <row r="4213">
          <cell r="D4213"/>
          <cell r="E4213"/>
          <cell r="J4213"/>
          <cell r="K4213"/>
        </row>
        <row r="4214">
          <cell r="D4214"/>
          <cell r="E4214"/>
          <cell r="J4214"/>
          <cell r="K4214">
            <v>0</v>
          </cell>
        </row>
        <row r="4215">
          <cell r="D4215"/>
          <cell r="E4215"/>
          <cell r="J4215"/>
          <cell r="K4215"/>
        </row>
        <row r="4216">
          <cell r="D4216"/>
          <cell r="E4216"/>
          <cell r="J4216">
            <v>0</v>
          </cell>
          <cell r="K4216"/>
        </row>
        <row r="4217">
          <cell r="D4217"/>
          <cell r="E4217"/>
          <cell r="J4217">
            <v>0</v>
          </cell>
          <cell r="K4217"/>
        </row>
        <row r="4218">
          <cell r="D4218"/>
          <cell r="E4218"/>
          <cell r="J4218"/>
          <cell r="K4218"/>
        </row>
        <row r="4219">
          <cell r="D4219"/>
          <cell r="J4219"/>
        </row>
        <row r="4220">
          <cell r="D4220" t="str">
            <v>AM</v>
          </cell>
          <cell r="E4220">
            <v>23040038</v>
          </cell>
          <cell r="J4220"/>
          <cell r="K4220"/>
        </row>
        <row r="4221">
          <cell r="D4221"/>
          <cell r="E4221"/>
          <cell r="J4221"/>
          <cell r="K4221"/>
        </row>
        <row r="4222">
          <cell r="D4222"/>
          <cell r="E4222"/>
          <cell r="J4222"/>
          <cell r="K4222"/>
        </row>
        <row r="4223">
          <cell r="D4223"/>
          <cell r="E4223"/>
          <cell r="J4223"/>
          <cell r="K4223"/>
        </row>
        <row r="4224">
          <cell r="D4224"/>
          <cell r="E4224"/>
          <cell r="J4224"/>
          <cell r="K4224"/>
        </row>
        <row r="4225">
          <cell r="D4225"/>
          <cell r="J4225"/>
          <cell r="K4225"/>
        </row>
        <row r="4226">
          <cell r="D4226" t="str">
            <v>C</v>
          </cell>
          <cell r="E4226"/>
          <cell r="J4226" t="str">
            <v>Disc 2</v>
          </cell>
          <cell r="K4226" t="str">
            <v>Amount</v>
          </cell>
        </row>
        <row r="4227">
          <cell r="D4227"/>
          <cell r="E4227"/>
          <cell r="J4227"/>
          <cell r="K4227"/>
        </row>
        <row r="4228">
          <cell r="D4228"/>
          <cell r="E4228"/>
          <cell r="J4228"/>
          <cell r="K4228">
            <v>0</v>
          </cell>
        </row>
        <row r="4229">
          <cell r="D4229"/>
          <cell r="E4229"/>
          <cell r="J4229"/>
          <cell r="K4229">
            <v>0</v>
          </cell>
        </row>
        <row r="4230">
          <cell r="D4230"/>
          <cell r="E4230"/>
          <cell r="J4230"/>
          <cell r="K4230">
            <v>0</v>
          </cell>
        </row>
        <row r="4231">
          <cell r="D4231"/>
          <cell r="E4231"/>
          <cell r="J4231"/>
          <cell r="K4231">
            <v>0</v>
          </cell>
        </row>
        <row r="4232">
          <cell r="D4232"/>
          <cell r="E4232"/>
          <cell r="J4232"/>
          <cell r="K4232">
            <v>0</v>
          </cell>
        </row>
        <row r="4233">
          <cell r="D4233"/>
          <cell r="E4233"/>
          <cell r="J4233"/>
          <cell r="K4233">
            <v>0</v>
          </cell>
        </row>
        <row r="4234">
          <cell r="D4234"/>
          <cell r="E4234"/>
          <cell r="J4234"/>
          <cell r="K4234">
            <v>0</v>
          </cell>
        </row>
        <row r="4235">
          <cell r="D4235"/>
          <cell r="E4235"/>
          <cell r="J4235"/>
          <cell r="K4235">
            <v>0</v>
          </cell>
        </row>
        <row r="4236">
          <cell r="D4236"/>
          <cell r="E4236"/>
          <cell r="J4236"/>
          <cell r="K4236">
            <v>0</v>
          </cell>
        </row>
        <row r="4237">
          <cell r="D4237"/>
          <cell r="E4237"/>
          <cell r="J4237"/>
          <cell r="K4237">
            <v>0</v>
          </cell>
        </row>
        <row r="4238">
          <cell r="D4238"/>
          <cell r="E4238"/>
          <cell r="J4238"/>
          <cell r="K4238">
            <v>0</v>
          </cell>
        </row>
        <row r="4239">
          <cell r="D4239"/>
          <cell r="E4239"/>
          <cell r="J4239"/>
          <cell r="K4239">
            <v>0</v>
          </cell>
        </row>
        <row r="4240">
          <cell r="D4240"/>
          <cell r="E4240"/>
          <cell r="J4240"/>
          <cell r="K4240">
            <v>0</v>
          </cell>
        </row>
        <row r="4241">
          <cell r="D4241"/>
          <cell r="E4241"/>
          <cell r="J4241"/>
          <cell r="K4241">
            <v>0</v>
          </cell>
        </row>
        <row r="4242">
          <cell r="D4242"/>
          <cell r="E4242"/>
          <cell r="J4242"/>
          <cell r="K4242">
            <v>0</v>
          </cell>
        </row>
        <row r="4243">
          <cell r="D4243"/>
          <cell r="E4243"/>
          <cell r="J4243"/>
          <cell r="K4243">
            <v>0</v>
          </cell>
        </row>
        <row r="4244">
          <cell r="D4244"/>
          <cell r="E4244"/>
          <cell r="J4244"/>
          <cell r="K4244"/>
        </row>
        <row r="4245">
          <cell r="D4245"/>
          <cell r="E4245"/>
          <cell r="J4245"/>
          <cell r="K4245"/>
        </row>
        <row r="4246">
          <cell r="D4246"/>
          <cell r="J4246">
            <v>0</v>
          </cell>
          <cell r="K4246"/>
        </row>
        <row r="4247">
          <cell r="D4247"/>
          <cell r="J4247"/>
          <cell r="K4247"/>
        </row>
        <row r="4248">
          <cell r="D4248"/>
          <cell r="J4248"/>
          <cell r="K4248">
            <v>0</v>
          </cell>
        </row>
        <row r="4249">
          <cell r="D4249"/>
          <cell r="J4249"/>
          <cell r="K4249"/>
        </row>
        <row r="4250">
          <cell r="D4250"/>
          <cell r="E4250" t="str">
            <v>Hormat Kami,</v>
          </cell>
          <cell r="J4250">
            <v>0</v>
          </cell>
          <cell r="K4250"/>
        </row>
        <row r="4251">
          <cell r="D4251"/>
          <cell r="J4251"/>
          <cell r="K4251"/>
        </row>
        <row r="4252">
          <cell r="D4252"/>
          <cell r="E4252"/>
          <cell r="J4252"/>
          <cell r="K4252">
            <v>0</v>
          </cell>
        </row>
        <row r="4253">
          <cell r="D4253"/>
          <cell r="E4253"/>
          <cell r="J4253"/>
          <cell r="K4253"/>
        </row>
        <row r="4254">
          <cell r="D4254"/>
          <cell r="J4254"/>
          <cell r="K4254"/>
        </row>
        <row r="4255">
          <cell r="D4255"/>
          <cell r="J4255"/>
          <cell r="K4255"/>
        </row>
        <row r="4256">
          <cell r="D4256"/>
          <cell r="J4256"/>
          <cell r="K4256"/>
        </row>
        <row r="4257">
          <cell r="D4257"/>
          <cell r="E4257"/>
          <cell r="J4257"/>
          <cell r="K4257"/>
        </row>
        <row r="4258">
          <cell r="D4258" t="str">
            <v>AM</v>
          </cell>
          <cell r="E4258">
            <v>23040038</v>
          </cell>
          <cell r="J4258"/>
          <cell r="K4258"/>
        </row>
        <row r="4259">
          <cell r="D4259"/>
          <cell r="E4259"/>
          <cell r="J4259"/>
          <cell r="K4259"/>
        </row>
        <row r="4260">
          <cell r="D4260">
            <v>0</v>
          </cell>
          <cell r="E4260"/>
          <cell r="J4260"/>
          <cell r="K4260"/>
        </row>
        <row r="4261">
          <cell r="D4261"/>
          <cell r="E4261"/>
          <cell r="J4261"/>
          <cell r="K4261"/>
        </row>
        <row r="4262">
          <cell r="D4262">
            <v>0</v>
          </cell>
          <cell r="E4262"/>
          <cell r="J4262"/>
          <cell r="K4262"/>
        </row>
        <row r="4263">
          <cell r="D4263"/>
          <cell r="E4263"/>
          <cell r="J4263"/>
          <cell r="K4263"/>
        </row>
        <row r="4264">
          <cell r="D4264" t="str">
            <v>C</v>
          </cell>
          <cell r="E4264"/>
          <cell r="J4264" t="str">
            <v>Disc 2</v>
          </cell>
          <cell r="K4264" t="str">
            <v>Amount</v>
          </cell>
        </row>
        <row r="4265">
          <cell r="D4265"/>
          <cell r="E4265"/>
          <cell r="J4265"/>
          <cell r="K4265"/>
        </row>
        <row r="4266">
          <cell r="D4266">
            <v>0</v>
          </cell>
          <cell r="E4266">
            <v>0</v>
          </cell>
          <cell r="J4266">
            <v>0</v>
          </cell>
          <cell r="K4266">
            <v>0</v>
          </cell>
        </row>
        <row r="4267">
          <cell r="D4267">
            <v>0</v>
          </cell>
          <cell r="E4267">
            <v>0</v>
          </cell>
          <cell r="J4267">
            <v>0</v>
          </cell>
          <cell r="K4267">
            <v>0</v>
          </cell>
        </row>
        <row r="4268">
          <cell r="D4268">
            <v>0</v>
          </cell>
          <cell r="E4268">
            <v>0</v>
          </cell>
          <cell r="J4268">
            <v>0</v>
          </cell>
          <cell r="K4268">
            <v>0</v>
          </cell>
        </row>
        <row r="4269">
          <cell r="D4269">
            <v>0</v>
          </cell>
          <cell r="E4269">
            <v>0</v>
          </cell>
          <cell r="J4269">
            <v>0</v>
          </cell>
          <cell r="K4269">
            <v>0</v>
          </cell>
        </row>
        <row r="4270">
          <cell r="D4270">
            <v>0</v>
          </cell>
          <cell r="E4270">
            <v>0</v>
          </cell>
          <cell r="J4270">
            <v>0</v>
          </cell>
          <cell r="K4270">
            <v>0</v>
          </cell>
        </row>
        <row r="4271">
          <cell r="D4271">
            <v>0</v>
          </cell>
          <cell r="E4271">
            <v>0</v>
          </cell>
          <cell r="J4271">
            <v>0</v>
          </cell>
          <cell r="K4271">
            <v>0</v>
          </cell>
        </row>
        <row r="4272">
          <cell r="D4272">
            <v>0</v>
          </cell>
          <cell r="E4272">
            <v>0</v>
          </cell>
          <cell r="J4272">
            <v>0</v>
          </cell>
          <cell r="K4272">
            <v>0</v>
          </cell>
        </row>
        <row r="4273">
          <cell r="D4273">
            <v>0</v>
          </cell>
          <cell r="E4273">
            <v>0</v>
          </cell>
          <cell r="J4273">
            <v>0</v>
          </cell>
          <cell r="K4273">
            <v>0</v>
          </cell>
        </row>
        <row r="4274">
          <cell r="D4274">
            <v>0</v>
          </cell>
          <cell r="E4274">
            <v>0</v>
          </cell>
          <cell r="J4274">
            <v>0</v>
          </cell>
          <cell r="K4274">
            <v>0</v>
          </cell>
        </row>
        <row r="4275">
          <cell r="D4275">
            <v>0</v>
          </cell>
          <cell r="E4275">
            <v>0</v>
          </cell>
          <cell r="J4275">
            <v>0</v>
          </cell>
          <cell r="K4275">
            <v>0</v>
          </cell>
        </row>
        <row r="4276">
          <cell r="D4276">
            <v>0</v>
          </cell>
          <cell r="E4276">
            <v>0</v>
          </cell>
          <cell r="J4276">
            <v>0</v>
          </cell>
          <cell r="K4276">
            <v>0</v>
          </cell>
        </row>
        <row r="4277">
          <cell r="D4277">
            <v>0</v>
          </cell>
          <cell r="E4277">
            <v>0</v>
          </cell>
          <cell r="J4277">
            <v>0</v>
          </cell>
          <cell r="K4277">
            <v>0</v>
          </cell>
        </row>
        <row r="4278">
          <cell r="D4278">
            <v>0</v>
          </cell>
          <cell r="E4278">
            <v>0</v>
          </cell>
          <cell r="J4278">
            <v>0</v>
          </cell>
          <cell r="K4278">
            <v>0</v>
          </cell>
        </row>
        <row r="4279">
          <cell r="D4279">
            <v>0</v>
          </cell>
          <cell r="E4279">
            <v>0</v>
          </cell>
          <cell r="J4279">
            <v>0</v>
          </cell>
          <cell r="K4279">
            <v>0</v>
          </cell>
        </row>
        <row r="4280">
          <cell r="D4280">
            <v>0</v>
          </cell>
          <cell r="E4280">
            <v>0</v>
          </cell>
          <cell r="J4280">
            <v>0</v>
          </cell>
          <cell r="K4280">
            <v>0</v>
          </cell>
        </row>
        <row r="4281">
          <cell r="D4281">
            <v>0</v>
          </cell>
          <cell r="E4281">
            <v>0</v>
          </cell>
          <cell r="J4281">
            <v>0</v>
          </cell>
          <cell r="K4281">
            <v>0</v>
          </cell>
        </row>
        <row r="4282">
          <cell r="D4282"/>
          <cell r="E4282"/>
          <cell r="J4282"/>
          <cell r="K4282"/>
        </row>
        <row r="4283">
          <cell r="D4283"/>
          <cell r="E4283"/>
          <cell r="J4283"/>
          <cell r="K4283"/>
        </row>
        <row r="4284">
          <cell r="D4284"/>
          <cell r="E4284"/>
          <cell r="J4284">
            <v>0</v>
          </cell>
          <cell r="K4284"/>
        </row>
        <row r="4285">
          <cell r="D4285"/>
          <cell r="E4285"/>
          <cell r="J4285"/>
          <cell r="K4285"/>
        </row>
        <row r="4286">
          <cell r="D4286"/>
          <cell r="E4286"/>
          <cell r="J4286">
            <v>0</v>
          </cell>
          <cell r="K4286">
            <v>0</v>
          </cell>
        </row>
        <row r="4287">
          <cell r="D4287"/>
          <cell r="E4287"/>
          <cell r="J4287"/>
          <cell r="K4287"/>
        </row>
        <row r="4288">
          <cell r="D4288"/>
          <cell r="E4288" t="str">
            <v>Hormat Kami,</v>
          </cell>
          <cell r="J4288">
            <v>0</v>
          </cell>
          <cell r="K4288"/>
        </row>
        <row r="4289">
          <cell r="D4289"/>
          <cell r="E4289"/>
          <cell r="J4289"/>
          <cell r="K4289"/>
        </row>
        <row r="4290">
          <cell r="D4290"/>
          <cell r="E4290"/>
          <cell r="J4290"/>
          <cell r="K4290">
            <v>0</v>
          </cell>
        </row>
        <row r="4291">
          <cell r="D4291"/>
          <cell r="E4291"/>
          <cell r="J4291"/>
          <cell r="K4291"/>
        </row>
        <row r="4292">
          <cell r="D4292"/>
          <cell r="E4292"/>
          <cell r="J4292">
            <v>0</v>
          </cell>
          <cell r="K4292"/>
        </row>
        <row r="4293">
          <cell r="D4293"/>
          <cell r="E4293"/>
          <cell r="J4293">
            <v>0</v>
          </cell>
          <cell r="K4293"/>
        </row>
        <row r="4294">
          <cell r="D4294"/>
          <cell r="E4294"/>
          <cell r="J4294"/>
          <cell r="K4294"/>
        </row>
        <row r="4295">
          <cell r="D4295"/>
          <cell r="E4295"/>
          <cell r="J4295"/>
          <cell r="K4295"/>
        </row>
        <row r="4296">
          <cell r="D4296" t="str">
            <v>AM</v>
          </cell>
          <cell r="E4296">
            <v>23040038</v>
          </cell>
          <cell r="J4296"/>
          <cell r="K4296"/>
        </row>
        <row r="4297">
          <cell r="D4297"/>
          <cell r="E4297"/>
          <cell r="J4297"/>
          <cell r="K4297"/>
        </row>
        <row r="4298">
          <cell r="D4298">
            <v>0</v>
          </cell>
          <cell r="E4298"/>
          <cell r="J4298"/>
          <cell r="K4298"/>
        </row>
        <row r="4299">
          <cell r="D4299"/>
          <cell r="E4299"/>
          <cell r="J4299"/>
          <cell r="K4299"/>
        </row>
        <row r="4300">
          <cell r="D4300">
            <v>0</v>
          </cell>
          <cell r="E4300"/>
          <cell r="J4300"/>
          <cell r="K4300"/>
        </row>
        <row r="4301">
          <cell r="D4301"/>
          <cell r="E4301"/>
          <cell r="J4301"/>
          <cell r="K4301"/>
        </row>
        <row r="4302">
          <cell r="D4302" t="str">
            <v>C</v>
          </cell>
          <cell r="E4302"/>
          <cell r="J4302" t="str">
            <v>Disc 2</v>
          </cell>
          <cell r="K4302" t="str">
            <v>Amount</v>
          </cell>
        </row>
        <row r="4303">
          <cell r="D4303"/>
          <cell r="E4303"/>
          <cell r="J4303"/>
          <cell r="K4303"/>
        </row>
        <row r="4304">
          <cell r="D4304">
            <v>0</v>
          </cell>
          <cell r="E4304">
            <v>0</v>
          </cell>
          <cell r="J4304">
            <v>0</v>
          </cell>
          <cell r="K4304">
            <v>0</v>
          </cell>
        </row>
        <row r="4305">
          <cell r="D4305">
            <v>0</v>
          </cell>
          <cell r="E4305">
            <v>0</v>
          </cell>
          <cell r="J4305">
            <v>0</v>
          </cell>
          <cell r="K4305">
            <v>0</v>
          </cell>
        </row>
        <row r="4306">
          <cell r="D4306">
            <v>0</v>
          </cell>
          <cell r="E4306">
            <v>0</v>
          </cell>
          <cell r="J4306">
            <v>0</v>
          </cell>
          <cell r="K4306">
            <v>0</v>
          </cell>
        </row>
        <row r="4307">
          <cell r="D4307">
            <v>0</v>
          </cell>
          <cell r="E4307">
            <v>0</v>
          </cell>
          <cell r="J4307">
            <v>0</v>
          </cell>
          <cell r="K4307">
            <v>0</v>
          </cell>
        </row>
        <row r="4308">
          <cell r="D4308">
            <v>0</v>
          </cell>
          <cell r="E4308">
            <v>0</v>
          </cell>
          <cell r="J4308">
            <v>0</v>
          </cell>
          <cell r="K4308">
            <v>0</v>
          </cell>
        </row>
        <row r="4309">
          <cell r="D4309">
            <v>0</v>
          </cell>
          <cell r="E4309">
            <v>0</v>
          </cell>
          <cell r="J4309">
            <v>0</v>
          </cell>
          <cell r="K4309">
            <v>0</v>
          </cell>
        </row>
        <row r="4310">
          <cell r="D4310">
            <v>0</v>
          </cell>
          <cell r="E4310">
            <v>0</v>
          </cell>
          <cell r="J4310">
            <v>0</v>
          </cell>
          <cell r="K4310">
            <v>0</v>
          </cell>
        </row>
        <row r="4311">
          <cell r="D4311">
            <v>0</v>
          </cell>
          <cell r="E4311">
            <v>0</v>
          </cell>
          <cell r="J4311">
            <v>0</v>
          </cell>
          <cell r="K4311">
            <v>0</v>
          </cell>
        </row>
        <row r="4312">
          <cell r="D4312">
            <v>0</v>
          </cell>
          <cell r="E4312">
            <v>0</v>
          </cell>
          <cell r="J4312">
            <v>0</v>
          </cell>
          <cell r="K4312">
            <v>0</v>
          </cell>
        </row>
        <row r="4313">
          <cell r="D4313">
            <v>0</v>
          </cell>
          <cell r="E4313">
            <v>0</v>
          </cell>
          <cell r="J4313">
            <v>0</v>
          </cell>
          <cell r="K4313">
            <v>0</v>
          </cell>
        </row>
        <row r="4314">
          <cell r="D4314">
            <v>0</v>
          </cell>
          <cell r="E4314">
            <v>0</v>
          </cell>
          <cell r="J4314">
            <v>0</v>
          </cell>
          <cell r="K4314">
            <v>0</v>
          </cell>
        </row>
        <row r="4315">
          <cell r="D4315">
            <v>0</v>
          </cell>
          <cell r="E4315">
            <v>0</v>
          </cell>
          <cell r="J4315">
            <v>0</v>
          </cell>
          <cell r="K4315">
            <v>0</v>
          </cell>
        </row>
        <row r="4316">
          <cell r="D4316">
            <v>0</v>
          </cell>
          <cell r="E4316">
            <v>0</v>
          </cell>
          <cell r="J4316">
            <v>0</v>
          </cell>
          <cell r="K4316">
            <v>0</v>
          </cell>
        </row>
        <row r="4317">
          <cell r="D4317">
            <v>0</v>
          </cell>
          <cell r="E4317">
            <v>0</v>
          </cell>
          <cell r="J4317">
            <v>0</v>
          </cell>
          <cell r="K4317">
            <v>0</v>
          </cell>
        </row>
        <row r="4318">
          <cell r="D4318">
            <v>0</v>
          </cell>
          <cell r="E4318">
            <v>0</v>
          </cell>
          <cell r="J4318">
            <v>0</v>
          </cell>
          <cell r="K4318">
            <v>0</v>
          </cell>
        </row>
        <row r="4319">
          <cell r="D4319">
            <v>0</v>
          </cell>
          <cell r="E4319">
            <v>0</v>
          </cell>
          <cell r="J4319">
            <v>0</v>
          </cell>
          <cell r="K4319">
            <v>0</v>
          </cell>
        </row>
        <row r="4320">
          <cell r="D4320"/>
          <cell r="E4320"/>
          <cell r="J4320"/>
          <cell r="K4320"/>
        </row>
        <row r="4321">
          <cell r="D4321"/>
          <cell r="E4321"/>
          <cell r="J4321"/>
          <cell r="K4321"/>
        </row>
        <row r="4322">
          <cell r="D4322"/>
          <cell r="E4322"/>
          <cell r="J4322">
            <v>0</v>
          </cell>
          <cell r="K4322"/>
        </row>
        <row r="4323">
          <cell r="D4323"/>
          <cell r="E4323"/>
          <cell r="J4323"/>
          <cell r="K4323"/>
        </row>
        <row r="4324">
          <cell r="D4324"/>
          <cell r="E4324"/>
          <cell r="J4324">
            <v>0</v>
          </cell>
          <cell r="K4324">
            <v>0</v>
          </cell>
        </row>
        <row r="4325">
          <cell r="D4325"/>
          <cell r="E4325"/>
          <cell r="J4325"/>
          <cell r="K4325"/>
        </row>
        <row r="4326">
          <cell r="D4326"/>
          <cell r="E4326" t="str">
            <v>Hormat Kami,</v>
          </cell>
          <cell r="J4326">
            <v>0</v>
          </cell>
          <cell r="K4326"/>
        </row>
        <row r="4327">
          <cell r="D4327"/>
          <cell r="E4327"/>
          <cell r="J4327"/>
          <cell r="K4327"/>
        </row>
        <row r="4328">
          <cell r="D4328"/>
          <cell r="E4328"/>
          <cell r="J4328"/>
          <cell r="K4328">
            <v>0</v>
          </cell>
        </row>
        <row r="4329">
          <cell r="D4329"/>
          <cell r="E4329"/>
          <cell r="J4329"/>
          <cell r="K4329"/>
        </row>
        <row r="4330">
          <cell r="D4330"/>
          <cell r="E4330"/>
          <cell r="J4330">
            <v>0</v>
          </cell>
          <cell r="K4330"/>
        </row>
        <row r="4331">
          <cell r="D4331"/>
          <cell r="E4331"/>
          <cell r="J4331">
            <v>0</v>
          </cell>
          <cell r="K4331"/>
        </row>
        <row r="4332">
          <cell r="D4332"/>
          <cell r="E4332"/>
          <cell r="J4332"/>
          <cell r="K4332"/>
        </row>
        <row r="4333">
          <cell r="D4333"/>
          <cell r="J4333"/>
        </row>
        <row r="4334">
          <cell r="D4334" t="str">
            <v>AM</v>
          </cell>
          <cell r="E4334">
            <v>23040039</v>
          </cell>
          <cell r="J4334"/>
          <cell r="K4334"/>
        </row>
        <row r="4335">
          <cell r="D4335"/>
          <cell r="E4335"/>
          <cell r="J4335"/>
          <cell r="K4335"/>
        </row>
        <row r="4336">
          <cell r="D4336"/>
          <cell r="E4336"/>
          <cell r="J4336"/>
          <cell r="K4336"/>
        </row>
        <row r="4337">
          <cell r="D4337"/>
          <cell r="E4337"/>
          <cell r="J4337"/>
          <cell r="K4337"/>
        </row>
        <row r="4338">
          <cell r="D4338"/>
          <cell r="E4338"/>
          <cell r="J4338"/>
          <cell r="K4338"/>
        </row>
        <row r="4339">
          <cell r="D4339"/>
          <cell r="J4339"/>
          <cell r="K4339"/>
        </row>
        <row r="4340">
          <cell r="D4340" t="str">
            <v>C</v>
          </cell>
          <cell r="E4340"/>
          <cell r="J4340" t="str">
            <v>Disc 2</v>
          </cell>
          <cell r="K4340" t="str">
            <v>Amount</v>
          </cell>
        </row>
        <row r="4341">
          <cell r="D4341"/>
          <cell r="E4341"/>
          <cell r="J4341"/>
          <cell r="K4341"/>
        </row>
        <row r="4342">
          <cell r="D4342"/>
          <cell r="E4342"/>
          <cell r="J4342"/>
          <cell r="K4342">
            <v>0</v>
          </cell>
        </row>
        <row r="4343">
          <cell r="D4343"/>
          <cell r="E4343"/>
          <cell r="J4343"/>
          <cell r="K4343">
            <v>0</v>
          </cell>
        </row>
        <row r="4344">
          <cell r="D4344"/>
          <cell r="E4344"/>
          <cell r="J4344"/>
          <cell r="K4344">
            <v>0</v>
          </cell>
        </row>
        <row r="4345">
          <cell r="D4345"/>
          <cell r="E4345"/>
          <cell r="J4345"/>
          <cell r="K4345">
            <v>0</v>
          </cell>
        </row>
        <row r="4346">
          <cell r="D4346"/>
          <cell r="E4346"/>
          <cell r="J4346"/>
          <cell r="K4346">
            <v>0</v>
          </cell>
        </row>
        <row r="4347">
          <cell r="D4347"/>
          <cell r="E4347"/>
          <cell r="J4347"/>
          <cell r="K4347">
            <v>0</v>
          </cell>
        </row>
        <row r="4348">
          <cell r="D4348"/>
          <cell r="E4348"/>
          <cell r="J4348"/>
          <cell r="K4348">
            <v>0</v>
          </cell>
        </row>
        <row r="4349">
          <cell r="D4349"/>
          <cell r="E4349"/>
          <cell r="J4349"/>
          <cell r="K4349">
            <v>0</v>
          </cell>
        </row>
        <row r="4350">
          <cell r="D4350"/>
          <cell r="E4350"/>
          <cell r="J4350"/>
          <cell r="K4350">
            <v>0</v>
          </cell>
        </row>
        <row r="4351">
          <cell r="D4351"/>
          <cell r="E4351"/>
          <cell r="J4351"/>
          <cell r="K4351">
            <v>0</v>
          </cell>
        </row>
        <row r="4352">
          <cell r="D4352"/>
          <cell r="E4352"/>
          <cell r="J4352"/>
          <cell r="K4352">
            <v>0</v>
          </cell>
        </row>
        <row r="4353">
          <cell r="D4353"/>
          <cell r="E4353"/>
          <cell r="J4353"/>
          <cell r="K4353">
            <v>0</v>
          </cell>
        </row>
        <row r="4354">
          <cell r="D4354"/>
          <cell r="E4354"/>
          <cell r="J4354"/>
          <cell r="K4354">
            <v>0</v>
          </cell>
        </row>
        <row r="4355">
          <cell r="D4355"/>
          <cell r="E4355"/>
          <cell r="J4355"/>
          <cell r="K4355">
            <v>0</v>
          </cell>
        </row>
        <row r="4356">
          <cell r="D4356"/>
          <cell r="E4356"/>
          <cell r="J4356"/>
          <cell r="K4356">
            <v>0</v>
          </cell>
        </row>
        <row r="4357">
          <cell r="D4357"/>
          <cell r="E4357"/>
          <cell r="J4357"/>
          <cell r="K4357">
            <v>0</v>
          </cell>
        </row>
        <row r="4358">
          <cell r="D4358"/>
          <cell r="E4358"/>
          <cell r="J4358"/>
          <cell r="K4358"/>
        </row>
        <row r="4359">
          <cell r="D4359"/>
          <cell r="E4359"/>
          <cell r="J4359"/>
          <cell r="K4359"/>
        </row>
        <row r="4360">
          <cell r="D4360"/>
          <cell r="J4360">
            <v>0</v>
          </cell>
          <cell r="K4360"/>
        </row>
        <row r="4361">
          <cell r="D4361"/>
          <cell r="J4361"/>
          <cell r="K4361"/>
        </row>
        <row r="4362">
          <cell r="D4362"/>
          <cell r="J4362"/>
          <cell r="K4362">
            <v>0</v>
          </cell>
        </row>
        <row r="4363">
          <cell r="D4363"/>
          <cell r="J4363"/>
          <cell r="K4363"/>
        </row>
        <row r="4364">
          <cell r="D4364"/>
          <cell r="E4364" t="str">
            <v>Hormat Kami,</v>
          </cell>
          <cell r="J4364">
            <v>0</v>
          </cell>
          <cell r="K4364"/>
        </row>
        <row r="4365">
          <cell r="D4365"/>
          <cell r="J4365"/>
          <cell r="K4365"/>
        </row>
        <row r="4366">
          <cell r="D4366"/>
          <cell r="E4366"/>
          <cell r="J4366"/>
          <cell r="K4366">
            <v>0</v>
          </cell>
        </row>
        <row r="4367">
          <cell r="D4367"/>
          <cell r="E4367"/>
          <cell r="J4367"/>
          <cell r="K4367"/>
        </row>
        <row r="4368">
          <cell r="D4368"/>
          <cell r="J4368"/>
          <cell r="K4368"/>
        </row>
        <row r="4369">
          <cell r="D4369"/>
          <cell r="J4369"/>
          <cell r="K4369"/>
        </row>
        <row r="4370">
          <cell r="D4370"/>
          <cell r="J4370"/>
          <cell r="K4370"/>
        </row>
        <row r="4371">
          <cell r="D4371"/>
          <cell r="E4371"/>
          <cell r="J4371"/>
          <cell r="K4371"/>
        </row>
        <row r="4372">
          <cell r="D4372" t="str">
            <v>AM</v>
          </cell>
          <cell r="E4372">
            <v>23040039</v>
          </cell>
          <cell r="J4372"/>
          <cell r="K4372"/>
        </row>
        <row r="4373">
          <cell r="D4373"/>
          <cell r="E4373"/>
          <cell r="J4373"/>
          <cell r="K4373"/>
        </row>
        <row r="4374">
          <cell r="D4374">
            <v>0</v>
          </cell>
          <cell r="E4374"/>
          <cell r="J4374"/>
          <cell r="K4374"/>
        </row>
        <row r="4375">
          <cell r="D4375"/>
          <cell r="E4375"/>
          <cell r="J4375"/>
          <cell r="K4375"/>
        </row>
        <row r="4376">
          <cell r="D4376">
            <v>0</v>
          </cell>
          <cell r="E4376"/>
          <cell r="J4376"/>
          <cell r="K4376"/>
        </row>
        <row r="4377">
          <cell r="D4377"/>
          <cell r="E4377"/>
          <cell r="J4377"/>
          <cell r="K4377"/>
        </row>
        <row r="4378">
          <cell r="D4378" t="str">
            <v>C</v>
          </cell>
          <cell r="E4378"/>
          <cell r="J4378" t="str">
            <v>Disc 2</v>
          </cell>
          <cell r="K4378" t="str">
            <v>Amount</v>
          </cell>
        </row>
        <row r="4379">
          <cell r="D4379"/>
          <cell r="E4379"/>
          <cell r="J4379"/>
          <cell r="K4379"/>
        </row>
        <row r="4380">
          <cell r="D4380">
            <v>0</v>
          </cell>
          <cell r="E4380">
            <v>0</v>
          </cell>
          <cell r="J4380">
            <v>0</v>
          </cell>
          <cell r="K4380">
            <v>0</v>
          </cell>
        </row>
        <row r="4381">
          <cell r="D4381">
            <v>0</v>
          </cell>
          <cell r="E4381">
            <v>0</v>
          </cell>
          <cell r="J4381">
            <v>0</v>
          </cell>
          <cell r="K4381">
            <v>0</v>
          </cell>
        </row>
        <row r="4382">
          <cell r="D4382">
            <v>0</v>
          </cell>
          <cell r="E4382">
            <v>0</v>
          </cell>
          <cell r="J4382">
            <v>0</v>
          </cell>
          <cell r="K4382">
            <v>0</v>
          </cell>
        </row>
        <row r="4383">
          <cell r="D4383">
            <v>0</v>
          </cell>
          <cell r="E4383">
            <v>0</v>
          </cell>
          <cell r="J4383">
            <v>0</v>
          </cell>
          <cell r="K4383">
            <v>0</v>
          </cell>
        </row>
        <row r="4384">
          <cell r="D4384">
            <v>0</v>
          </cell>
          <cell r="E4384">
            <v>0</v>
          </cell>
          <cell r="J4384">
            <v>0</v>
          </cell>
          <cell r="K4384">
            <v>0</v>
          </cell>
        </row>
        <row r="4385">
          <cell r="D4385">
            <v>0</v>
          </cell>
          <cell r="E4385">
            <v>0</v>
          </cell>
          <cell r="J4385">
            <v>0</v>
          </cell>
          <cell r="K4385">
            <v>0</v>
          </cell>
        </row>
        <row r="4386">
          <cell r="D4386">
            <v>0</v>
          </cell>
          <cell r="E4386">
            <v>0</v>
          </cell>
          <cell r="J4386">
            <v>0</v>
          </cell>
          <cell r="K4386">
            <v>0</v>
          </cell>
        </row>
        <row r="4387">
          <cell r="D4387">
            <v>0</v>
          </cell>
          <cell r="E4387">
            <v>0</v>
          </cell>
          <cell r="J4387">
            <v>0</v>
          </cell>
          <cell r="K4387">
            <v>0</v>
          </cell>
        </row>
        <row r="4388">
          <cell r="D4388">
            <v>0</v>
          </cell>
          <cell r="E4388">
            <v>0</v>
          </cell>
          <cell r="J4388">
            <v>0</v>
          </cell>
          <cell r="K4388">
            <v>0</v>
          </cell>
        </row>
        <row r="4389">
          <cell r="D4389">
            <v>0</v>
          </cell>
          <cell r="E4389">
            <v>0</v>
          </cell>
          <cell r="J4389">
            <v>0</v>
          </cell>
          <cell r="K4389">
            <v>0</v>
          </cell>
        </row>
        <row r="4390">
          <cell r="D4390">
            <v>0</v>
          </cell>
          <cell r="E4390">
            <v>0</v>
          </cell>
          <cell r="J4390">
            <v>0</v>
          </cell>
          <cell r="K4390">
            <v>0</v>
          </cell>
        </row>
        <row r="4391">
          <cell r="D4391">
            <v>0</v>
          </cell>
          <cell r="E4391">
            <v>0</v>
          </cell>
          <cell r="J4391">
            <v>0</v>
          </cell>
          <cell r="K4391">
            <v>0</v>
          </cell>
        </row>
        <row r="4392">
          <cell r="D4392">
            <v>0</v>
          </cell>
          <cell r="E4392">
            <v>0</v>
          </cell>
          <cell r="J4392">
            <v>0</v>
          </cell>
          <cell r="K4392">
            <v>0</v>
          </cell>
        </row>
        <row r="4393">
          <cell r="D4393">
            <v>0</v>
          </cell>
          <cell r="E4393">
            <v>0</v>
          </cell>
          <cell r="J4393">
            <v>0</v>
          </cell>
          <cell r="K4393">
            <v>0</v>
          </cell>
        </row>
        <row r="4394">
          <cell r="D4394">
            <v>0</v>
          </cell>
          <cell r="E4394">
            <v>0</v>
          </cell>
          <cell r="J4394">
            <v>0</v>
          </cell>
          <cell r="K4394">
            <v>0</v>
          </cell>
        </row>
        <row r="4395">
          <cell r="D4395">
            <v>0</v>
          </cell>
          <cell r="E4395">
            <v>0</v>
          </cell>
          <cell r="J4395">
            <v>0</v>
          </cell>
          <cell r="K4395">
            <v>0</v>
          </cell>
        </row>
        <row r="4396">
          <cell r="D4396"/>
          <cell r="E4396"/>
          <cell r="J4396"/>
          <cell r="K4396"/>
        </row>
        <row r="4397">
          <cell r="D4397"/>
          <cell r="E4397"/>
          <cell r="J4397"/>
          <cell r="K4397"/>
        </row>
        <row r="4398">
          <cell r="D4398"/>
          <cell r="E4398"/>
          <cell r="J4398">
            <v>0</v>
          </cell>
          <cell r="K4398"/>
        </row>
        <row r="4399">
          <cell r="D4399"/>
          <cell r="E4399"/>
          <cell r="J4399"/>
          <cell r="K4399"/>
        </row>
        <row r="4400">
          <cell r="D4400"/>
          <cell r="E4400"/>
          <cell r="J4400">
            <v>0</v>
          </cell>
          <cell r="K4400">
            <v>0</v>
          </cell>
        </row>
        <row r="4401">
          <cell r="D4401"/>
          <cell r="E4401"/>
          <cell r="J4401"/>
          <cell r="K4401"/>
        </row>
        <row r="4402">
          <cell r="D4402"/>
          <cell r="E4402" t="str">
            <v>Hormat Kami,</v>
          </cell>
          <cell r="J4402">
            <v>0</v>
          </cell>
          <cell r="K4402"/>
        </row>
        <row r="4403">
          <cell r="D4403"/>
          <cell r="E4403"/>
          <cell r="J4403"/>
          <cell r="K4403"/>
        </row>
        <row r="4404">
          <cell r="D4404"/>
          <cell r="E4404"/>
          <cell r="J4404"/>
          <cell r="K4404">
            <v>0</v>
          </cell>
        </row>
        <row r="4405">
          <cell r="D4405"/>
          <cell r="E4405"/>
          <cell r="J4405"/>
          <cell r="K4405"/>
        </row>
        <row r="4406">
          <cell r="D4406"/>
          <cell r="E4406"/>
          <cell r="J4406">
            <v>0</v>
          </cell>
          <cell r="K4406"/>
        </row>
        <row r="4407">
          <cell r="D4407"/>
          <cell r="E4407"/>
          <cell r="J4407">
            <v>0</v>
          </cell>
          <cell r="K4407"/>
        </row>
        <row r="4408">
          <cell r="D4408"/>
          <cell r="E4408"/>
          <cell r="J4408"/>
          <cell r="K4408"/>
        </row>
        <row r="4409">
          <cell r="D4409"/>
          <cell r="E4409"/>
          <cell r="J4409"/>
          <cell r="K4409"/>
        </row>
        <row r="4410">
          <cell r="D4410" t="str">
            <v>AM</v>
          </cell>
          <cell r="E4410">
            <v>23040039</v>
          </cell>
          <cell r="J4410"/>
          <cell r="K4410"/>
        </row>
        <row r="4411">
          <cell r="D4411"/>
          <cell r="E4411"/>
          <cell r="J4411"/>
          <cell r="K4411"/>
        </row>
        <row r="4412">
          <cell r="D4412">
            <v>0</v>
          </cell>
          <cell r="E4412"/>
          <cell r="J4412"/>
          <cell r="K4412"/>
        </row>
        <row r="4413">
          <cell r="D4413"/>
          <cell r="E4413"/>
          <cell r="J4413"/>
          <cell r="K4413"/>
        </row>
        <row r="4414">
          <cell r="D4414">
            <v>0</v>
          </cell>
          <cell r="E4414"/>
          <cell r="J4414"/>
          <cell r="K4414"/>
        </row>
        <row r="4415">
          <cell r="D4415"/>
          <cell r="E4415"/>
          <cell r="J4415"/>
          <cell r="K4415"/>
        </row>
        <row r="4416">
          <cell r="D4416" t="str">
            <v>C</v>
          </cell>
          <cell r="E4416"/>
          <cell r="J4416" t="str">
            <v>Disc 2</v>
          </cell>
          <cell r="K4416" t="str">
            <v>Amount</v>
          </cell>
        </row>
        <row r="4417">
          <cell r="D4417"/>
          <cell r="E4417"/>
          <cell r="J4417"/>
          <cell r="K4417"/>
        </row>
        <row r="4418">
          <cell r="D4418">
            <v>0</v>
          </cell>
          <cell r="E4418">
            <v>0</v>
          </cell>
          <cell r="J4418">
            <v>0</v>
          </cell>
          <cell r="K4418">
            <v>0</v>
          </cell>
        </row>
        <row r="4419">
          <cell r="D4419">
            <v>0</v>
          </cell>
          <cell r="E4419">
            <v>0</v>
          </cell>
          <cell r="J4419">
            <v>0</v>
          </cell>
          <cell r="K4419">
            <v>0</v>
          </cell>
        </row>
        <row r="4420">
          <cell r="D4420">
            <v>0</v>
          </cell>
          <cell r="E4420">
            <v>0</v>
          </cell>
          <cell r="J4420">
            <v>0</v>
          </cell>
          <cell r="K4420">
            <v>0</v>
          </cell>
        </row>
        <row r="4421">
          <cell r="D4421">
            <v>0</v>
          </cell>
          <cell r="E4421">
            <v>0</v>
          </cell>
          <cell r="J4421">
            <v>0</v>
          </cell>
          <cell r="K4421">
            <v>0</v>
          </cell>
        </row>
        <row r="4422">
          <cell r="D4422">
            <v>0</v>
          </cell>
          <cell r="E4422">
            <v>0</v>
          </cell>
          <cell r="J4422">
            <v>0</v>
          </cell>
          <cell r="K4422">
            <v>0</v>
          </cell>
        </row>
        <row r="4423">
          <cell r="D4423">
            <v>0</v>
          </cell>
          <cell r="E4423">
            <v>0</v>
          </cell>
          <cell r="J4423">
            <v>0</v>
          </cell>
          <cell r="K4423">
            <v>0</v>
          </cell>
        </row>
        <row r="4424">
          <cell r="D4424">
            <v>0</v>
          </cell>
          <cell r="E4424">
            <v>0</v>
          </cell>
          <cell r="J4424">
            <v>0</v>
          </cell>
          <cell r="K4424">
            <v>0</v>
          </cell>
        </row>
        <row r="4425">
          <cell r="D4425">
            <v>0</v>
          </cell>
          <cell r="E4425">
            <v>0</v>
          </cell>
          <cell r="J4425">
            <v>0</v>
          </cell>
          <cell r="K4425">
            <v>0</v>
          </cell>
        </row>
        <row r="4426">
          <cell r="D4426">
            <v>0</v>
          </cell>
          <cell r="E4426">
            <v>0</v>
          </cell>
          <cell r="J4426">
            <v>0</v>
          </cell>
          <cell r="K4426">
            <v>0</v>
          </cell>
        </row>
        <row r="4427">
          <cell r="D4427">
            <v>0</v>
          </cell>
          <cell r="E4427">
            <v>0</v>
          </cell>
          <cell r="J4427">
            <v>0</v>
          </cell>
          <cell r="K4427">
            <v>0</v>
          </cell>
        </row>
        <row r="4428">
          <cell r="D4428">
            <v>0</v>
          </cell>
          <cell r="E4428">
            <v>0</v>
          </cell>
          <cell r="J4428">
            <v>0</v>
          </cell>
          <cell r="K4428">
            <v>0</v>
          </cell>
        </row>
        <row r="4429">
          <cell r="D4429">
            <v>0</v>
          </cell>
          <cell r="E4429">
            <v>0</v>
          </cell>
          <cell r="J4429">
            <v>0</v>
          </cell>
          <cell r="K4429">
            <v>0</v>
          </cell>
        </row>
        <row r="4430">
          <cell r="D4430">
            <v>0</v>
          </cell>
          <cell r="E4430">
            <v>0</v>
          </cell>
          <cell r="J4430">
            <v>0</v>
          </cell>
          <cell r="K4430">
            <v>0</v>
          </cell>
        </row>
        <row r="4431">
          <cell r="D4431">
            <v>0</v>
          </cell>
          <cell r="E4431">
            <v>0</v>
          </cell>
          <cell r="J4431">
            <v>0</v>
          </cell>
          <cell r="K4431">
            <v>0</v>
          </cell>
        </row>
        <row r="4432">
          <cell r="D4432">
            <v>0</v>
          </cell>
          <cell r="E4432">
            <v>0</v>
          </cell>
          <cell r="J4432">
            <v>0</v>
          </cell>
          <cell r="K4432">
            <v>0</v>
          </cell>
        </row>
        <row r="4433">
          <cell r="D4433">
            <v>0</v>
          </cell>
          <cell r="E4433">
            <v>0</v>
          </cell>
          <cell r="J4433">
            <v>0</v>
          </cell>
          <cell r="K4433">
            <v>0</v>
          </cell>
        </row>
        <row r="4434">
          <cell r="D4434"/>
          <cell r="E4434"/>
          <cell r="J4434"/>
          <cell r="K4434"/>
        </row>
        <row r="4435">
          <cell r="D4435"/>
          <cell r="E4435"/>
          <cell r="J4435"/>
          <cell r="K4435"/>
        </row>
        <row r="4436">
          <cell r="D4436"/>
          <cell r="E4436"/>
          <cell r="J4436">
            <v>0</v>
          </cell>
          <cell r="K4436"/>
        </row>
        <row r="4437">
          <cell r="D4437"/>
          <cell r="E4437"/>
          <cell r="J4437"/>
          <cell r="K4437"/>
        </row>
        <row r="4438">
          <cell r="D4438"/>
          <cell r="E4438"/>
          <cell r="J4438">
            <v>0</v>
          </cell>
          <cell r="K4438">
            <v>0</v>
          </cell>
        </row>
        <row r="4439">
          <cell r="D4439"/>
          <cell r="E4439"/>
          <cell r="J4439"/>
          <cell r="K4439"/>
        </row>
        <row r="4440">
          <cell r="D4440"/>
          <cell r="E4440" t="str">
            <v>Hormat Kami,</v>
          </cell>
          <cell r="J4440">
            <v>0</v>
          </cell>
          <cell r="K4440"/>
        </row>
        <row r="4441">
          <cell r="D4441"/>
          <cell r="E4441"/>
          <cell r="J4441"/>
          <cell r="K4441"/>
        </row>
        <row r="4442">
          <cell r="D4442"/>
          <cell r="E4442"/>
          <cell r="J4442"/>
          <cell r="K4442">
            <v>0</v>
          </cell>
        </row>
        <row r="4443">
          <cell r="D4443"/>
          <cell r="E4443"/>
          <cell r="J4443"/>
          <cell r="K4443"/>
        </row>
        <row r="4444">
          <cell r="D4444"/>
          <cell r="E4444"/>
          <cell r="J4444">
            <v>0</v>
          </cell>
          <cell r="K4444"/>
        </row>
        <row r="4445">
          <cell r="D4445"/>
          <cell r="E4445"/>
          <cell r="J4445">
            <v>0</v>
          </cell>
          <cell r="K4445"/>
        </row>
        <row r="4446">
          <cell r="D4446"/>
          <cell r="E4446"/>
          <cell r="J4446"/>
          <cell r="K4446"/>
        </row>
        <row r="4447">
          <cell r="D4447"/>
          <cell r="J4447"/>
        </row>
        <row r="4448">
          <cell r="D4448" t="str">
            <v>AM</v>
          </cell>
          <cell r="E4448">
            <v>23040040</v>
          </cell>
          <cell r="J4448"/>
          <cell r="K4448"/>
        </row>
        <row r="4449">
          <cell r="D4449"/>
          <cell r="E4449"/>
          <cell r="J4449"/>
          <cell r="K4449"/>
        </row>
        <row r="4450">
          <cell r="D4450"/>
          <cell r="E4450"/>
          <cell r="J4450"/>
          <cell r="K4450"/>
        </row>
        <row r="4451">
          <cell r="D4451"/>
          <cell r="E4451"/>
          <cell r="J4451"/>
          <cell r="K4451"/>
        </row>
        <row r="4452">
          <cell r="D4452"/>
          <cell r="E4452"/>
          <cell r="J4452"/>
          <cell r="K4452"/>
        </row>
        <row r="4453">
          <cell r="D4453"/>
          <cell r="J4453"/>
          <cell r="K4453"/>
        </row>
        <row r="4454">
          <cell r="D4454" t="str">
            <v>C</v>
          </cell>
          <cell r="E4454"/>
          <cell r="J4454" t="str">
            <v>Disc 2</v>
          </cell>
          <cell r="K4454" t="str">
            <v>Amount</v>
          </cell>
        </row>
        <row r="4455">
          <cell r="D4455"/>
          <cell r="E4455"/>
          <cell r="J4455"/>
          <cell r="K4455"/>
        </row>
        <row r="4456">
          <cell r="D4456"/>
          <cell r="E4456"/>
          <cell r="J4456"/>
          <cell r="K4456">
            <v>0</v>
          </cell>
        </row>
        <row r="4457">
          <cell r="D4457"/>
          <cell r="E4457"/>
          <cell r="J4457"/>
          <cell r="K4457">
            <v>0</v>
          </cell>
        </row>
        <row r="4458">
          <cell r="D4458"/>
          <cell r="E4458"/>
          <cell r="J4458"/>
          <cell r="K4458">
            <v>0</v>
          </cell>
        </row>
        <row r="4459">
          <cell r="D4459"/>
          <cell r="E4459"/>
          <cell r="J4459"/>
          <cell r="K4459">
            <v>0</v>
          </cell>
        </row>
        <row r="4460">
          <cell r="D4460"/>
          <cell r="E4460"/>
          <cell r="J4460"/>
          <cell r="K4460">
            <v>0</v>
          </cell>
        </row>
        <row r="4461">
          <cell r="D4461"/>
          <cell r="E4461"/>
          <cell r="J4461"/>
          <cell r="K4461">
            <v>0</v>
          </cell>
        </row>
        <row r="4462">
          <cell r="D4462"/>
          <cell r="E4462"/>
          <cell r="J4462"/>
          <cell r="K4462">
            <v>0</v>
          </cell>
        </row>
        <row r="4463">
          <cell r="D4463"/>
          <cell r="E4463"/>
          <cell r="J4463"/>
          <cell r="K4463">
            <v>0</v>
          </cell>
        </row>
        <row r="4464">
          <cell r="D4464"/>
          <cell r="E4464"/>
          <cell r="J4464"/>
          <cell r="K4464">
            <v>0</v>
          </cell>
        </row>
        <row r="4465">
          <cell r="D4465"/>
          <cell r="E4465"/>
          <cell r="J4465"/>
          <cell r="K4465">
            <v>0</v>
          </cell>
        </row>
        <row r="4466">
          <cell r="D4466"/>
          <cell r="E4466"/>
          <cell r="J4466"/>
          <cell r="K4466">
            <v>0</v>
          </cell>
        </row>
        <row r="4467">
          <cell r="D4467"/>
          <cell r="E4467"/>
          <cell r="J4467"/>
          <cell r="K4467">
            <v>0</v>
          </cell>
        </row>
        <row r="4468">
          <cell r="D4468"/>
          <cell r="E4468"/>
          <cell r="J4468"/>
          <cell r="K4468">
            <v>0</v>
          </cell>
        </row>
        <row r="4469">
          <cell r="D4469"/>
          <cell r="E4469"/>
          <cell r="J4469"/>
          <cell r="K4469">
            <v>0</v>
          </cell>
        </row>
        <row r="4470">
          <cell r="D4470"/>
          <cell r="E4470"/>
          <cell r="J4470"/>
          <cell r="K4470">
            <v>0</v>
          </cell>
        </row>
        <row r="4471">
          <cell r="D4471"/>
          <cell r="E4471"/>
          <cell r="J4471"/>
          <cell r="K4471">
            <v>0</v>
          </cell>
        </row>
        <row r="4472">
          <cell r="D4472"/>
          <cell r="E4472"/>
          <cell r="J4472"/>
          <cell r="K4472"/>
        </row>
        <row r="4473">
          <cell r="D4473"/>
          <cell r="E4473"/>
          <cell r="J4473"/>
          <cell r="K4473"/>
        </row>
        <row r="4474">
          <cell r="D4474"/>
          <cell r="J4474">
            <v>0</v>
          </cell>
          <cell r="K4474"/>
        </row>
        <row r="4475">
          <cell r="D4475"/>
          <cell r="J4475"/>
          <cell r="K4475"/>
        </row>
        <row r="4476">
          <cell r="D4476"/>
          <cell r="J4476"/>
          <cell r="K4476">
            <v>0</v>
          </cell>
        </row>
        <row r="4477">
          <cell r="D4477"/>
          <cell r="J4477"/>
          <cell r="K4477"/>
        </row>
        <row r="4478">
          <cell r="D4478"/>
          <cell r="E4478" t="str">
            <v>Hormat Kami,</v>
          </cell>
          <cell r="J4478">
            <v>0</v>
          </cell>
          <cell r="K4478"/>
        </row>
        <row r="4479">
          <cell r="D4479"/>
          <cell r="J4479"/>
          <cell r="K4479"/>
        </row>
        <row r="4480">
          <cell r="D4480"/>
          <cell r="E4480"/>
          <cell r="J4480"/>
          <cell r="K4480">
            <v>0</v>
          </cell>
        </row>
        <row r="4481">
          <cell r="D4481"/>
          <cell r="E4481"/>
          <cell r="J4481"/>
          <cell r="K4481"/>
        </row>
        <row r="4482">
          <cell r="D4482"/>
          <cell r="J4482"/>
          <cell r="K4482"/>
        </row>
        <row r="4483">
          <cell r="D4483"/>
          <cell r="J4483"/>
          <cell r="K4483"/>
        </row>
        <row r="4484">
          <cell r="D4484"/>
          <cell r="J4484"/>
          <cell r="K4484"/>
        </row>
        <row r="4485">
          <cell r="D4485"/>
          <cell r="E4485"/>
          <cell r="J4485"/>
          <cell r="K4485"/>
        </row>
        <row r="4486">
          <cell r="D4486" t="str">
            <v>AM</v>
          </cell>
          <cell r="E4486">
            <v>23040040</v>
          </cell>
          <cell r="J4486"/>
          <cell r="K4486"/>
        </row>
        <row r="4487">
          <cell r="D4487"/>
          <cell r="E4487"/>
          <cell r="J4487"/>
          <cell r="K4487"/>
        </row>
        <row r="4488">
          <cell r="D4488">
            <v>0</v>
          </cell>
          <cell r="E4488"/>
          <cell r="J4488"/>
          <cell r="K4488"/>
        </row>
        <row r="4489">
          <cell r="D4489"/>
          <cell r="E4489"/>
          <cell r="J4489"/>
          <cell r="K4489"/>
        </row>
        <row r="4490">
          <cell r="D4490">
            <v>0</v>
          </cell>
          <cell r="E4490"/>
          <cell r="J4490"/>
          <cell r="K4490"/>
        </row>
        <row r="4491">
          <cell r="D4491"/>
          <cell r="E4491"/>
          <cell r="J4491"/>
          <cell r="K4491"/>
        </row>
        <row r="4492">
          <cell r="D4492" t="str">
            <v>C</v>
          </cell>
          <cell r="E4492"/>
          <cell r="J4492" t="str">
            <v>Disc 2</v>
          </cell>
          <cell r="K4492" t="str">
            <v>Amount</v>
          </cell>
        </row>
        <row r="4493">
          <cell r="D4493"/>
          <cell r="E4493"/>
          <cell r="J4493"/>
          <cell r="K4493"/>
        </row>
        <row r="4494">
          <cell r="D4494">
            <v>0</v>
          </cell>
          <cell r="E4494">
            <v>0</v>
          </cell>
          <cell r="J4494">
            <v>0</v>
          </cell>
          <cell r="K4494">
            <v>0</v>
          </cell>
        </row>
        <row r="4495">
          <cell r="D4495">
            <v>0</v>
          </cell>
          <cell r="E4495">
            <v>0</v>
          </cell>
          <cell r="J4495">
            <v>0</v>
          </cell>
          <cell r="K4495">
            <v>0</v>
          </cell>
        </row>
        <row r="4496">
          <cell r="D4496">
            <v>0</v>
          </cell>
          <cell r="E4496">
            <v>0</v>
          </cell>
          <cell r="J4496">
            <v>0</v>
          </cell>
          <cell r="K4496">
            <v>0</v>
          </cell>
        </row>
        <row r="4497">
          <cell r="D4497">
            <v>0</v>
          </cell>
          <cell r="E4497">
            <v>0</v>
          </cell>
          <cell r="J4497">
            <v>0</v>
          </cell>
          <cell r="K4497">
            <v>0</v>
          </cell>
        </row>
        <row r="4498">
          <cell r="D4498">
            <v>0</v>
          </cell>
          <cell r="E4498">
            <v>0</v>
          </cell>
          <cell r="J4498">
            <v>0</v>
          </cell>
          <cell r="K4498">
            <v>0</v>
          </cell>
        </row>
        <row r="4499">
          <cell r="D4499">
            <v>0</v>
          </cell>
          <cell r="E4499">
            <v>0</v>
          </cell>
          <cell r="J4499">
            <v>0</v>
          </cell>
          <cell r="K4499">
            <v>0</v>
          </cell>
        </row>
        <row r="4500">
          <cell r="D4500">
            <v>0</v>
          </cell>
          <cell r="E4500">
            <v>0</v>
          </cell>
          <cell r="J4500">
            <v>0</v>
          </cell>
          <cell r="K4500">
            <v>0</v>
          </cell>
        </row>
        <row r="4501">
          <cell r="D4501">
            <v>0</v>
          </cell>
          <cell r="E4501">
            <v>0</v>
          </cell>
          <cell r="J4501">
            <v>0</v>
          </cell>
          <cell r="K4501">
            <v>0</v>
          </cell>
        </row>
        <row r="4502">
          <cell r="D4502">
            <v>0</v>
          </cell>
          <cell r="E4502">
            <v>0</v>
          </cell>
          <cell r="J4502">
            <v>0</v>
          </cell>
          <cell r="K4502">
            <v>0</v>
          </cell>
        </row>
        <row r="4503">
          <cell r="D4503">
            <v>0</v>
          </cell>
          <cell r="E4503">
            <v>0</v>
          </cell>
          <cell r="J4503">
            <v>0</v>
          </cell>
          <cell r="K4503">
            <v>0</v>
          </cell>
        </row>
        <row r="4504">
          <cell r="D4504">
            <v>0</v>
          </cell>
          <cell r="E4504">
            <v>0</v>
          </cell>
          <cell r="J4504">
            <v>0</v>
          </cell>
          <cell r="K4504">
            <v>0</v>
          </cell>
        </row>
        <row r="4505">
          <cell r="D4505">
            <v>0</v>
          </cell>
          <cell r="E4505">
            <v>0</v>
          </cell>
          <cell r="J4505">
            <v>0</v>
          </cell>
          <cell r="K4505">
            <v>0</v>
          </cell>
        </row>
        <row r="4506">
          <cell r="D4506">
            <v>0</v>
          </cell>
          <cell r="E4506">
            <v>0</v>
          </cell>
          <cell r="J4506">
            <v>0</v>
          </cell>
          <cell r="K4506">
            <v>0</v>
          </cell>
        </row>
        <row r="4507">
          <cell r="D4507">
            <v>0</v>
          </cell>
          <cell r="E4507">
            <v>0</v>
          </cell>
          <cell r="J4507">
            <v>0</v>
          </cell>
          <cell r="K4507">
            <v>0</v>
          </cell>
        </row>
        <row r="4508">
          <cell r="D4508">
            <v>0</v>
          </cell>
          <cell r="E4508">
            <v>0</v>
          </cell>
          <cell r="J4508">
            <v>0</v>
          </cell>
          <cell r="K4508">
            <v>0</v>
          </cell>
        </row>
        <row r="4509">
          <cell r="D4509">
            <v>0</v>
          </cell>
          <cell r="E4509">
            <v>0</v>
          </cell>
          <cell r="J4509">
            <v>0</v>
          </cell>
          <cell r="K4509">
            <v>0</v>
          </cell>
        </row>
        <row r="4510">
          <cell r="D4510"/>
          <cell r="E4510"/>
          <cell r="J4510"/>
          <cell r="K4510"/>
        </row>
        <row r="4511">
          <cell r="D4511"/>
          <cell r="E4511"/>
          <cell r="J4511"/>
          <cell r="K4511"/>
        </row>
        <row r="4512">
          <cell r="D4512"/>
          <cell r="E4512"/>
          <cell r="J4512">
            <v>0</v>
          </cell>
          <cell r="K4512"/>
        </row>
        <row r="4513">
          <cell r="D4513"/>
          <cell r="E4513"/>
          <cell r="J4513"/>
          <cell r="K4513"/>
        </row>
        <row r="4514">
          <cell r="D4514"/>
          <cell r="E4514"/>
          <cell r="J4514">
            <v>0</v>
          </cell>
          <cell r="K4514">
            <v>0</v>
          </cell>
        </row>
        <row r="4515">
          <cell r="D4515"/>
          <cell r="E4515"/>
          <cell r="J4515"/>
          <cell r="K4515"/>
        </row>
        <row r="4516">
          <cell r="D4516"/>
          <cell r="E4516" t="str">
            <v>Hormat Kami,</v>
          </cell>
          <cell r="J4516">
            <v>0</v>
          </cell>
          <cell r="K4516"/>
        </row>
        <row r="4517">
          <cell r="D4517"/>
          <cell r="E4517"/>
          <cell r="J4517"/>
          <cell r="K4517"/>
        </row>
        <row r="4518">
          <cell r="D4518"/>
          <cell r="E4518"/>
          <cell r="J4518"/>
          <cell r="K4518">
            <v>0</v>
          </cell>
        </row>
        <row r="4519">
          <cell r="D4519"/>
          <cell r="E4519"/>
          <cell r="J4519"/>
          <cell r="K4519"/>
        </row>
        <row r="4520">
          <cell r="D4520"/>
          <cell r="E4520"/>
          <cell r="J4520">
            <v>0</v>
          </cell>
          <cell r="K4520"/>
        </row>
        <row r="4521">
          <cell r="D4521"/>
          <cell r="E4521"/>
          <cell r="J4521">
            <v>0</v>
          </cell>
          <cell r="K4521"/>
        </row>
        <row r="4522">
          <cell r="D4522"/>
          <cell r="E4522"/>
          <cell r="J4522"/>
          <cell r="K4522"/>
        </row>
        <row r="4523">
          <cell r="D4523"/>
          <cell r="E4523"/>
          <cell r="J4523"/>
          <cell r="K4523"/>
        </row>
        <row r="4524">
          <cell r="D4524" t="str">
            <v>AM</v>
          </cell>
          <cell r="E4524">
            <v>23040040</v>
          </cell>
          <cell r="J4524"/>
          <cell r="K4524"/>
        </row>
        <row r="4525">
          <cell r="D4525"/>
          <cell r="E4525"/>
          <cell r="J4525"/>
          <cell r="K4525"/>
        </row>
        <row r="4526">
          <cell r="D4526">
            <v>0</v>
          </cell>
          <cell r="E4526"/>
          <cell r="J4526"/>
          <cell r="K4526"/>
        </row>
        <row r="4527">
          <cell r="D4527"/>
          <cell r="E4527"/>
          <cell r="J4527"/>
          <cell r="K4527"/>
        </row>
        <row r="4528">
          <cell r="D4528">
            <v>0</v>
          </cell>
          <cell r="E4528"/>
          <cell r="J4528"/>
          <cell r="K4528"/>
        </row>
        <row r="4529">
          <cell r="D4529"/>
          <cell r="E4529"/>
          <cell r="J4529"/>
          <cell r="K4529"/>
        </row>
        <row r="4530">
          <cell r="D4530" t="str">
            <v>C</v>
          </cell>
          <cell r="E4530"/>
          <cell r="J4530" t="str">
            <v>Disc 2</v>
          </cell>
          <cell r="K4530" t="str">
            <v>Amount</v>
          </cell>
        </row>
        <row r="4531">
          <cell r="D4531"/>
          <cell r="E4531"/>
          <cell r="J4531"/>
          <cell r="K4531"/>
        </row>
        <row r="4532">
          <cell r="D4532">
            <v>0</v>
          </cell>
          <cell r="E4532">
            <v>0</v>
          </cell>
          <cell r="J4532">
            <v>0</v>
          </cell>
          <cell r="K4532">
            <v>0</v>
          </cell>
        </row>
        <row r="4533">
          <cell r="D4533">
            <v>0</v>
          </cell>
          <cell r="E4533">
            <v>0</v>
          </cell>
          <cell r="J4533">
            <v>0</v>
          </cell>
          <cell r="K4533">
            <v>0</v>
          </cell>
        </row>
        <row r="4534">
          <cell r="D4534">
            <v>0</v>
          </cell>
          <cell r="E4534">
            <v>0</v>
          </cell>
          <cell r="J4534">
            <v>0</v>
          </cell>
          <cell r="K4534">
            <v>0</v>
          </cell>
        </row>
        <row r="4535">
          <cell r="D4535">
            <v>0</v>
          </cell>
          <cell r="E4535">
            <v>0</v>
          </cell>
          <cell r="J4535">
            <v>0</v>
          </cell>
          <cell r="K4535">
            <v>0</v>
          </cell>
        </row>
        <row r="4536">
          <cell r="D4536">
            <v>0</v>
          </cell>
          <cell r="E4536">
            <v>0</v>
          </cell>
          <cell r="J4536">
            <v>0</v>
          </cell>
          <cell r="K4536">
            <v>0</v>
          </cell>
        </row>
        <row r="4537">
          <cell r="D4537">
            <v>0</v>
          </cell>
          <cell r="E4537">
            <v>0</v>
          </cell>
          <cell r="J4537">
            <v>0</v>
          </cell>
          <cell r="K4537">
            <v>0</v>
          </cell>
        </row>
        <row r="4538">
          <cell r="D4538">
            <v>0</v>
          </cell>
          <cell r="E4538">
            <v>0</v>
          </cell>
          <cell r="J4538">
            <v>0</v>
          </cell>
          <cell r="K4538">
            <v>0</v>
          </cell>
        </row>
        <row r="4539">
          <cell r="D4539">
            <v>0</v>
          </cell>
          <cell r="E4539">
            <v>0</v>
          </cell>
          <cell r="J4539">
            <v>0</v>
          </cell>
          <cell r="K4539">
            <v>0</v>
          </cell>
        </row>
        <row r="4540">
          <cell r="D4540">
            <v>0</v>
          </cell>
          <cell r="E4540">
            <v>0</v>
          </cell>
          <cell r="J4540">
            <v>0</v>
          </cell>
          <cell r="K4540">
            <v>0</v>
          </cell>
        </row>
        <row r="4541">
          <cell r="D4541">
            <v>0</v>
          </cell>
          <cell r="E4541">
            <v>0</v>
          </cell>
          <cell r="J4541">
            <v>0</v>
          </cell>
          <cell r="K4541">
            <v>0</v>
          </cell>
        </row>
        <row r="4542">
          <cell r="D4542">
            <v>0</v>
          </cell>
          <cell r="E4542">
            <v>0</v>
          </cell>
          <cell r="J4542">
            <v>0</v>
          </cell>
          <cell r="K4542">
            <v>0</v>
          </cell>
        </row>
        <row r="4543">
          <cell r="D4543">
            <v>0</v>
          </cell>
          <cell r="E4543">
            <v>0</v>
          </cell>
          <cell r="J4543">
            <v>0</v>
          </cell>
          <cell r="K4543">
            <v>0</v>
          </cell>
        </row>
        <row r="4544">
          <cell r="D4544">
            <v>0</v>
          </cell>
          <cell r="E4544">
            <v>0</v>
          </cell>
          <cell r="J4544">
            <v>0</v>
          </cell>
          <cell r="K4544">
            <v>0</v>
          </cell>
        </row>
        <row r="4545">
          <cell r="D4545">
            <v>0</v>
          </cell>
          <cell r="E4545">
            <v>0</v>
          </cell>
          <cell r="J4545">
            <v>0</v>
          </cell>
          <cell r="K4545">
            <v>0</v>
          </cell>
        </row>
        <row r="4546">
          <cell r="D4546">
            <v>0</v>
          </cell>
          <cell r="E4546">
            <v>0</v>
          </cell>
          <cell r="J4546">
            <v>0</v>
          </cell>
          <cell r="K4546">
            <v>0</v>
          </cell>
        </row>
        <row r="4547">
          <cell r="D4547">
            <v>0</v>
          </cell>
          <cell r="E4547">
            <v>0</v>
          </cell>
          <cell r="J4547">
            <v>0</v>
          </cell>
          <cell r="K4547">
            <v>0</v>
          </cell>
        </row>
        <row r="4548">
          <cell r="D4548"/>
          <cell r="E4548"/>
          <cell r="J4548"/>
          <cell r="K4548"/>
        </row>
        <row r="4549">
          <cell r="D4549"/>
          <cell r="E4549"/>
          <cell r="J4549"/>
          <cell r="K4549"/>
        </row>
        <row r="4550">
          <cell r="D4550"/>
          <cell r="E4550"/>
          <cell r="J4550">
            <v>0</v>
          </cell>
          <cell r="K4550"/>
        </row>
        <row r="4551">
          <cell r="D4551"/>
          <cell r="E4551"/>
          <cell r="J4551"/>
          <cell r="K4551"/>
        </row>
        <row r="4552">
          <cell r="D4552"/>
          <cell r="E4552"/>
          <cell r="J4552">
            <v>0</v>
          </cell>
          <cell r="K4552">
            <v>0</v>
          </cell>
        </row>
        <row r="4553">
          <cell r="D4553"/>
          <cell r="E4553"/>
          <cell r="J4553"/>
          <cell r="K4553"/>
        </row>
        <row r="4554">
          <cell r="D4554"/>
          <cell r="E4554" t="str">
            <v>Hormat Kami,</v>
          </cell>
          <cell r="J4554">
            <v>0</v>
          </cell>
          <cell r="K4554"/>
        </row>
        <row r="4555">
          <cell r="D4555"/>
          <cell r="E4555"/>
          <cell r="J4555"/>
          <cell r="K4555"/>
        </row>
        <row r="4556">
          <cell r="D4556"/>
          <cell r="E4556"/>
          <cell r="J4556"/>
          <cell r="K4556">
            <v>0</v>
          </cell>
        </row>
        <row r="4557">
          <cell r="D4557"/>
          <cell r="E4557"/>
          <cell r="J4557"/>
          <cell r="K4557"/>
        </row>
        <row r="4558">
          <cell r="D4558"/>
          <cell r="E4558"/>
          <cell r="J4558">
            <v>0</v>
          </cell>
          <cell r="K4558"/>
        </row>
        <row r="4559">
          <cell r="D4559"/>
          <cell r="E4559"/>
          <cell r="J4559">
            <v>0</v>
          </cell>
          <cell r="K4559"/>
        </row>
        <row r="4560">
          <cell r="D4560"/>
          <cell r="E4560"/>
          <cell r="J4560"/>
          <cell r="K4560"/>
        </row>
        <row r="4561">
          <cell r="D4561"/>
          <cell r="J4561"/>
        </row>
        <row r="4562">
          <cell r="D4562" t="str">
            <v>AM</v>
          </cell>
          <cell r="E4562">
            <v>23040041</v>
          </cell>
          <cell r="J4562"/>
          <cell r="K4562"/>
        </row>
        <row r="4563">
          <cell r="D4563"/>
          <cell r="E4563"/>
          <cell r="J4563"/>
          <cell r="K4563"/>
        </row>
        <row r="4564">
          <cell r="D4564"/>
          <cell r="E4564"/>
          <cell r="J4564"/>
          <cell r="K4564"/>
        </row>
        <row r="4565">
          <cell r="D4565"/>
          <cell r="E4565"/>
          <cell r="J4565"/>
          <cell r="K4565"/>
        </row>
        <row r="4566">
          <cell r="D4566"/>
          <cell r="E4566"/>
          <cell r="J4566"/>
          <cell r="K4566"/>
        </row>
        <row r="4567">
          <cell r="D4567"/>
          <cell r="J4567"/>
          <cell r="K4567"/>
        </row>
        <row r="4568">
          <cell r="D4568" t="str">
            <v>C</v>
          </cell>
          <cell r="E4568"/>
          <cell r="J4568" t="str">
            <v>Disc 2</v>
          </cell>
          <cell r="K4568" t="str">
            <v>Amount</v>
          </cell>
        </row>
        <row r="4569">
          <cell r="D4569"/>
          <cell r="E4569"/>
          <cell r="J4569"/>
          <cell r="K4569"/>
        </row>
        <row r="4570">
          <cell r="D4570"/>
          <cell r="E4570"/>
          <cell r="J4570"/>
          <cell r="K4570">
            <v>0</v>
          </cell>
        </row>
        <row r="4571">
          <cell r="D4571"/>
          <cell r="E4571"/>
          <cell r="J4571"/>
          <cell r="K4571">
            <v>0</v>
          </cell>
        </row>
        <row r="4572">
          <cell r="D4572"/>
          <cell r="E4572"/>
          <cell r="J4572"/>
          <cell r="K4572">
            <v>0</v>
          </cell>
        </row>
        <row r="4573">
          <cell r="D4573"/>
          <cell r="E4573"/>
          <cell r="J4573"/>
          <cell r="K4573">
            <v>0</v>
          </cell>
        </row>
        <row r="4574">
          <cell r="D4574"/>
          <cell r="E4574"/>
          <cell r="J4574"/>
          <cell r="K4574">
            <v>0</v>
          </cell>
        </row>
        <row r="4575">
          <cell r="D4575"/>
          <cell r="E4575"/>
          <cell r="J4575"/>
          <cell r="K4575">
            <v>0</v>
          </cell>
        </row>
        <row r="4576">
          <cell r="D4576"/>
          <cell r="E4576"/>
          <cell r="J4576"/>
          <cell r="K4576">
            <v>0</v>
          </cell>
        </row>
        <row r="4577">
          <cell r="D4577"/>
          <cell r="E4577"/>
          <cell r="J4577"/>
          <cell r="K4577">
            <v>0</v>
          </cell>
        </row>
        <row r="4578">
          <cell r="D4578"/>
          <cell r="E4578"/>
          <cell r="J4578"/>
          <cell r="K4578">
            <v>0</v>
          </cell>
        </row>
        <row r="4579">
          <cell r="D4579"/>
          <cell r="E4579"/>
          <cell r="J4579"/>
          <cell r="K4579">
            <v>0</v>
          </cell>
        </row>
        <row r="4580">
          <cell r="D4580"/>
          <cell r="E4580"/>
          <cell r="J4580"/>
          <cell r="K4580">
            <v>0</v>
          </cell>
        </row>
        <row r="4581">
          <cell r="D4581"/>
          <cell r="E4581"/>
          <cell r="J4581"/>
          <cell r="K4581">
            <v>0</v>
          </cell>
        </row>
        <row r="4582">
          <cell r="D4582"/>
          <cell r="E4582"/>
          <cell r="J4582"/>
          <cell r="K4582">
            <v>0</v>
          </cell>
        </row>
        <row r="4583">
          <cell r="D4583"/>
          <cell r="E4583"/>
          <cell r="J4583"/>
          <cell r="K4583">
            <v>0</v>
          </cell>
        </row>
        <row r="4584">
          <cell r="D4584"/>
          <cell r="E4584"/>
          <cell r="J4584"/>
          <cell r="K4584">
            <v>0</v>
          </cell>
        </row>
        <row r="4585">
          <cell r="D4585"/>
          <cell r="E4585"/>
          <cell r="J4585"/>
          <cell r="K4585">
            <v>0</v>
          </cell>
        </row>
        <row r="4586">
          <cell r="D4586"/>
          <cell r="E4586"/>
          <cell r="J4586"/>
          <cell r="K4586"/>
        </row>
        <row r="4587">
          <cell r="D4587"/>
          <cell r="E4587"/>
          <cell r="J4587"/>
          <cell r="K4587"/>
        </row>
        <row r="4588">
          <cell r="D4588"/>
          <cell r="J4588">
            <v>0</v>
          </cell>
          <cell r="K4588"/>
        </row>
        <row r="4589">
          <cell r="D4589"/>
          <cell r="J4589"/>
          <cell r="K4589"/>
        </row>
        <row r="4590">
          <cell r="D4590"/>
          <cell r="J4590"/>
          <cell r="K4590">
            <v>0</v>
          </cell>
        </row>
        <row r="4591">
          <cell r="D4591"/>
          <cell r="J4591"/>
          <cell r="K4591"/>
        </row>
        <row r="4592">
          <cell r="D4592"/>
          <cell r="E4592" t="str">
            <v>Hormat Kami,</v>
          </cell>
          <cell r="J4592">
            <v>0</v>
          </cell>
          <cell r="K4592"/>
        </row>
        <row r="4593">
          <cell r="D4593"/>
          <cell r="J4593"/>
          <cell r="K4593"/>
        </row>
        <row r="4594">
          <cell r="D4594"/>
          <cell r="E4594"/>
          <cell r="J4594"/>
          <cell r="K4594">
            <v>0</v>
          </cell>
        </row>
        <row r="4595">
          <cell r="D4595"/>
          <cell r="E4595"/>
          <cell r="J4595"/>
          <cell r="K4595"/>
        </row>
        <row r="4596">
          <cell r="D4596"/>
          <cell r="J4596"/>
          <cell r="K4596"/>
        </row>
        <row r="4597">
          <cell r="D4597"/>
          <cell r="J4597"/>
          <cell r="K4597"/>
        </row>
        <row r="4598">
          <cell r="D4598"/>
          <cell r="J4598"/>
          <cell r="K4598"/>
        </row>
        <row r="4599">
          <cell r="D4599"/>
          <cell r="E4599"/>
          <cell r="J4599"/>
          <cell r="K4599"/>
        </row>
        <row r="4600">
          <cell r="D4600" t="str">
            <v>AM</v>
          </cell>
          <cell r="E4600">
            <v>23040041</v>
          </cell>
          <cell r="J4600"/>
          <cell r="K4600"/>
        </row>
        <row r="4601">
          <cell r="D4601"/>
          <cell r="E4601"/>
          <cell r="J4601"/>
          <cell r="K4601"/>
        </row>
        <row r="4602">
          <cell r="D4602">
            <v>0</v>
          </cell>
          <cell r="E4602"/>
          <cell r="J4602"/>
          <cell r="K4602"/>
        </row>
        <row r="4603">
          <cell r="D4603"/>
          <cell r="E4603"/>
          <cell r="J4603"/>
          <cell r="K4603"/>
        </row>
        <row r="4604">
          <cell r="D4604">
            <v>0</v>
          </cell>
          <cell r="E4604"/>
          <cell r="J4604"/>
          <cell r="K4604"/>
        </row>
        <row r="4605">
          <cell r="D4605"/>
          <cell r="E4605"/>
          <cell r="J4605"/>
          <cell r="K4605"/>
        </row>
        <row r="4606">
          <cell r="D4606" t="str">
            <v>C</v>
          </cell>
          <cell r="E4606"/>
          <cell r="J4606" t="str">
            <v>Disc 2</v>
          </cell>
          <cell r="K4606" t="str">
            <v>Amount</v>
          </cell>
        </row>
        <row r="4607">
          <cell r="D4607"/>
          <cell r="E4607"/>
          <cell r="J4607"/>
          <cell r="K4607"/>
        </row>
        <row r="4608">
          <cell r="D4608">
            <v>0</v>
          </cell>
          <cell r="E4608">
            <v>0</v>
          </cell>
          <cell r="J4608">
            <v>0</v>
          </cell>
          <cell r="K4608">
            <v>0</v>
          </cell>
        </row>
        <row r="4609">
          <cell r="D4609">
            <v>0</v>
          </cell>
          <cell r="E4609">
            <v>0</v>
          </cell>
          <cell r="J4609">
            <v>0</v>
          </cell>
          <cell r="K4609">
            <v>0</v>
          </cell>
        </row>
        <row r="4610">
          <cell r="D4610">
            <v>0</v>
          </cell>
          <cell r="E4610">
            <v>0</v>
          </cell>
          <cell r="J4610">
            <v>0</v>
          </cell>
          <cell r="K4610">
            <v>0</v>
          </cell>
        </row>
        <row r="4611">
          <cell r="D4611">
            <v>0</v>
          </cell>
          <cell r="E4611">
            <v>0</v>
          </cell>
          <cell r="J4611">
            <v>0</v>
          </cell>
          <cell r="K4611">
            <v>0</v>
          </cell>
        </row>
        <row r="4612">
          <cell r="D4612">
            <v>0</v>
          </cell>
          <cell r="E4612">
            <v>0</v>
          </cell>
          <cell r="J4612">
            <v>0</v>
          </cell>
          <cell r="K4612">
            <v>0</v>
          </cell>
        </row>
        <row r="4613">
          <cell r="D4613">
            <v>0</v>
          </cell>
          <cell r="E4613">
            <v>0</v>
          </cell>
          <cell r="J4613">
            <v>0</v>
          </cell>
          <cell r="K4613">
            <v>0</v>
          </cell>
        </row>
        <row r="4614">
          <cell r="D4614">
            <v>0</v>
          </cell>
          <cell r="E4614">
            <v>0</v>
          </cell>
          <cell r="J4614">
            <v>0</v>
          </cell>
          <cell r="K4614">
            <v>0</v>
          </cell>
        </row>
        <row r="4615">
          <cell r="D4615">
            <v>0</v>
          </cell>
          <cell r="E4615">
            <v>0</v>
          </cell>
          <cell r="J4615">
            <v>0</v>
          </cell>
          <cell r="K4615">
            <v>0</v>
          </cell>
        </row>
        <row r="4616">
          <cell r="D4616">
            <v>0</v>
          </cell>
          <cell r="E4616">
            <v>0</v>
          </cell>
          <cell r="J4616">
            <v>0</v>
          </cell>
          <cell r="K4616">
            <v>0</v>
          </cell>
        </row>
        <row r="4617">
          <cell r="D4617">
            <v>0</v>
          </cell>
          <cell r="E4617">
            <v>0</v>
          </cell>
          <cell r="J4617">
            <v>0</v>
          </cell>
          <cell r="K4617">
            <v>0</v>
          </cell>
        </row>
        <row r="4618">
          <cell r="D4618">
            <v>0</v>
          </cell>
          <cell r="E4618">
            <v>0</v>
          </cell>
          <cell r="J4618">
            <v>0</v>
          </cell>
          <cell r="K4618">
            <v>0</v>
          </cell>
        </row>
        <row r="4619">
          <cell r="D4619">
            <v>0</v>
          </cell>
          <cell r="E4619">
            <v>0</v>
          </cell>
          <cell r="J4619">
            <v>0</v>
          </cell>
          <cell r="K4619">
            <v>0</v>
          </cell>
        </row>
        <row r="4620">
          <cell r="D4620">
            <v>0</v>
          </cell>
          <cell r="E4620">
            <v>0</v>
          </cell>
          <cell r="J4620">
            <v>0</v>
          </cell>
          <cell r="K4620">
            <v>0</v>
          </cell>
        </row>
        <row r="4621">
          <cell r="D4621">
            <v>0</v>
          </cell>
          <cell r="E4621">
            <v>0</v>
          </cell>
          <cell r="J4621">
            <v>0</v>
          </cell>
          <cell r="K4621">
            <v>0</v>
          </cell>
        </row>
        <row r="4622">
          <cell r="D4622">
            <v>0</v>
          </cell>
          <cell r="E4622">
            <v>0</v>
          </cell>
          <cell r="J4622">
            <v>0</v>
          </cell>
          <cell r="K4622">
            <v>0</v>
          </cell>
        </row>
        <row r="4623">
          <cell r="D4623">
            <v>0</v>
          </cell>
          <cell r="E4623">
            <v>0</v>
          </cell>
          <cell r="J4623">
            <v>0</v>
          </cell>
          <cell r="K4623">
            <v>0</v>
          </cell>
        </row>
        <row r="4624">
          <cell r="D4624"/>
          <cell r="E4624"/>
          <cell r="J4624"/>
          <cell r="K4624"/>
        </row>
        <row r="4625">
          <cell r="D4625"/>
          <cell r="E4625"/>
          <cell r="J4625"/>
          <cell r="K4625"/>
        </row>
        <row r="4626">
          <cell r="D4626"/>
          <cell r="E4626"/>
          <cell r="J4626">
            <v>0</v>
          </cell>
          <cell r="K4626"/>
        </row>
        <row r="4627">
          <cell r="D4627"/>
          <cell r="E4627"/>
          <cell r="J4627"/>
          <cell r="K4627"/>
        </row>
        <row r="4628">
          <cell r="D4628"/>
          <cell r="E4628"/>
          <cell r="J4628">
            <v>0</v>
          </cell>
          <cell r="K4628">
            <v>0</v>
          </cell>
        </row>
        <row r="4629">
          <cell r="D4629"/>
          <cell r="E4629"/>
          <cell r="J4629"/>
          <cell r="K4629"/>
        </row>
        <row r="4630">
          <cell r="D4630"/>
          <cell r="E4630" t="str">
            <v>Hormat Kami,</v>
          </cell>
          <cell r="J4630">
            <v>0</v>
          </cell>
          <cell r="K4630"/>
        </row>
        <row r="4631">
          <cell r="D4631"/>
          <cell r="E4631"/>
          <cell r="J4631"/>
          <cell r="K4631"/>
        </row>
        <row r="4632">
          <cell r="D4632"/>
          <cell r="E4632"/>
          <cell r="J4632"/>
          <cell r="K4632">
            <v>0</v>
          </cell>
        </row>
        <row r="4633">
          <cell r="D4633"/>
          <cell r="E4633"/>
          <cell r="J4633"/>
          <cell r="K4633"/>
        </row>
        <row r="4634">
          <cell r="D4634"/>
          <cell r="E4634"/>
          <cell r="J4634">
            <v>0</v>
          </cell>
          <cell r="K4634"/>
        </row>
        <row r="4635">
          <cell r="D4635"/>
          <cell r="E4635"/>
          <cell r="J4635">
            <v>0</v>
          </cell>
          <cell r="K4635"/>
        </row>
        <row r="4636">
          <cell r="D4636"/>
          <cell r="E4636"/>
          <cell r="J4636"/>
          <cell r="K4636"/>
        </row>
        <row r="4637">
          <cell r="D4637"/>
          <cell r="E4637"/>
          <cell r="J4637"/>
          <cell r="K4637"/>
        </row>
        <row r="4638">
          <cell r="D4638" t="str">
            <v>AM</v>
          </cell>
          <cell r="E4638">
            <v>23040041</v>
          </cell>
          <cell r="J4638"/>
          <cell r="K4638"/>
        </row>
        <row r="4639">
          <cell r="D4639"/>
          <cell r="E4639"/>
          <cell r="J4639"/>
          <cell r="K4639"/>
        </row>
        <row r="4640">
          <cell r="D4640">
            <v>0</v>
          </cell>
          <cell r="E4640"/>
          <cell r="J4640"/>
          <cell r="K4640"/>
        </row>
        <row r="4641">
          <cell r="D4641"/>
          <cell r="E4641"/>
          <cell r="J4641"/>
          <cell r="K4641"/>
        </row>
        <row r="4642">
          <cell r="D4642">
            <v>0</v>
          </cell>
          <cell r="E4642"/>
          <cell r="J4642"/>
          <cell r="K4642"/>
        </row>
        <row r="4643">
          <cell r="D4643"/>
          <cell r="E4643"/>
          <cell r="J4643"/>
          <cell r="K4643"/>
        </row>
        <row r="4644">
          <cell r="D4644" t="str">
            <v>C</v>
          </cell>
          <cell r="E4644"/>
          <cell r="J4644" t="str">
            <v>Disc 2</v>
          </cell>
          <cell r="K4644" t="str">
            <v>Amount</v>
          </cell>
        </row>
        <row r="4645">
          <cell r="D4645"/>
          <cell r="E4645"/>
          <cell r="J4645"/>
          <cell r="K4645"/>
        </row>
        <row r="4646">
          <cell r="D4646">
            <v>0</v>
          </cell>
          <cell r="E4646">
            <v>0</v>
          </cell>
          <cell r="J4646">
            <v>0</v>
          </cell>
          <cell r="K4646">
            <v>0</v>
          </cell>
        </row>
        <row r="4647">
          <cell r="D4647">
            <v>0</v>
          </cell>
          <cell r="E4647">
            <v>0</v>
          </cell>
          <cell r="J4647">
            <v>0</v>
          </cell>
          <cell r="K4647">
            <v>0</v>
          </cell>
        </row>
        <row r="4648">
          <cell r="D4648">
            <v>0</v>
          </cell>
          <cell r="E4648">
            <v>0</v>
          </cell>
          <cell r="J4648">
            <v>0</v>
          </cell>
          <cell r="K4648">
            <v>0</v>
          </cell>
        </row>
        <row r="4649">
          <cell r="D4649">
            <v>0</v>
          </cell>
          <cell r="E4649">
            <v>0</v>
          </cell>
          <cell r="J4649">
            <v>0</v>
          </cell>
          <cell r="K4649">
            <v>0</v>
          </cell>
        </row>
        <row r="4650">
          <cell r="D4650">
            <v>0</v>
          </cell>
          <cell r="E4650">
            <v>0</v>
          </cell>
          <cell r="J4650">
            <v>0</v>
          </cell>
          <cell r="K4650">
            <v>0</v>
          </cell>
        </row>
        <row r="4651">
          <cell r="D4651">
            <v>0</v>
          </cell>
          <cell r="E4651">
            <v>0</v>
          </cell>
          <cell r="J4651">
            <v>0</v>
          </cell>
          <cell r="K4651">
            <v>0</v>
          </cell>
        </row>
        <row r="4652">
          <cell r="D4652">
            <v>0</v>
          </cell>
          <cell r="E4652">
            <v>0</v>
          </cell>
          <cell r="J4652">
            <v>0</v>
          </cell>
          <cell r="K4652">
            <v>0</v>
          </cell>
        </row>
        <row r="4653">
          <cell r="D4653">
            <v>0</v>
          </cell>
          <cell r="E4653">
            <v>0</v>
          </cell>
          <cell r="J4653">
            <v>0</v>
          </cell>
          <cell r="K4653">
            <v>0</v>
          </cell>
        </row>
        <row r="4654">
          <cell r="D4654">
            <v>0</v>
          </cell>
          <cell r="E4654">
            <v>0</v>
          </cell>
          <cell r="J4654">
            <v>0</v>
          </cell>
          <cell r="K4654">
            <v>0</v>
          </cell>
        </row>
        <row r="4655">
          <cell r="D4655">
            <v>0</v>
          </cell>
          <cell r="E4655">
            <v>0</v>
          </cell>
          <cell r="J4655">
            <v>0</v>
          </cell>
          <cell r="K4655">
            <v>0</v>
          </cell>
        </row>
        <row r="4656">
          <cell r="D4656">
            <v>0</v>
          </cell>
          <cell r="E4656">
            <v>0</v>
          </cell>
          <cell r="J4656">
            <v>0</v>
          </cell>
          <cell r="K4656">
            <v>0</v>
          </cell>
        </row>
        <row r="4657">
          <cell r="D4657">
            <v>0</v>
          </cell>
          <cell r="E4657">
            <v>0</v>
          </cell>
          <cell r="J4657">
            <v>0</v>
          </cell>
          <cell r="K4657">
            <v>0</v>
          </cell>
        </row>
        <row r="4658">
          <cell r="D4658">
            <v>0</v>
          </cell>
          <cell r="E4658">
            <v>0</v>
          </cell>
          <cell r="J4658">
            <v>0</v>
          </cell>
          <cell r="K4658">
            <v>0</v>
          </cell>
        </row>
        <row r="4659">
          <cell r="D4659">
            <v>0</v>
          </cell>
          <cell r="E4659">
            <v>0</v>
          </cell>
          <cell r="J4659">
            <v>0</v>
          </cell>
          <cell r="K4659">
            <v>0</v>
          </cell>
        </row>
        <row r="4660">
          <cell r="D4660">
            <v>0</v>
          </cell>
          <cell r="E4660">
            <v>0</v>
          </cell>
          <cell r="J4660">
            <v>0</v>
          </cell>
          <cell r="K4660">
            <v>0</v>
          </cell>
        </row>
        <row r="4661">
          <cell r="D4661">
            <v>0</v>
          </cell>
          <cell r="E4661">
            <v>0</v>
          </cell>
          <cell r="J4661">
            <v>0</v>
          </cell>
          <cell r="K4661">
            <v>0</v>
          </cell>
        </row>
        <row r="4662">
          <cell r="D4662"/>
          <cell r="E4662"/>
          <cell r="J4662"/>
          <cell r="K4662"/>
        </row>
        <row r="4663">
          <cell r="D4663"/>
          <cell r="E4663"/>
          <cell r="J4663"/>
          <cell r="K4663"/>
        </row>
        <row r="4664">
          <cell r="D4664"/>
          <cell r="E4664"/>
          <cell r="J4664">
            <v>0</v>
          </cell>
          <cell r="K4664"/>
        </row>
        <row r="4665">
          <cell r="D4665"/>
          <cell r="E4665"/>
          <cell r="J4665"/>
          <cell r="K4665"/>
        </row>
        <row r="4666">
          <cell r="D4666"/>
          <cell r="E4666"/>
          <cell r="J4666">
            <v>0</v>
          </cell>
          <cell r="K4666">
            <v>0</v>
          </cell>
        </row>
        <row r="4667">
          <cell r="D4667"/>
          <cell r="E4667"/>
          <cell r="J4667"/>
          <cell r="K4667"/>
        </row>
        <row r="4668">
          <cell r="D4668"/>
          <cell r="E4668" t="str">
            <v>Hormat Kami,</v>
          </cell>
          <cell r="J4668">
            <v>0</v>
          </cell>
          <cell r="K4668"/>
        </row>
        <row r="4669">
          <cell r="D4669"/>
          <cell r="E4669"/>
          <cell r="J4669"/>
          <cell r="K4669"/>
        </row>
        <row r="4670">
          <cell r="D4670"/>
          <cell r="E4670"/>
          <cell r="J4670"/>
          <cell r="K4670">
            <v>0</v>
          </cell>
        </row>
        <row r="4671">
          <cell r="D4671"/>
          <cell r="E4671"/>
          <cell r="J4671"/>
          <cell r="K4671"/>
        </row>
        <row r="4672">
          <cell r="D4672"/>
          <cell r="E4672"/>
          <cell r="J4672">
            <v>0</v>
          </cell>
          <cell r="K4672"/>
        </row>
        <row r="4673">
          <cell r="D4673"/>
          <cell r="E4673"/>
          <cell r="J4673">
            <v>0</v>
          </cell>
          <cell r="K4673"/>
        </row>
        <row r="4674">
          <cell r="D4674"/>
          <cell r="E4674"/>
          <cell r="J4674"/>
          <cell r="K4674"/>
        </row>
        <row r="4675">
          <cell r="D4675"/>
          <cell r="J4675"/>
        </row>
        <row r="4676">
          <cell r="D4676" t="str">
            <v>AM</v>
          </cell>
          <cell r="E4676">
            <v>23040042</v>
          </cell>
          <cell r="J4676"/>
          <cell r="K4676"/>
        </row>
        <row r="4677">
          <cell r="D4677"/>
          <cell r="E4677"/>
          <cell r="J4677"/>
          <cell r="K4677"/>
        </row>
        <row r="4678">
          <cell r="D4678"/>
          <cell r="E4678"/>
          <cell r="J4678"/>
          <cell r="K4678"/>
        </row>
        <row r="4679">
          <cell r="D4679"/>
          <cell r="E4679"/>
          <cell r="J4679"/>
          <cell r="K4679"/>
        </row>
        <row r="4680">
          <cell r="D4680"/>
          <cell r="E4680"/>
          <cell r="J4680"/>
          <cell r="K4680"/>
        </row>
        <row r="4681">
          <cell r="D4681"/>
          <cell r="J4681"/>
          <cell r="K4681"/>
        </row>
        <row r="4682">
          <cell r="D4682" t="str">
            <v>C</v>
          </cell>
          <cell r="E4682"/>
          <cell r="J4682" t="str">
            <v>Disc 2</v>
          </cell>
          <cell r="K4682" t="str">
            <v>Amount</v>
          </cell>
        </row>
        <row r="4683">
          <cell r="D4683"/>
          <cell r="E4683"/>
          <cell r="J4683"/>
          <cell r="K4683"/>
        </row>
        <row r="4684">
          <cell r="D4684"/>
          <cell r="E4684"/>
          <cell r="J4684"/>
          <cell r="K4684">
            <v>0</v>
          </cell>
        </row>
        <row r="4685">
          <cell r="D4685"/>
          <cell r="E4685"/>
          <cell r="J4685"/>
          <cell r="K4685">
            <v>0</v>
          </cell>
        </row>
        <row r="4686">
          <cell r="D4686"/>
          <cell r="E4686"/>
          <cell r="J4686"/>
          <cell r="K4686">
            <v>0</v>
          </cell>
        </row>
        <row r="4687">
          <cell r="D4687"/>
          <cell r="E4687"/>
          <cell r="J4687"/>
          <cell r="K4687">
            <v>0</v>
          </cell>
        </row>
        <row r="4688">
          <cell r="D4688"/>
          <cell r="E4688"/>
          <cell r="J4688"/>
          <cell r="K4688">
            <v>0</v>
          </cell>
        </row>
        <row r="4689">
          <cell r="D4689"/>
          <cell r="E4689"/>
          <cell r="J4689"/>
          <cell r="K4689">
            <v>0</v>
          </cell>
        </row>
        <row r="4690">
          <cell r="D4690"/>
          <cell r="E4690"/>
          <cell r="J4690"/>
          <cell r="K4690">
            <v>0</v>
          </cell>
        </row>
        <row r="4691">
          <cell r="D4691"/>
          <cell r="E4691"/>
          <cell r="J4691"/>
          <cell r="K4691">
            <v>0</v>
          </cell>
        </row>
        <row r="4692">
          <cell r="D4692"/>
          <cell r="E4692"/>
          <cell r="J4692"/>
          <cell r="K4692">
            <v>0</v>
          </cell>
        </row>
        <row r="4693">
          <cell r="D4693"/>
          <cell r="E4693"/>
          <cell r="J4693"/>
          <cell r="K4693">
            <v>0</v>
          </cell>
        </row>
        <row r="4694">
          <cell r="D4694"/>
          <cell r="E4694"/>
          <cell r="J4694"/>
          <cell r="K4694">
            <v>0</v>
          </cell>
        </row>
        <row r="4695">
          <cell r="D4695"/>
          <cell r="E4695"/>
          <cell r="J4695"/>
          <cell r="K4695">
            <v>0</v>
          </cell>
        </row>
        <row r="4696">
          <cell r="D4696"/>
          <cell r="E4696"/>
          <cell r="J4696"/>
          <cell r="K4696">
            <v>0</v>
          </cell>
        </row>
        <row r="4697">
          <cell r="D4697"/>
          <cell r="E4697"/>
          <cell r="J4697"/>
          <cell r="K4697">
            <v>0</v>
          </cell>
        </row>
        <row r="4698">
          <cell r="D4698"/>
          <cell r="E4698"/>
          <cell r="J4698"/>
          <cell r="K4698">
            <v>0</v>
          </cell>
        </row>
        <row r="4699">
          <cell r="D4699"/>
          <cell r="E4699"/>
          <cell r="J4699"/>
          <cell r="K4699">
            <v>0</v>
          </cell>
        </row>
        <row r="4700">
          <cell r="D4700"/>
          <cell r="E4700"/>
          <cell r="J4700"/>
          <cell r="K4700"/>
        </row>
        <row r="4701">
          <cell r="D4701"/>
          <cell r="E4701"/>
          <cell r="J4701"/>
          <cell r="K4701"/>
        </row>
        <row r="4702">
          <cell r="D4702"/>
          <cell r="J4702">
            <v>0</v>
          </cell>
          <cell r="K4702"/>
        </row>
        <row r="4703">
          <cell r="D4703"/>
          <cell r="J4703"/>
          <cell r="K4703"/>
        </row>
        <row r="4704">
          <cell r="D4704"/>
          <cell r="J4704"/>
          <cell r="K4704">
            <v>0</v>
          </cell>
        </row>
        <row r="4705">
          <cell r="D4705"/>
          <cell r="J4705"/>
          <cell r="K4705"/>
        </row>
        <row r="4706">
          <cell r="D4706"/>
          <cell r="E4706" t="str">
            <v>Hormat Kami,</v>
          </cell>
          <cell r="J4706">
            <v>0</v>
          </cell>
          <cell r="K4706"/>
        </row>
        <row r="4707">
          <cell r="D4707"/>
          <cell r="J4707"/>
          <cell r="K4707"/>
        </row>
        <row r="4708">
          <cell r="D4708"/>
          <cell r="E4708"/>
          <cell r="J4708"/>
          <cell r="K4708">
            <v>0</v>
          </cell>
        </row>
        <row r="4709">
          <cell r="D4709"/>
          <cell r="E4709"/>
          <cell r="J4709"/>
          <cell r="K4709"/>
        </row>
        <row r="4710">
          <cell r="D4710"/>
          <cell r="J4710"/>
          <cell r="K4710"/>
        </row>
        <row r="4711">
          <cell r="D4711"/>
          <cell r="J4711"/>
          <cell r="K4711"/>
        </row>
        <row r="4712">
          <cell r="D4712"/>
          <cell r="J4712"/>
          <cell r="K4712"/>
        </row>
        <row r="4713">
          <cell r="D4713"/>
          <cell r="E4713"/>
          <cell r="J4713"/>
          <cell r="K4713"/>
        </row>
        <row r="4714">
          <cell r="D4714" t="str">
            <v>AM</v>
          </cell>
          <cell r="E4714">
            <v>23040042</v>
          </cell>
          <cell r="J4714"/>
          <cell r="K4714"/>
        </row>
        <row r="4715">
          <cell r="D4715"/>
          <cell r="E4715"/>
          <cell r="J4715"/>
          <cell r="K4715"/>
        </row>
        <row r="4716">
          <cell r="D4716">
            <v>0</v>
          </cell>
          <cell r="E4716"/>
          <cell r="J4716"/>
          <cell r="K4716"/>
        </row>
        <row r="4717">
          <cell r="D4717"/>
          <cell r="E4717"/>
          <cell r="J4717"/>
          <cell r="K4717"/>
        </row>
        <row r="4718">
          <cell r="D4718">
            <v>0</v>
          </cell>
          <cell r="E4718"/>
          <cell r="J4718"/>
          <cell r="K4718"/>
        </row>
        <row r="4719">
          <cell r="D4719"/>
          <cell r="E4719"/>
          <cell r="J4719"/>
          <cell r="K4719"/>
        </row>
        <row r="4720">
          <cell r="D4720" t="str">
            <v>C</v>
          </cell>
          <cell r="E4720"/>
          <cell r="J4720" t="str">
            <v>Disc 2</v>
          </cell>
          <cell r="K4720" t="str">
            <v>Amount</v>
          </cell>
        </row>
        <row r="4721">
          <cell r="D4721"/>
          <cell r="E4721"/>
          <cell r="J4721"/>
          <cell r="K4721"/>
        </row>
        <row r="4722">
          <cell r="D4722">
            <v>0</v>
          </cell>
          <cell r="E4722">
            <v>0</v>
          </cell>
          <cell r="J4722">
            <v>0</v>
          </cell>
          <cell r="K4722">
            <v>0</v>
          </cell>
        </row>
        <row r="4723">
          <cell r="D4723">
            <v>0</v>
          </cell>
          <cell r="E4723">
            <v>0</v>
          </cell>
          <cell r="J4723">
            <v>0</v>
          </cell>
          <cell r="K4723">
            <v>0</v>
          </cell>
        </row>
        <row r="4724">
          <cell r="D4724">
            <v>0</v>
          </cell>
          <cell r="E4724">
            <v>0</v>
          </cell>
          <cell r="J4724">
            <v>0</v>
          </cell>
          <cell r="K4724">
            <v>0</v>
          </cell>
        </row>
        <row r="4725">
          <cell r="D4725">
            <v>0</v>
          </cell>
          <cell r="E4725">
            <v>0</v>
          </cell>
          <cell r="J4725">
            <v>0</v>
          </cell>
          <cell r="K4725">
            <v>0</v>
          </cell>
        </row>
        <row r="4726">
          <cell r="D4726">
            <v>0</v>
          </cell>
          <cell r="E4726">
            <v>0</v>
          </cell>
          <cell r="J4726">
            <v>0</v>
          </cell>
          <cell r="K4726">
            <v>0</v>
          </cell>
        </row>
        <row r="4727">
          <cell r="D4727">
            <v>0</v>
          </cell>
          <cell r="E4727">
            <v>0</v>
          </cell>
          <cell r="J4727">
            <v>0</v>
          </cell>
          <cell r="K4727">
            <v>0</v>
          </cell>
        </row>
        <row r="4728">
          <cell r="D4728">
            <v>0</v>
          </cell>
          <cell r="E4728">
            <v>0</v>
          </cell>
          <cell r="J4728">
            <v>0</v>
          </cell>
          <cell r="K4728">
            <v>0</v>
          </cell>
        </row>
        <row r="4729">
          <cell r="D4729">
            <v>0</v>
          </cell>
          <cell r="E4729">
            <v>0</v>
          </cell>
          <cell r="J4729">
            <v>0</v>
          </cell>
          <cell r="K4729">
            <v>0</v>
          </cell>
        </row>
        <row r="4730">
          <cell r="D4730">
            <v>0</v>
          </cell>
          <cell r="E4730">
            <v>0</v>
          </cell>
          <cell r="J4730">
            <v>0</v>
          </cell>
          <cell r="K4730">
            <v>0</v>
          </cell>
        </row>
        <row r="4731">
          <cell r="D4731">
            <v>0</v>
          </cell>
          <cell r="E4731">
            <v>0</v>
          </cell>
          <cell r="J4731">
            <v>0</v>
          </cell>
          <cell r="K4731">
            <v>0</v>
          </cell>
        </row>
        <row r="4732">
          <cell r="D4732">
            <v>0</v>
          </cell>
          <cell r="E4732">
            <v>0</v>
          </cell>
          <cell r="J4732">
            <v>0</v>
          </cell>
          <cell r="K4732">
            <v>0</v>
          </cell>
        </row>
        <row r="4733">
          <cell r="D4733">
            <v>0</v>
          </cell>
          <cell r="E4733">
            <v>0</v>
          </cell>
          <cell r="J4733">
            <v>0</v>
          </cell>
          <cell r="K4733">
            <v>0</v>
          </cell>
        </row>
        <row r="4734">
          <cell r="D4734">
            <v>0</v>
          </cell>
          <cell r="E4734">
            <v>0</v>
          </cell>
          <cell r="J4734">
            <v>0</v>
          </cell>
          <cell r="K4734">
            <v>0</v>
          </cell>
        </row>
        <row r="4735">
          <cell r="D4735">
            <v>0</v>
          </cell>
          <cell r="E4735">
            <v>0</v>
          </cell>
          <cell r="J4735">
            <v>0</v>
          </cell>
          <cell r="K4735">
            <v>0</v>
          </cell>
        </row>
        <row r="4736">
          <cell r="D4736">
            <v>0</v>
          </cell>
          <cell r="E4736">
            <v>0</v>
          </cell>
          <cell r="J4736">
            <v>0</v>
          </cell>
          <cell r="K4736">
            <v>0</v>
          </cell>
        </row>
        <row r="4737">
          <cell r="D4737">
            <v>0</v>
          </cell>
          <cell r="E4737">
            <v>0</v>
          </cell>
          <cell r="J4737">
            <v>0</v>
          </cell>
          <cell r="K4737">
            <v>0</v>
          </cell>
        </row>
        <row r="4738">
          <cell r="D4738"/>
          <cell r="E4738"/>
          <cell r="J4738"/>
          <cell r="K4738"/>
        </row>
        <row r="4739">
          <cell r="D4739"/>
          <cell r="E4739"/>
          <cell r="J4739"/>
          <cell r="K4739"/>
        </row>
        <row r="4740">
          <cell r="D4740"/>
          <cell r="E4740"/>
          <cell r="J4740">
            <v>0</v>
          </cell>
          <cell r="K4740"/>
        </row>
        <row r="4741">
          <cell r="D4741"/>
          <cell r="E4741"/>
          <cell r="J4741"/>
          <cell r="K4741"/>
        </row>
        <row r="4742">
          <cell r="D4742"/>
          <cell r="E4742"/>
          <cell r="J4742">
            <v>0</v>
          </cell>
          <cell r="K4742">
            <v>0</v>
          </cell>
        </row>
        <row r="4743">
          <cell r="D4743"/>
          <cell r="E4743"/>
          <cell r="J4743"/>
          <cell r="K4743"/>
        </row>
        <row r="4744">
          <cell r="D4744"/>
          <cell r="E4744" t="str">
            <v>Hormat Kami,</v>
          </cell>
          <cell r="J4744">
            <v>0</v>
          </cell>
          <cell r="K4744"/>
        </row>
        <row r="4745">
          <cell r="D4745"/>
          <cell r="E4745"/>
          <cell r="J4745"/>
          <cell r="K4745"/>
        </row>
        <row r="4746">
          <cell r="D4746"/>
          <cell r="E4746"/>
          <cell r="J4746"/>
          <cell r="K4746">
            <v>0</v>
          </cell>
        </row>
        <row r="4747">
          <cell r="D4747"/>
          <cell r="E4747"/>
          <cell r="J4747"/>
          <cell r="K4747"/>
        </row>
        <row r="4748">
          <cell r="D4748"/>
          <cell r="E4748"/>
          <cell r="J4748">
            <v>0</v>
          </cell>
          <cell r="K4748"/>
        </row>
        <row r="4749">
          <cell r="D4749"/>
          <cell r="E4749"/>
          <cell r="J4749">
            <v>0</v>
          </cell>
          <cell r="K4749"/>
        </row>
        <row r="4750">
          <cell r="D4750"/>
          <cell r="E4750"/>
          <cell r="J4750"/>
          <cell r="K4750"/>
        </row>
        <row r="4751">
          <cell r="D4751"/>
          <cell r="E4751"/>
          <cell r="J4751"/>
          <cell r="K4751"/>
        </row>
        <row r="4752">
          <cell r="D4752" t="str">
            <v>AM</v>
          </cell>
          <cell r="E4752">
            <v>23040042</v>
          </cell>
          <cell r="J4752"/>
          <cell r="K4752"/>
        </row>
        <row r="4753">
          <cell r="D4753"/>
          <cell r="E4753"/>
          <cell r="J4753"/>
          <cell r="K4753"/>
        </row>
        <row r="4754">
          <cell r="D4754">
            <v>0</v>
          </cell>
          <cell r="E4754"/>
          <cell r="J4754"/>
          <cell r="K4754"/>
        </row>
        <row r="4755">
          <cell r="D4755"/>
          <cell r="E4755"/>
          <cell r="J4755"/>
          <cell r="K4755"/>
        </row>
        <row r="4756">
          <cell r="D4756">
            <v>0</v>
          </cell>
          <cell r="E4756"/>
          <cell r="J4756"/>
          <cell r="K4756"/>
        </row>
        <row r="4757">
          <cell r="D4757"/>
          <cell r="E4757"/>
          <cell r="J4757"/>
          <cell r="K4757"/>
        </row>
        <row r="4758">
          <cell r="D4758" t="str">
            <v>C</v>
          </cell>
          <cell r="E4758"/>
          <cell r="J4758" t="str">
            <v>Disc 2</v>
          </cell>
          <cell r="K4758" t="str">
            <v>Amount</v>
          </cell>
        </row>
        <row r="4759">
          <cell r="D4759"/>
          <cell r="E4759"/>
          <cell r="J4759"/>
          <cell r="K4759"/>
        </row>
        <row r="4760">
          <cell r="D4760">
            <v>0</v>
          </cell>
          <cell r="E4760">
            <v>0</v>
          </cell>
          <cell r="J4760">
            <v>0</v>
          </cell>
          <cell r="K4760">
            <v>0</v>
          </cell>
        </row>
        <row r="4761">
          <cell r="D4761">
            <v>0</v>
          </cell>
          <cell r="E4761">
            <v>0</v>
          </cell>
          <cell r="J4761">
            <v>0</v>
          </cell>
          <cell r="K4761">
            <v>0</v>
          </cell>
        </row>
        <row r="4762">
          <cell r="D4762">
            <v>0</v>
          </cell>
          <cell r="E4762">
            <v>0</v>
          </cell>
          <cell r="J4762">
            <v>0</v>
          </cell>
          <cell r="K4762">
            <v>0</v>
          </cell>
        </row>
        <row r="4763">
          <cell r="D4763">
            <v>0</v>
          </cell>
          <cell r="E4763">
            <v>0</v>
          </cell>
          <cell r="J4763">
            <v>0</v>
          </cell>
          <cell r="K4763">
            <v>0</v>
          </cell>
        </row>
        <row r="4764">
          <cell r="D4764">
            <v>0</v>
          </cell>
          <cell r="E4764">
            <v>0</v>
          </cell>
          <cell r="J4764">
            <v>0</v>
          </cell>
          <cell r="K4764">
            <v>0</v>
          </cell>
        </row>
        <row r="4765">
          <cell r="D4765">
            <v>0</v>
          </cell>
          <cell r="E4765">
            <v>0</v>
          </cell>
          <cell r="J4765">
            <v>0</v>
          </cell>
          <cell r="K4765">
            <v>0</v>
          </cell>
        </row>
        <row r="4766">
          <cell r="D4766">
            <v>0</v>
          </cell>
          <cell r="E4766">
            <v>0</v>
          </cell>
          <cell r="J4766">
            <v>0</v>
          </cell>
          <cell r="K4766">
            <v>0</v>
          </cell>
        </row>
        <row r="4767">
          <cell r="D4767">
            <v>0</v>
          </cell>
          <cell r="E4767">
            <v>0</v>
          </cell>
          <cell r="J4767">
            <v>0</v>
          </cell>
          <cell r="K4767">
            <v>0</v>
          </cell>
        </row>
        <row r="4768">
          <cell r="D4768">
            <v>0</v>
          </cell>
          <cell r="E4768">
            <v>0</v>
          </cell>
          <cell r="J4768">
            <v>0</v>
          </cell>
          <cell r="K4768">
            <v>0</v>
          </cell>
        </row>
        <row r="4769">
          <cell r="D4769">
            <v>0</v>
          </cell>
          <cell r="E4769">
            <v>0</v>
          </cell>
          <cell r="J4769">
            <v>0</v>
          </cell>
          <cell r="K4769">
            <v>0</v>
          </cell>
        </row>
        <row r="4770">
          <cell r="D4770">
            <v>0</v>
          </cell>
          <cell r="E4770">
            <v>0</v>
          </cell>
          <cell r="J4770">
            <v>0</v>
          </cell>
          <cell r="K4770">
            <v>0</v>
          </cell>
        </row>
        <row r="4771">
          <cell r="D4771">
            <v>0</v>
          </cell>
          <cell r="E4771">
            <v>0</v>
          </cell>
          <cell r="J4771">
            <v>0</v>
          </cell>
          <cell r="K4771">
            <v>0</v>
          </cell>
        </row>
        <row r="4772">
          <cell r="D4772">
            <v>0</v>
          </cell>
          <cell r="E4772">
            <v>0</v>
          </cell>
          <cell r="J4772">
            <v>0</v>
          </cell>
          <cell r="K4772">
            <v>0</v>
          </cell>
        </row>
        <row r="4773">
          <cell r="D4773">
            <v>0</v>
          </cell>
          <cell r="E4773">
            <v>0</v>
          </cell>
          <cell r="J4773">
            <v>0</v>
          </cell>
          <cell r="K4773">
            <v>0</v>
          </cell>
        </row>
        <row r="4774">
          <cell r="D4774">
            <v>0</v>
          </cell>
          <cell r="E4774">
            <v>0</v>
          </cell>
          <cell r="J4774">
            <v>0</v>
          </cell>
          <cell r="K4774">
            <v>0</v>
          </cell>
        </row>
        <row r="4775">
          <cell r="D4775">
            <v>0</v>
          </cell>
          <cell r="E4775">
            <v>0</v>
          </cell>
          <cell r="J4775">
            <v>0</v>
          </cell>
          <cell r="K4775">
            <v>0</v>
          </cell>
        </row>
        <row r="4776">
          <cell r="D4776"/>
          <cell r="E4776"/>
          <cell r="J4776"/>
          <cell r="K4776"/>
        </row>
        <row r="4777">
          <cell r="D4777"/>
          <cell r="E4777"/>
          <cell r="J4777"/>
          <cell r="K4777"/>
        </row>
        <row r="4778">
          <cell r="D4778"/>
          <cell r="E4778"/>
          <cell r="J4778">
            <v>0</v>
          </cell>
          <cell r="K4778"/>
        </row>
        <row r="4779">
          <cell r="D4779"/>
          <cell r="E4779"/>
          <cell r="J4779"/>
          <cell r="K4779"/>
        </row>
        <row r="4780">
          <cell r="D4780"/>
          <cell r="E4780"/>
          <cell r="J4780">
            <v>0</v>
          </cell>
          <cell r="K4780">
            <v>0</v>
          </cell>
        </row>
        <row r="4781">
          <cell r="D4781"/>
          <cell r="E4781"/>
          <cell r="J4781"/>
          <cell r="K4781"/>
        </row>
        <row r="4782">
          <cell r="D4782"/>
          <cell r="E4782" t="str">
            <v>Hormat Kami,</v>
          </cell>
          <cell r="J4782">
            <v>0</v>
          </cell>
          <cell r="K4782"/>
        </row>
        <row r="4783">
          <cell r="D4783"/>
          <cell r="E4783"/>
          <cell r="J4783"/>
          <cell r="K4783"/>
        </row>
        <row r="4784">
          <cell r="D4784"/>
          <cell r="E4784"/>
          <cell r="J4784"/>
          <cell r="K4784">
            <v>0</v>
          </cell>
        </row>
        <row r="4785">
          <cell r="D4785"/>
          <cell r="E4785"/>
          <cell r="J4785"/>
          <cell r="K4785"/>
        </row>
        <row r="4786">
          <cell r="D4786"/>
          <cell r="E4786"/>
          <cell r="J4786">
            <v>0</v>
          </cell>
          <cell r="K4786"/>
        </row>
        <row r="4787">
          <cell r="D4787"/>
          <cell r="E4787"/>
          <cell r="J4787">
            <v>0</v>
          </cell>
          <cell r="K4787"/>
        </row>
        <row r="4788">
          <cell r="D4788"/>
          <cell r="E4788"/>
          <cell r="J4788"/>
          <cell r="K4788"/>
        </row>
        <row r="4789">
          <cell r="D4789"/>
          <cell r="J4789"/>
        </row>
        <row r="4790">
          <cell r="D4790" t="str">
            <v>AM</v>
          </cell>
          <cell r="E4790">
            <v>23040043</v>
          </cell>
          <cell r="J4790"/>
          <cell r="K4790"/>
        </row>
        <row r="4791">
          <cell r="D4791"/>
          <cell r="E4791"/>
          <cell r="J4791"/>
          <cell r="K4791"/>
        </row>
        <row r="4792">
          <cell r="D4792"/>
          <cell r="E4792"/>
          <cell r="J4792"/>
          <cell r="K4792"/>
        </row>
        <row r="4793">
          <cell r="D4793"/>
          <cell r="E4793"/>
          <cell r="J4793"/>
          <cell r="K4793"/>
        </row>
        <row r="4794">
          <cell r="D4794"/>
          <cell r="E4794"/>
          <cell r="J4794"/>
          <cell r="K4794"/>
        </row>
        <row r="4795">
          <cell r="D4795"/>
          <cell r="J4795"/>
          <cell r="K4795"/>
        </row>
        <row r="4796">
          <cell r="D4796" t="str">
            <v>C</v>
          </cell>
          <cell r="E4796"/>
          <cell r="J4796" t="str">
            <v>Disc 2</v>
          </cell>
          <cell r="K4796" t="str">
            <v>Amount</v>
          </cell>
        </row>
        <row r="4797">
          <cell r="D4797"/>
          <cell r="E4797"/>
          <cell r="J4797"/>
          <cell r="K4797"/>
        </row>
        <row r="4798">
          <cell r="D4798"/>
          <cell r="E4798"/>
          <cell r="J4798"/>
          <cell r="K4798">
            <v>0</v>
          </cell>
        </row>
        <row r="4799">
          <cell r="D4799"/>
          <cell r="E4799"/>
          <cell r="J4799"/>
          <cell r="K4799">
            <v>0</v>
          </cell>
        </row>
        <row r="4800">
          <cell r="D4800"/>
          <cell r="E4800"/>
          <cell r="J4800"/>
          <cell r="K4800">
            <v>0</v>
          </cell>
        </row>
        <row r="4801">
          <cell r="D4801"/>
          <cell r="E4801"/>
          <cell r="J4801"/>
          <cell r="K4801">
            <v>0</v>
          </cell>
        </row>
        <row r="4802">
          <cell r="D4802"/>
          <cell r="E4802"/>
          <cell r="J4802"/>
          <cell r="K4802">
            <v>0</v>
          </cell>
        </row>
        <row r="4803">
          <cell r="D4803"/>
          <cell r="E4803"/>
          <cell r="J4803"/>
          <cell r="K4803">
            <v>0</v>
          </cell>
        </row>
        <row r="4804">
          <cell r="D4804"/>
          <cell r="E4804"/>
          <cell r="J4804"/>
          <cell r="K4804">
            <v>0</v>
          </cell>
        </row>
        <row r="4805">
          <cell r="D4805"/>
          <cell r="E4805"/>
          <cell r="J4805"/>
          <cell r="K4805">
            <v>0</v>
          </cell>
        </row>
        <row r="4806">
          <cell r="D4806"/>
          <cell r="E4806"/>
          <cell r="J4806"/>
          <cell r="K4806">
            <v>0</v>
          </cell>
        </row>
        <row r="4807">
          <cell r="D4807"/>
          <cell r="E4807"/>
          <cell r="J4807"/>
          <cell r="K4807">
            <v>0</v>
          </cell>
        </row>
        <row r="4808">
          <cell r="D4808"/>
          <cell r="E4808"/>
          <cell r="J4808"/>
          <cell r="K4808">
            <v>0</v>
          </cell>
        </row>
        <row r="4809">
          <cell r="D4809"/>
          <cell r="E4809"/>
          <cell r="J4809"/>
          <cell r="K4809">
            <v>0</v>
          </cell>
        </row>
        <row r="4810">
          <cell r="D4810"/>
          <cell r="E4810"/>
          <cell r="J4810"/>
          <cell r="K4810">
            <v>0</v>
          </cell>
        </row>
        <row r="4811">
          <cell r="D4811"/>
          <cell r="E4811"/>
          <cell r="J4811"/>
          <cell r="K4811">
            <v>0</v>
          </cell>
        </row>
        <row r="4812">
          <cell r="D4812"/>
          <cell r="E4812"/>
          <cell r="J4812"/>
          <cell r="K4812">
            <v>0</v>
          </cell>
        </row>
        <row r="4813">
          <cell r="D4813"/>
          <cell r="E4813"/>
          <cell r="J4813"/>
          <cell r="K4813">
            <v>0</v>
          </cell>
        </row>
        <row r="4814">
          <cell r="D4814"/>
          <cell r="E4814"/>
          <cell r="J4814"/>
          <cell r="K4814"/>
        </row>
        <row r="4815">
          <cell r="D4815"/>
          <cell r="E4815"/>
          <cell r="J4815"/>
          <cell r="K4815"/>
        </row>
        <row r="4816">
          <cell r="D4816"/>
          <cell r="J4816">
            <v>0</v>
          </cell>
          <cell r="K4816"/>
        </row>
        <row r="4817">
          <cell r="D4817"/>
          <cell r="J4817"/>
          <cell r="K4817"/>
        </row>
        <row r="4818">
          <cell r="D4818"/>
          <cell r="J4818"/>
          <cell r="K4818">
            <v>0</v>
          </cell>
        </row>
        <row r="4819">
          <cell r="D4819"/>
          <cell r="J4819"/>
          <cell r="K4819"/>
        </row>
        <row r="4820">
          <cell r="D4820"/>
          <cell r="E4820" t="str">
            <v>Hormat Kami,</v>
          </cell>
          <cell r="J4820">
            <v>0</v>
          </cell>
          <cell r="K4820"/>
        </row>
        <row r="4821">
          <cell r="D4821"/>
          <cell r="J4821"/>
          <cell r="K4821"/>
        </row>
        <row r="4822">
          <cell r="D4822"/>
          <cell r="E4822"/>
          <cell r="J4822"/>
          <cell r="K4822">
            <v>0</v>
          </cell>
        </row>
        <row r="4823">
          <cell r="D4823"/>
          <cell r="E4823"/>
          <cell r="J4823"/>
          <cell r="K4823"/>
        </row>
        <row r="4824">
          <cell r="D4824"/>
          <cell r="J4824"/>
          <cell r="K4824"/>
        </row>
        <row r="4825">
          <cell r="D4825"/>
          <cell r="J4825"/>
          <cell r="K4825"/>
        </row>
        <row r="4826">
          <cell r="D4826"/>
          <cell r="J4826"/>
          <cell r="K4826"/>
        </row>
        <row r="4827">
          <cell r="D4827"/>
          <cell r="E4827"/>
          <cell r="J4827"/>
          <cell r="K4827"/>
        </row>
        <row r="4828">
          <cell r="D4828" t="str">
            <v>AM</v>
          </cell>
          <cell r="E4828">
            <v>23040043</v>
          </cell>
          <cell r="J4828"/>
          <cell r="K4828"/>
        </row>
        <row r="4829">
          <cell r="D4829"/>
          <cell r="E4829"/>
          <cell r="J4829"/>
          <cell r="K4829"/>
        </row>
        <row r="4830">
          <cell r="D4830">
            <v>0</v>
          </cell>
          <cell r="E4830"/>
          <cell r="J4830"/>
          <cell r="K4830"/>
        </row>
        <row r="4831">
          <cell r="D4831"/>
          <cell r="E4831"/>
          <cell r="J4831"/>
          <cell r="K4831"/>
        </row>
        <row r="4832">
          <cell r="D4832">
            <v>0</v>
          </cell>
          <cell r="E4832"/>
          <cell r="J4832"/>
          <cell r="K4832"/>
        </row>
        <row r="4833">
          <cell r="D4833"/>
          <cell r="E4833"/>
          <cell r="J4833"/>
          <cell r="K4833"/>
        </row>
        <row r="4834">
          <cell r="D4834" t="str">
            <v>C</v>
          </cell>
          <cell r="E4834"/>
          <cell r="J4834" t="str">
            <v>Disc 2</v>
          </cell>
          <cell r="K4834" t="str">
            <v>Amount</v>
          </cell>
        </row>
        <row r="4835">
          <cell r="D4835"/>
          <cell r="E4835"/>
          <cell r="J4835"/>
          <cell r="K4835"/>
        </row>
        <row r="4836">
          <cell r="D4836">
            <v>0</v>
          </cell>
          <cell r="E4836">
            <v>0</v>
          </cell>
          <cell r="J4836">
            <v>0</v>
          </cell>
          <cell r="K4836">
            <v>0</v>
          </cell>
        </row>
        <row r="4837">
          <cell r="D4837">
            <v>0</v>
          </cell>
          <cell r="E4837">
            <v>0</v>
          </cell>
          <cell r="J4837">
            <v>0</v>
          </cell>
          <cell r="K4837">
            <v>0</v>
          </cell>
        </row>
        <row r="4838">
          <cell r="D4838">
            <v>0</v>
          </cell>
          <cell r="E4838">
            <v>0</v>
          </cell>
          <cell r="J4838">
            <v>0</v>
          </cell>
          <cell r="K4838">
            <v>0</v>
          </cell>
        </row>
        <row r="4839">
          <cell r="D4839">
            <v>0</v>
          </cell>
          <cell r="E4839">
            <v>0</v>
          </cell>
          <cell r="J4839">
            <v>0</v>
          </cell>
          <cell r="K4839">
            <v>0</v>
          </cell>
        </row>
        <row r="4840">
          <cell r="D4840">
            <v>0</v>
          </cell>
          <cell r="E4840">
            <v>0</v>
          </cell>
          <cell r="J4840">
            <v>0</v>
          </cell>
          <cell r="K4840">
            <v>0</v>
          </cell>
        </row>
        <row r="4841">
          <cell r="D4841">
            <v>0</v>
          </cell>
          <cell r="E4841">
            <v>0</v>
          </cell>
          <cell r="J4841">
            <v>0</v>
          </cell>
          <cell r="K4841">
            <v>0</v>
          </cell>
        </row>
        <row r="4842">
          <cell r="D4842">
            <v>0</v>
          </cell>
          <cell r="E4842">
            <v>0</v>
          </cell>
          <cell r="J4842">
            <v>0</v>
          </cell>
          <cell r="K4842">
            <v>0</v>
          </cell>
        </row>
        <row r="4843">
          <cell r="D4843">
            <v>0</v>
          </cell>
          <cell r="E4843">
            <v>0</v>
          </cell>
          <cell r="J4843">
            <v>0</v>
          </cell>
          <cell r="K4843">
            <v>0</v>
          </cell>
        </row>
        <row r="4844">
          <cell r="D4844">
            <v>0</v>
          </cell>
          <cell r="E4844">
            <v>0</v>
          </cell>
          <cell r="J4844">
            <v>0</v>
          </cell>
          <cell r="K4844">
            <v>0</v>
          </cell>
        </row>
        <row r="4845">
          <cell r="D4845">
            <v>0</v>
          </cell>
          <cell r="E4845">
            <v>0</v>
          </cell>
          <cell r="J4845">
            <v>0</v>
          </cell>
          <cell r="K4845">
            <v>0</v>
          </cell>
        </row>
        <row r="4846">
          <cell r="D4846">
            <v>0</v>
          </cell>
          <cell r="E4846">
            <v>0</v>
          </cell>
          <cell r="J4846">
            <v>0</v>
          </cell>
          <cell r="K4846">
            <v>0</v>
          </cell>
        </row>
        <row r="4847">
          <cell r="D4847">
            <v>0</v>
          </cell>
          <cell r="E4847">
            <v>0</v>
          </cell>
          <cell r="J4847">
            <v>0</v>
          </cell>
          <cell r="K4847">
            <v>0</v>
          </cell>
        </row>
        <row r="4848">
          <cell r="D4848">
            <v>0</v>
          </cell>
          <cell r="E4848">
            <v>0</v>
          </cell>
          <cell r="J4848">
            <v>0</v>
          </cell>
          <cell r="K4848">
            <v>0</v>
          </cell>
        </row>
        <row r="4849">
          <cell r="D4849">
            <v>0</v>
          </cell>
          <cell r="E4849">
            <v>0</v>
          </cell>
          <cell r="J4849">
            <v>0</v>
          </cell>
          <cell r="K4849">
            <v>0</v>
          </cell>
        </row>
        <row r="4850">
          <cell r="D4850">
            <v>0</v>
          </cell>
          <cell r="E4850">
            <v>0</v>
          </cell>
          <cell r="J4850">
            <v>0</v>
          </cell>
          <cell r="K4850">
            <v>0</v>
          </cell>
        </row>
        <row r="4851">
          <cell r="D4851">
            <v>0</v>
          </cell>
          <cell r="E4851">
            <v>0</v>
          </cell>
          <cell r="J4851">
            <v>0</v>
          </cell>
          <cell r="K4851">
            <v>0</v>
          </cell>
        </row>
        <row r="4852">
          <cell r="D4852"/>
          <cell r="E4852"/>
          <cell r="J4852"/>
          <cell r="K4852"/>
        </row>
        <row r="4853">
          <cell r="D4853"/>
          <cell r="E4853"/>
          <cell r="J4853"/>
          <cell r="K4853"/>
        </row>
        <row r="4854">
          <cell r="D4854"/>
          <cell r="E4854"/>
          <cell r="J4854">
            <v>0</v>
          </cell>
          <cell r="K4854"/>
        </row>
        <row r="4855">
          <cell r="D4855"/>
          <cell r="E4855"/>
          <cell r="J4855"/>
          <cell r="K4855"/>
        </row>
        <row r="4856">
          <cell r="D4856"/>
          <cell r="E4856"/>
          <cell r="J4856">
            <v>0</v>
          </cell>
          <cell r="K4856">
            <v>0</v>
          </cell>
        </row>
        <row r="4857">
          <cell r="D4857"/>
          <cell r="E4857"/>
          <cell r="J4857"/>
          <cell r="K4857"/>
        </row>
        <row r="4858">
          <cell r="D4858"/>
          <cell r="E4858" t="str">
            <v>Hormat Kami,</v>
          </cell>
          <cell r="J4858">
            <v>0</v>
          </cell>
          <cell r="K4858"/>
        </row>
        <row r="4859">
          <cell r="D4859"/>
          <cell r="E4859"/>
          <cell r="J4859"/>
          <cell r="K4859"/>
        </row>
        <row r="4860">
          <cell r="D4860"/>
          <cell r="E4860"/>
          <cell r="J4860"/>
          <cell r="K4860">
            <v>0</v>
          </cell>
        </row>
        <row r="4861">
          <cell r="D4861"/>
          <cell r="E4861"/>
          <cell r="J4861"/>
          <cell r="K4861"/>
        </row>
        <row r="4862">
          <cell r="D4862"/>
          <cell r="E4862"/>
          <cell r="J4862">
            <v>0</v>
          </cell>
          <cell r="K4862"/>
        </row>
        <row r="4863">
          <cell r="D4863"/>
          <cell r="E4863"/>
          <cell r="J4863">
            <v>0</v>
          </cell>
          <cell r="K4863"/>
        </row>
        <row r="4864">
          <cell r="D4864"/>
          <cell r="E4864"/>
          <cell r="J4864"/>
          <cell r="K4864"/>
        </row>
        <row r="4865">
          <cell r="D4865"/>
          <cell r="E4865"/>
          <cell r="J4865"/>
          <cell r="K4865"/>
        </row>
        <row r="4866">
          <cell r="D4866" t="str">
            <v>AM</v>
          </cell>
          <cell r="E4866">
            <v>23040043</v>
          </cell>
          <cell r="J4866"/>
          <cell r="K4866"/>
        </row>
        <row r="4867">
          <cell r="D4867"/>
          <cell r="E4867"/>
          <cell r="J4867"/>
          <cell r="K4867"/>
        </row>
        <row r="4868">
          <cell r="D4868">
            <v>0</v>
          </cell>
          <cell r="E4868"/>
          <cell r="J4868"/>
          <cell r="K4868"/>
        </row>
        <row r="4869">
          <cell r="D4869"/>
          <cell r="E4869"/>
          <cell r="J4869"/>
          <cell r="K4869"/>
        </row>
        <row r="4870">
          <cell r="D4870">
            <v>0</v>
          </cell>
          <cell r="E4870"/>
          <cell r="J4870"/>
          <cell r="K4870"/>
        </row>
        <row r="4871">
          <cell r="D4871"/>
          <cell r="E4871"/>
          <cell r="J4871"/>
          <cell r="K4871"/>
        </row>
        <row r="4872">
          <cell r="D4872" t="str">
            <v>C</v>
          </cell>
          <cell r="E4872"/>
          <cell r="J4872" t="str">
            <v>Disc 2</v>
          </cell>
          <cell r="K4872" t="str">
            <v>Amount</v>
          </cell>
        </row>
        <row r="4873">
          <cell r="D4873"/>
          <cell r="E4873"/>
          <cell r="J4873"/>
          <cell r="K4873"/>
        </row>
        <row r="4874">
          <cell r="D4874">
            <v>0</v>
          </cell>
          <cell r="E4874">
            <v>0</v>
          </cell>
          <cell r="J4874">
            <v>0</v>
          </cell>
          <cell r="K4874">
            <v>0</v>
          </cell>
        </row>
        <row r="4875">
          <cell r="D4875">
            <v>0</v>
          </cell>
          <cell r="E4875">
            <v>0</v>
          </cell>
          <cell r="J4875">
            <v>0</v>
          </cell>
          <cell r="K4875">
            <v>0</v>
          </cell>
        </row>
        <row r="4876">
          <cell r="D4876">
            <v>0</v>
          </cell>
          <cell r="E4876">
            <v>0</v>
          </cell>
          <cell r="J4876">
            <v>0</v>
          </cell>
          <cell r="K4876">
            <v>0</v>
          </cell>
        </row>
        <row r="4877">
          <cell r="D4877">
            <v>0</v>
          </cell>
          <cell r="E4877">
            <v>0</v>
          </cell>
          <cell r="J4877">
            <v>0</v>
          </cell>
          <cell r="K4877">
            <v>0</v>
          </cell>
        </row>
        <row r="4878">
          <cell r="D4878">
            <v>0</v>
          </cell>
          <cell r="E4878">
            <v>0</v>
          </cell>
          <cell r="J4878">
            <v>0</v>
          </cell>
          <cell r="K4878">
            <v>0</v>
          </cell>
        </row>
        <row r="4879">
          <cell r="D4879">
            <v>0</v>
          </cell>
          <cell r="E4879">
            <v>0</v>
          </cell>
          <cell r="J4879">
            <v>0</v>
          </cell>
          <cell r="K4879">
            <v>0</v>
          </cell>
        </row>
        <row r="4880">
          <cell r="D4880">
            <v>0</v>
          </cell>
          <cell r="E4880">
            <v>0</v>
          </cell>
          <cell r="J4880">
            <v>0</v>
          </cell>
          <cell r="K4880">
            <v>0</v>
          </cell>
        </row>
        <row r="4881">
          <cell r="D4881">
            <v>0</v>
          </cell>
          <cell r="E4881">
            <v>0</v>
          </cell>
          <cell r="J4881">
            <v>0</v>
          </cell>
          <cell r="K4881">
            <v>0</v>
          </cell>
        </row>
        <row r="4882">
          <cell r="D4882">
            <v>0</v>
          </cell>
          <cell r="E4882">
            <v>0</v>
          </cell>
          <cell r="J4882">
            <v>0</v>
          </cell>
          <cell r="K4882">
            <v>0</v>
          </cell>
        </row>
        <row r="4883">
          <cell r="D4883">
            <v>0</v>
          </cell>
          <cell r="E4883">
            <v>0</v>
          </cell>
          <cell r="J4883">
            <v>0</v>
          </cell>
          <cell r="K4883">
            <v>0</v>
          </cell>
        </row>
        <row r="4884">
          <cell r="D4884">
            <v>0</v>
          </cell>
          <cell r="E4884">
            <v>0</v>
          </cell>
          <cell r="J4884">
            <v>0</v>
          </cell>
          <cell r="K4884">
            <v>0</v>
          </cell>
        </row>
        <row r="4885">
          <cell r="D4885">
            <v>0</v>
          </cell>
          <cell r="E4885">
            <v>0</v>
          </cell>
          <cell r="J4885">
            <v>0</v>
          </cell>
          <cell r="K4885">
            <v>0</v>
          </cell>
        </row>
        <row r="4886">
          <cell r="D4886">
            <v>0</v>
          </cell>
          <cell r="E4886">
            <v>0</v>
          </cell>
          <cell r="J4886">
            <v>0</v>
          </cell>
          <cell r="K4886">
            <v>0</v>
          </cell>
        </row>
        <row r="4887">
          <cell r="D4887">
            <v>0</v>
          </cell>
          <cell r="E4887">
            <v>0</v>
          </cell>
          <cell r="J4887">
            <v>0</v>
          </cell>
          <cell r="K4887">
            <v>0</v>
          </cell>
        </row>
        <row r="4888">
          <cell r="D4888">
            <v>0</v>
          </cell>
          <cell r="E4888">
            <v>0</v>
          </cell>
          <cell r="J4888">
            <v>0</v>
          </cell>
          <cell r="K4888">
            <v>0</v>
          </cell>
        </row>
        <row r="4889">
          <cell r="D4889">
            <v>0</v>
          </cell>
          <cell r="E4889">
            <v>0</v>
          </cell>
          <cell r="J4889">
            <v>0</v>
          </cell>
          <cell r="K4889">
            <v>0</v>
          </cell>
        </row>
        <row r="4890">
          <cell r="D4890"/>
          <cell r="E4890"/>
          <cell r="J4890"/>
          <cell r="K4890"/>
        </row>
        <row r="4891">
          <cell r="D4891"/>
          <cell r="E4891"/>
          <cell r="J4891"/>
          <cell r="K4891"/>
        </row>
        <row r="4892">
          <cell r="D4892"/>
          <cell r="E4892"/>
          <cell r="J4892">
            <v>0</v>
          </cell>
          <cell r="K4892"/>
        </row>
        <row r="4893">
          <cell r="D4893"/>
          <cell r="E4893"/>
          <cell r="J4893"/>
          <cell r="K4893"/>
        </row>
        <row r="4894">
          <cell r="D4894"/>
          <cell r="E4894"/>
          <cell r="J4894">
            <v>0</v>
          </cell>
          <cell r="K4894">
            <v>0</v>
          </cell>
        </row>
        <row r="4895">
          <cell r="D4895"/>
          <cell r="E4895"/>
          <cell r="J4895"/>
          <cell r="K4895"/>
        </row>
        <row r="4896">
          <cell r="D4896"/>
          <cell r="E4896" t="str">
            <v>Hormat Kami,</v>
          </cell>
          <cell r="J4896">
            <v>0</v>
          </cell>
          <cell r="K4896"/>
        </row>
        <row r="4897">
          <cell r="D4897"/>
          <cell r="E4897"/>
          <cell r="J4897"/>
          <cell r="K4897"/>
        </row>
        <row r="4898">
          <cell r="D4898"/>
          <cell r="E4898"/>
          <cell r="J4898"/>
          <cell r="K4898">
            <v>0</v>
          </cell>
        </row>
        <row r="4899">
          <cell r="D4899"/>
          <cell r="E4899"/>
          <cell r="J4899"/>
          <cell r="K4899"/>
        </row>
        <row r="4900">
          <cell r="D4900"/>
          <cell r="E4900"/>
          <cell r="J4900">
            <v>0</v>
          </cell>
          <cell r="K4900"/>
        </row>
        <row r="4901">
          <cell r="D4901"/>
          <cell r="E4901"/>
          <cell r="J4901">
            <v>0</v>
          </cell>
          <cell r="K4901"/>
        </row>
        <row r="4902">
          <cell r="D4902"/>
          <cell r="E4902"/>
          <cell r="J4902"/>
          <cell r="K4902"/>
        </row>
        <row r="4903">
          <cell r="D4903"/>
          <cell r="J4903"/>
        </row>
        <row r="4904">
          <cell r="D4904" t="str">
            <v>AM</v>
          </cell>
          <cell r="E4904">
            <v>23040044</v>
          </cell>
          <cell r="J4904"/>
          <cell r="K4904"/>
        </row>
        <row r="4905">
          <cell r="D4905"/>
          <cell r="E4905"/>
          <cell r="J4905"/>
          <cell r="K4905"/>
        </row>
        <row r="4906">
          <cell r="D4906"/>
          <cell r="E4906"/>
          <cell r="J4906"/>
          <cell r="K4906"/>
        </row>
        <row r="4907">
          <cell r="D4907"/>
          <cell r="E4907"/>
          <cell r="J4907"/>
          <cell r="K4907"/>
        </row>
        <row r="4908">
          <cell r="D4908"/>
          <cell r="E4908"/>
          <cell r="J4908"/>
          <cell r="K4908"/>
        </row>
        <row r="4909">
          <cell r="D4909"/>
          <cell r="J4909"/>
          <cell r="K4909"/>
        </row>
        <row r="4910">
          <cell r="D4910" t="str">
            <v>C</v>
          </cell>
          <cell r="E4910"/>
          <cell r="J4910" t="str">
            <v>Disc 2</v>
          </cell>
          <cell r="K4910" t="str">
            <v>Amount</v>
          </cell>
        </row>
        <row r="4911">
          <cell r="D4911"/>
          <cell r="E4911"/>
          <cell r="J4911"/>
          <cell r="K4911"/>
        </row>
        <row r="4912">
          <cell r="D4912"/>
          <cell r="E4912"/>
          <cell r="J4912"/>
          <cell r="K4912">
            <v>0</v>
          </cell>
        </row>
        <row r="4913">
          <cell r="D4913"/>
          <cell r="E4913"/>
          <cell r="J4913"/>
          <cell r="K4913">
            <v>0</v>
          </cell>
        </row>
        <row r="4914">
          <cell r="D4914"/>
          <cell r="E4914"/>
          <cell r="J4914"/>
          <cell r="K4914">
            <v>0</v>
          </cell>
        </row>
        <row r="4915">
          <cell r="D4915"/>
          <cell r="E4915"/>
          <cell r="J4915"/>
          <cell r="K4915">
            <v>0</v>
          </cell>
        </row>
        <row r="4916">
          <cell r="D4916"/>
          <cell r="E4916"/>
          <cell r="J4916"/>
          <cell r="K4916">
            <v>0</v>
          </cell>
        </row>
        <row r="4917">
          <cell r="D4917"/>
          <cell r="E4917"/>
          <cell r="J4917"/>
          <cell r="K4917">
            <v>0</v>
          </cell>
        </row>
        <row r="4918">
          <cell r="D4918"/>
          <cell r="E4918"/>
          <cell r="J4918"/>
          <cell r="K4918">
            <v>0</v>
          </cell>
        </row>
        <row r="4919">
          <cell r="D4919"/>
          <cell r="E4919"/>
          <cell r="J4919"/>
          <cell r="K4919">
            <v>0</v>
          </cell>
        </row>
        <row r="4920">
          <cell r="D4920"/>
          <cell r="E4920"/>
          <cell r="J4920"/>
          <cell r="K4920">
            <v>0</v>
          </cell>
        </row>
        <row r="4921">
          <cell r="D4921"/>
          <cell r="E4921"/>
          <cell r="J4921"/>
          <cell r="K4921">
            <v>0</v>
          </cell>
        </row>
        <row r="4922">
          <cell r="D4922"/>
          <cell r="E4922"/>
          <cell r="J4922"/>
          <cell r="K4922">
            <v>0</v>
          </cell>
        </row>
        <row r="4923">
          <cell r="D4923"/>
          <cell r="E4923"/>
          <cell r="J4923"/>
          <cell r="K4923">
            <v>0</v>
          </cell>
        </row>
        <row r="4924">
          <cell r="D4924"/>
          <cell r="E4924"/>
          <cell r="J4924"/>
          <cell r="K4924">
            <v>0</v>
          </cell>
        </row>
        <row r="4925">
          <cell r="D4925"/>
          <cell r="E4925"/>
          <cell r="J4925"/>
          <cell r="K4925">
            <v>0</v>
          </cell>
        </row>
        <row r="4926">
          <cell r="D4926"/>
          <cell r="E4926"/>
          <cell r="J4926"/>
          <cell r="K4926">
            <v>0</v>
          </cell>
        </row>
        <row r="4927">
          <cell r="D4927"/>
          <cell r="E4927"/>
          <cell r="J4927"/>
          <cell r="K4927">
            <v>0</v>
          </cell>
        </row>
        <row r="4928">
          <cell r="D4928"/>
          <cell r="E4928"/>
          <cell r="J4928"/>
          <cell r="K4928"/>
        </row>
        <row r="4929">
          <cell r="D4929"/>
          <cell r="E4929"/>
          <cell r="J4929"/>
          <cell r="K4929"/>
        </row>
        <row r="4930">
          <cell r="D4930"/>
          <cell r="J4930">
            <v>0</v>
          </cell>
          <cell r="K4930"/>
        </row>
        <row r="4931">
          <cell r="D4931"/>
          <cell r="J4931"/>
          <cell r="K4931"/>
        </row>
        <row r="4932">
          <cell r="D4932"/>
          <cell r="J4932"/>
          <cell r="K4932">
            <v>0</v>
          </cell>
        </row>
        <row r="4933">
          <cell r="D4933"/>
          <cell r="J4933"/>
          <cell r="K4933"/>
        </row>
        <row r="4934">
          <cell r="D4934"/>
          <cell r="E4934" t="str">
            <v>Hormat Kami,</v>
          </cell>
          <cell r="J4934">
            <v>0</v>
          </cell>
          <cell r="K4934"/>
        </row>
        <row r="4935">
          <cell r="D4935"/>
          <cell r="J4935"/>
          <cell r="K4935"/>
        </row>
        <row r="4936">
          <cell r="D4936"/>
          <cell r="E4936"/>
          <cell r="J4936"/>
          <cell r="K4936">
            <v>0</v>
          </cell>
        </row>
        <row r="4937">
          <cell r="D4937"/>
          <cell r="E4937"/>
          <cell r="J4937"/>
          <cell r="K4937"/>
        </row>
        <row r="4938">
          <cell r="D4938"/>
          <cell r="J4938"/>
          <cell r="K4938"/>
        </row>
        <row r="4939">
          <cell r="D4939"/>
          <cell r="J4939"/>
          <cell r="K4939"/>
        </row>
        <row r="4940">
          <cell r="D4940"/>
          <cell r="J4940"/>
          <cell r="K4940"/>
        </row>
        <row r="4941">
          <cell r="D4941"/>
          <cell r="E4941"/>
          <cell r="J4941"/>
          <cell r="K4941"/>
        </row>
        <row r="4942">
          <cell r="D4942" t="str">
            <v>AM</v>
          </cell>
          <cell r="E4942">
            <v>23040044</v>
          </cell>
          <cell r="J4942"/>
          <cell r="K4942"/>
        </row>
        <row r="4943">
          <cell r="D4943"/>
          <cell r="E4943"/>
          <cell r="J4943"/>
          <cell r="K4943"/>
        </row>
        <row r="4944">
          <cell r="D4944">
            <v>0</v>
          </cell>
          <cell r="E4944"/>
          <cell r="J4944"/>
          <cell r="K4944"/>
        </row>
        <row r="4945">
          <cell r="D4945"/>
          <cell r="E4945"/>
          <cell r="J4945"/>
          <cell r="K4945"/>
        </row>
        <row r="4946">
          <cell r="D4946">
            <v>0</v>
          </cell>
          <cell r="E4946"/>
          <cell r="J4946"/>
          <cell r="K4946"/>
        </row>
        <row r="4947">
          <cell r="D4947"/>
          <cell r="E4947"/>
          <cell r="J4947"/>
          <cell r="K4947"/>
        </row>
        <row r="4948">
          <cell r="D4948" t="str">
            <v>C</v>
          </cell>
          <cell r="E4948"/>
          <cell r="J4948" t="str">
            <v>Disc 2</v>
          </cell>
          <cell r="K4948" t="str">
            <v>Amount</v>
          </cell>
        </row>
        <row r="4949">
          <cell r="D4949"/>
          <cell r="E4949"/>
          <cell r="J4949"/>
          <cell r="K4949"/>
        </row>
        <row r="4950">
          <cell r="D4950">
            <v>0</v>
          </cell>
          <cell r="E4950">
            <v>0</v>
          </cell>
          <cell r="J4950">
            <v>0</v>
          </cell>
          <cell r="K4950">
            <v>0</v>
          </cell>
        </row>
        <row r="4951">
          <cell r="D4951">
            <v>0</v>
          </cell>
          <cell r="E4951">
            <v>0</v>
          </cell>
          <cell r="J4951">
            <v>0</v>
          </cell>
          <cell r="K4951">
            <v>0</v>
          </cell>
        </row>
        <row r="4952">
          <cell r="D4952">
            <v>0</v>
          </cell>
          <cell r="E4952">
            <v>0</v>
          </cell>
          <cell r="J4952">
            <v>0</v>
          </cell>
          <cell r="K4952">
            <v>0</v>
          </cell>
        </row>
        <row r="4953">
          <cell r="D4953">
            <v>0</v>
          </cell>
          <cell r="E4953">
            <v>0</v>
          </cell>
          <cell r="J4953">
            <v>0</v>
          </cell>
          <cell r="K4953">
            <v>0</v>
          </cell>
        </row>
        <row r="4954">
          <cell r="D4954">
            <v>0</v>
          </cell>
          <cell r="E4954">
            <v>0</v>
          </cell>
          <cell r="J4954">
            <v>0</v>
          </cell>
          <cell r="K4954">
            <v>0</v>
          </cell>
        </row>
        <row r="4955">
          <cell r="D4955">
            <v>0</v>
          </cell>
          <cell r="E4955">
            <v>0</v>
          </cell>
          <cell r="J4955">
            <v>0</v>
          </cell>
          <cell r="K4955">
            <v>0</v>
          </cell>
        </row>
        <row r="4956">
          <cell r="D4956">
            <v>0</v>
          </cell>
          <cell r="E4956">
            <v>0</v>
          </cell>
          <cell r="J4956">
            <v>0</v>
          </cell>
          <cell r="K4956">
            <v>0</v>
          </cell>
        </row>
        <row r="4957">
          <cell r="D4957">
            <v>0</v>
          </cell>
          <cell r="E4957">
            <v>0</v>
          </cell>
          <cell r="J4957">
            <v>0</v>
          </cell>
          <cell r="K4957">
            <v>0</v>
          </cell>
        </row>
        <row r="4958">
          <cell r="D4958">
            <v>0</v>
          </cell>
          <cell r="E4958">
            <v>0</v>
          </cell>
          <cell r="J4958">
            <v>0</v>
          </cell>
          <cell r="K4958">
            <v>0</v>
          </cell>
        </row>
        <row r="4959">
          <cell r="D4959">
            <v>0</v>
          </cell>
          <cell r="E4959">
            <v>0</v>
          </cell>
          <cell r="J4959">
            <v>0</v>
          </cell>
          <cell r="K4959">
            <v>0</v>
          </cell>
        </row>
        <row r="4960">
          <cell r="D4960">
            <v>0</v>
          </cell>
          <cell r="E4960">
            <v>0</v>
          </cell>
          <cell r="J4960">
            <v>0</v>
          </cell>
          <cell r="K4960">
            <v>0</v>
          </cell>
        </row>
        <row r="4961">
          <cell r="D4961">
            <v>0</v>
          </cell>
          <cell r="E4961">
            <v>0</v>
          </cell>
          <cell r="J4961">
            <v>0</v>
          </cell>
          <cell r="K4961">
            <v>0</v>
          </cell>
        </row>
        <row r="4962">
          <cell r="D4962">
            <v>0</v>
          </cell>
          <cell r="E4962">
            <v>0</v>
          </cell>
          <cell r="J4962">
            <v>0</v>
          </cell>
          <cell r="K4962">
            <v>0</v>
          </cell>
        </row>
        <row r="4963">
          <cell r="D4963">
            <v>0</v>
          </cell>
          <cell r="E4963">
            <v>0</v>
          </cell>
          <cell r="J4963">
            <v>0</v>
          </cell>
          <cell r="K4963">
            <v>0</v>
          </cell>
        </row>
        <row r="4964">
          <cell r="D4964">
            <v>0</v>
          </cell>
          <cell r="E4964">
            <v>0</v>
          </cell>
          <cell r="J4964">
            <v>0</v>
          </cell>
          <cell r="K4964">
            <v>0</v>
          </cell>
        </row>
        <row r="4965">
          <cell r="D4965">
            <v>0</v>
          </cell>
          <cell r="E4965">
            <v>0</v>
          </cell>
          <cell r="J4965">
            <v>0</v>
          </cell>
          <cell r="K4965">
            <v>0</v>
          </cell>
        </row>
        <row r="4966">
          <cell r="D4966"/>
          <cell r="E4966"/>
          <cell r="J4966"/>
          <cell r="K4966"/>
        </row>
        <row r="4967">
          <cell r="D4967"/>
          <cell r="E4967"/>
          <cell r="J4967"/>
          <cell r="K4967"/>
        </row>
        <row r="4968">
          <cell r="D4968"/>
          <cell r="E4968"/>
          <cell r="J4968">
            <v>0</v>
          </cell>
          <cell r="K4968"/>
        </row>
        <row r="4969">
          <cell r="D4969"/>
          <cell r="E4969"/>
          <cell r="J4969"/>
          <cell r="K4969"/>
        </row>
        <row r="4970">
          <cell r="D4970"/>
          <cell r="E4970"/>
          <cell r="J4970">
            <v>0</v>
          </cell>
          <cell r="K4970">
            <v>0</v>
          </cell>
        </row>
        <row r="4971">
          <cell r="D4971"/>
          <cell r="E4971"/>
          <cell r="J4971"/>
          <cell r="K4971"/>
        </row>
        <row r="4972">
          <cell r="D4972"/>
          <cell r="E4972" t="str">
            <v>Hormat Kami,</v>
          </cell>
          <cell r="J4972">
            <v>0</v>
          </cell>
          <cell r="K4972"/>
        </row>
        <row r="4973">
          <cell r="D4973"/>
          <cell r="E4973"/>
          <cell r="J4973"/>
          <cell r="K4973"/>
        </row>
        <row r="4974">
          <cell r="D4974"/>
          <cell r="E4974"/>
          <cell r="J4974"/>
          <cell r="K4974">
            <v>0</v>
          </cell>
        </row>
        <row r="4975">
          <cell r="D4975"/>
          <cell r="E4975"/>
          <cell r="J4975"/>
          <cell r="K4975"/>
        </row>
        <row r="4976">
          <cell r="D4976"/>
          <cell r="E4976"/>
          <cell r="J4976">
            <v>0</v>
          </cell>
          <cell r="K4976"/>
        </row>
        <row r="4977">
          <cell r="D4977"/>
          <cell r="E4977"/>
          <cell r="J4977">
            <v>0</v>
          </cell>
          <cell r="K4977"/>
        </row>
        <row r="4978">
          <cell r="D4978"/>
          <cell r="E4978"/>
          <cell r="J4978"/>
          <cell r="K4978"/>
        </row>
        <row r="4979">
          <cell r="D4979"/>
          <cell r="E4979"/>
          <cell r="J4979"/>
          <cell r="K4979"/>
        </row>
        <row r="4980">
          <cell r="D4980" t="str">
            <v>AM</v>
          </cell>
          <cell r="E4980">
            <v>23040044</v>
          </cell>
          <cell r="J4980"/>
          <cell r="K4980"/>
        </row>
        <row r="4981">
          <cell r="D4981"/>
          <cell r="E4981"/>
          <cell r="J4981"/>
          <cell r="K4981"/>
        </row>
        <row r="4982">
          <cell r="D4982">
            <v>0</v>
          </cell>
          <cell r="E4982"/>
          <cell r="J4982"/>
          <cell r="K4982"/>
        </row>
        <row r="4983">
          <cell r="D4983"/>
          <cell r="E4983"/>
          <cell r="J4983"/>
          <cell r="K4983"/>
        </row>
        <row r="4984">
          <cell r="D4984">
            <v>0</v>
          </cell>
          <cell r="E4984"/>
          <cell r="J4984"/>
          <cell r="K4984"/>
        </row>
        <row r="4985">
          <cell r="D4985"/>
          <cell r="E4985"/>
          <cell r="J4985"/>
          <cell r="K4985"/>
        </row>
        <row r="4986">
          <cell r="D4986" t="str">
            <v>C</v>
          </cell>
          <cell r="E4986"/>
          <cell r="J4986" t="str">
            <v>Disc 2</v>
          </cell>
          <cell r="K4986" t="str">
            <v>Amount</v>
          </cell>
        </row>
        <row r="4987">
          <cell r="D4987"/>
          <cell r="E4987"/>
          <cell r="J4987"/>
          <cell r="K4987"/>
        </row>
        <row r="4988">
          <cell r="D4988">
            <v>0</v>
          </cell>
          <cell r="E4988">
            <v>0</v>
          </cell>
          <cell r="J4988">
            <v>0</v>
          </cell>
          <cell r="K4988">
            <v>0</v>
          </cell>
        </row>
        <row r="4989">
          <cell r="D4989">
            <v>0</v>
          </cell>
          <cell r="E4989">
            <v>0</v>
          </cell>
          <cell r="J4989">
            <v>0</v>
          </cell>
          <cell r="K4989">
            <v>0</v>
          </cell>
        </row>
        <row r="4990">
          <cell r="D4990">
            <v>0</v>
          </cell>
          <cell r="E4990">
            <v>0</v>
          </cell>
          <cell r="J4990">
            <v>0</v>
          </cell>
          <cell r="K4990">
            <v>0</v>
          </cell>
        </row>
        <row r="4991">
          <cell r="D4991">
            <v>0</v>
          </cell>
          <cell r="E4991">
            <v>0</v>
          </cell>
          <cell r="J4991">
            <v>0</v>
          </cell>
          <cell r="K4991">
            <v>0</v>
          </cell>
        </row>
        <row r="4992">
          <cell r="D4992">
            <v>0</v>
          </cell>
          <cell r="E4992">
            <v>0</v>
          </cell>
          <cell r="J4992">
            <v>0</v>
          </cell>
          <cell r="K4992">
            <v>0</v>
          </cell>
        </row>
        <row r="4993">
          <cell r="D4993">
            <v>0</v>
          </cell>
          <cell r="E4993">
            <v>0</v>
          </cell>
          <cell r="J4993">
            <v>0</v>
          </cell>
          <cell r="K4993">
            <v>0</v>
          </cell>
        </row>
        <row r="4994">
          <cell r="D4994">
            <v>0</v>
          </cell>
          <cell r="E4994">
            <v>0</v>
          </cell>
          <cell r="J4994">
            <v>0</v>
          </cell>
          <cell r="K4994">
            <v>0</v>
          </cell>
        </row>
        <row r="4995">
          <cell r="D4995">
            <v>0</v>
          </cell>
          <cell r="E4995">
            <v>0</v>
          </cell>
          <cell r="J4995">
            <v>0</v>
          </cell>
          <cell r="K4995">
            <v>0</v>
          </cell>
        </row>
        <row r="4996">
          <cell r="D4996">
            <v>0</v>
          </cell>
          <cell r="E4996">
            <v>0</v>
          </cell>
          <cell r="J4996">
            <v>0</v>
          </cell>
          <cell r="K4996">
            <v>0</v>
          </cell>
        </row>
        <row r="4997">
          <cell r="D4997">
            <v>0</v>
          </cell>
          <cell r="E4997">
            <v>0</v>
          </cell>
          <cell r="J4997">
            <v>0</v>
          </cell>
          <cell r="K4997">
            <v>0</v>
          </cell>
        </row>
        <row r="4998">
          <cell r="D4998">
            <v>0</v>
          </cell>
          <cell r="E4998">
            <v>0</v>
          </cell>
          <cell r="J4998">
            <v>0</v>
          </cell>
          <cell r="K4998">
            <v>0</v>
          </cell>
        </row>
        <row r="4999">
          <cell r="D4999">
            <v>0</v>
          </cell>
          <cell r="E4999">
            <v>0</v>
          </cell>
          <cell r="J4999">
            <v>0</v>
          </cell>
          <cell r="K4999">
            <v>0</v>
          </cell>
        </row>
        <row r="5000">
          <cell r="D5000">
            <v>0</v>
          </cell>
          <cell r="E5000">
            <v>0</v>
          </cell>
          <cell r="J5000">
            <v>0</v>
          </cell>
          <cell r="K5000">
            <v>0</v>
          </cell>
        </row>
        <row r="5001">
          <cell r="D5001">
            <v>0</v>
          </cell>
          <cell r="E5001">
            <v>0</v>
          </cell>
          <cell r="J5001">
            <v>0</v>
          </cell>
          <cell r="K5001">
            <v>0</v>
          </cell>
        </row>
        <row r="5002">
          <cell r="D5002">
            <v>0</v>
          </cell>
          <cell r="E5002">
            <v>0</v>
          </cell>
          <cell r="J5002">
            <v>0</v>
          </cell>
          <cell r="K5002">
            <v>0</v>
          </cell>
        </row>
        <row r="5003">
          <cell r="D5003">
            <v>0</v>
          </cell>
          <cell r="E5003">
            <v>0</v>
          </cell>
          <cell r="J5003">
            <v>0</v>
          </cell>
          <cell r="K5003">
            <v>0</v>
          </cell>
        </row>
        <row r="5004">
          <cell r="D5004"/>
          <cell r="E5004"/>
          <cell r="J5004"/>
          <cell r="K5004"/>
        </row>
        <row r="5005">
          <cell r="D5005"/>
          <cell r="E5005"/>
          <cell r="J5005"/>
          <cell r="K5005"/>
        </row>
        <row r="5006">
          <cell r="D5006"/>
          <cell r="E5006"/>
          <cell r="J5006">
            <v>0</v>
          </cell>
          <cell r="K5006"/>
        </row>
        <row r="5007">
          <cell r="D5007"/>
          <cell r="E5007"/>
          <cell r="J5007"/>
          <cell r="K5007"/>
        </row>
        <row r="5008">
          <cell r="D5008"/>
          <cell r="E5008"/>
          <cell r="J5008">
            <v>0</v>
          </cell>
          <cell r="K5008">
            <v>0</v>
          </cell>
        </row>
        <row r="5009">
          <cell r="D5009"/>
          <cell r="E5009"/>
          <cell r="J5009"/>
          <cell r="K5009"/>
        </row>
        <row r="5010">
          <cell r="D5010"/>
          <cell r="E5010" t="str">
            <v>Hormat Kami,</v>
          </cell>
          <cell r="J5010">
            <v>0</v>
          </cell>
          <cell r="K5010"/>
        </row>
        <row r="5011">
          <cell r="D5011"/>
          <cell r="E5011"/>
          <cell r="J5011"/>
          <cell r="K5011"/>
        </row>
        <row r="5012">
          <cell r="D5012"/>
          <cell r="E5012"/>
          <cell r="J5012"/>
          <cell r="K5012">
            <v>0</v>
          </cell>
        </row>
        <row r="5013">
          <cell r="D5013"/>
          <cell r="E5013"/>
          <cell r="J5013"/>
          <cell r="K5013"/>
        </row>
        <row r="5014">
          <cell r="D5014"/>
          <cell r="E5014"/>
          <cell r="J5014">
            <v>0</v>
          </cell>
          <cell r="K5014"/>
        </row>
        <row r="5015">
          <cell r="D5015"/>
          <cell r="E5015"/>
          <cell r="J5015">
            <v>0</v>
          </cell>
          <cell r="K5015"/>
        </row>
        <row r="5016">
          <cell r="D5016"/>
          <cell r="E5016"/>
          <cell r="J5016"/>
          <cell r="K5016"/>
        </row>
        <row r="5017">
          <cell r="D5017"/>
          <cell r="J5017"/>
        </row>
        <row r="5018">
          <cell r="D5018" t="str">
            <v>AM</v>
          </cell>
          <cell r="E5018">
            <v>23040045</v>
          </cell>
          <cell r="J5018"/>
          <cell r="K5018"/>
        </row>
        <row r="5019">
          <cell r="D5019"/>
          <cell r="E5019"/>
          <cell r="J5019"/>
          <cell r="K5019"/>
        </row>
        <row r="5020">
          <cell r="D5020"/>
          <cell r="E5020"/>
          <cell r="J5020"/>
          <cell r="K5020"/>
        </row>
        <row r="5021">
          <cell r="D5021"/>
          <cell r="E5021"/>
          <cell r="J5021"/>
          <cell r="K5021"/>
        </row>
        <row r="5022">
          <cell r="D5022"/>
          <cell r="E5022"/>
          <cell r="J5022"/>
          <cell r="K5022"/>
        </row>
        <row r="5023">
          <cell r="D5023"/>
          <cell r="J5023"/>
          <cell r="K5023"/>
        </row>
        <row r="5024">
          <cell r="D5024" t="str">
            <v>C</v>
          </cell>
          <cell r="E5024"/>
          <cell r="J5024" t="str">
            <v>Disc 2</v>
          </cell>
          <cell r="K5024" t="str">
            <v>Amount</v>
          </cell>
        </row>
        <row r="5025">
          <cell r="D5025"/>
          <cell r="E5025"/>
          <cell r="J5025"/>
          <cell r="K5025"/>
        </row>
        <row r="5026">
          <cell r="D5026"/>
          <cell r="E5026"/>
          <cell r="J5026"/>
          <cell r="K5026">
            <v>0</v>
          </cell>
        </row>
        <row r="5027">
          <cell r="D5027"/>
          <cell r="E5027"/>
          <cell r="J5027"/>
          <cell r="K5027">
            <v>0</v>
          </cell>
        </row>
        <row r="5028">
          <cell r="D5028"/>
          <cell r="E5028"/>
          <cell r="J5028"/>
          <cell r="K5028">
            <v>0</v>
          </cell>
        </row>
        <row r="5029">
          <cell r="D5029"/>
          <cell r="E5029"/>
          <cell r="J5029"/>
          <cell r="K5029">
            <v>0</v>
          </cell>
        </row>
        <row r="5030">
          <cell r="D5030"/>
          <cell r="E5030"/>
          <cell r="J5030"/>
          <cell r="K5030">
            <v>0</v>
          </cell>
        </row>
        <row r="5031">
          <cell r="D5031"/>
          <cell r="E5031"/>
          <cell r="J5031"/>
          <cell r="K5031">
            <v>0</v>
          </cell>
        </row>
        <row r="5032">
          <cell r="D5032"/>
          <cell r="E5032"/>
          <cell r="J5032"/>
          <cell r="K5032">
            <v>0</v>
          </cell>
        </row>
        <row r="5033">
          <cell r="D5033"/>
          <cell r="E5033"/>
          <cell r="J5033"/>
          <cell r="K5033">
            <v>0</v>
          </cell>
        </row>
        <row r="5034">
          <cell r="D5034"/>
          <cell r="E5034"/>
          <cell r="J5034"/>
          <cell r="K5034">
            <v>0</v>
          </cell>
        </row>
        <row r="5035">
          <cell r="D5035"/>
          <cell r="E5035"/>
          <cell r="J5035"/>
          <cell r="K5035">
            <v>0</v>
          </cell>
        </row>
        <row r="5036">
          <cell r="D5036"/>
          <cell r="E5036"/>
          <cell r="J5036"/>
          <cell r="K5036">
            <v>0</v>
          </cell>
        </row>
        <row r="5037">
          <cell r="D5037"/>
          <cell r="E5037"/>
          <cell r="J5037"/>
          <cell r="K5037">
            <v>0</v>
          </cell>
        </row>
        <row r="5038">
          <cell r="D5038"/>
          <cell r="E5038"/>
          <cell r="J5038"/>
          <cell r="K5038">
            <v>0</v>
          </cell>
        </row>
        <row r="5039">
          <cell r="D5039"/>
          <cell r="E5039"/>
          <cell r="J5039"/>
          <cell r="K5039">
            <v>0</v>
          </cell>
        </row>
        <row r="5040">
          <cell r="D5040"/>
          <cell r="E5040"/>
          <cell r="J5040"/>
          <cell r="K5040">
            <v>0</v>
          </cell>
        </row>
        <row r="5041">
          <cell r="D5041"/>
          <cell r="E5041"/>
          <cell r="J5041"/>
          <cell r="K5041">
            <v>0</v>
          </cell>
        </row>
        <row r="5042">
          <cell r="D5042"/>
          <cell r="E5042"/>
          <cell r="J5042"/>
          <cell r="K5042"/>
        </row>
        <row r="5043">
          <cell r="D5043"/>
          <cell r="E5043"/>
          <cell r="J5043"/>
          <cell r="K5043"/>
        </row>
        <row r="5044">
          <cell r="D5044"/>
          <cell r="J5044">
            <v>0</v>
          </cell>
          <cell r="K5044"/>
        </row>
        <row r="5045">
          <cell r="D5045"/>
          <cell r="J5045"/>
          <cell r="K5045"/>
        </row>
        <row r="5046">
          <cell r="D5046"/>
          <cell r="J5046"/>
          <cell r="K5046">
            <v>0</v>
          </cell>
        </row>
        <row r="5047">
          <cell r="D5047"/>
          <cell r="J5047"/>
          <cell r="K5047"/>
        </row>
        <row r="5048">
          <cell r="D5048"/>
          <cell r="E5048" t="str">
            <v>Hormat Kami,</v>
          </cell>
          <cell r="J5048">
            <v>0</v>
          </cell>
          <cell r="K5048"/>
        </row>
        <row r="5049">
          <cell r="D5049"/>
          <cell r="J5049"/>
          <cell r="K5049"/>
        </row>
        <row r="5050">
          <cell r="D5050"/>
          <cell r="E5050"/>
          <cell r="J5050"/>
          <cell r="K5050">
            <v>0</v>
          </cell>
        </row>
        <row r="5051">
          <cell r="D5051"/>
          <cell r="E5051"/>
          <cell r="J5051"/>
          <cell r="K5051"/>
        </row>
        <row r="5052">
          <cell r="D5052"/>
          <cell r="J5052"/>
          <cell r="K5052"/>
        </row>
        <row r="5053">
          <cell r="D5053"/>
          <cell r="J5053"/>
          <cell r="K5053"/>
        </row>
        <row r="5054">
          <cell r="D5054"/>
          <cell r="J5054"/>
          <cell r="K5054"/>
        </row>
        <row r="5055">
          <cell r="D5055"/>
          <cell r="E5055"/>
          <cell r="J5055"/>
          <cell r="K5055"/>
        </row>
        <row r="5056">
          <cell r="D5056" t="str">
            <v>AM</v>
          </cell>
          <cell r="E5056">
            <v>23040045</v>
          </cell>
          <cell r="J5056"/>
          <cell r="K5056"/>
        </row>
        <row r="5057">
          <cell r="D5057"/>
          <cell r="E5057"/>
          <cell r="J5057"/>
          <cell r="K5057"/>
        </row>
        <row r="5058">
          <cell r="D5058">
            <v>0</v>
          </cell>
          <cell r="E5058"/>
          <cell r="J5058"/>
          <cell r="K5058"/>
        </row>
        <row r="5059">
          <cell r="D5059"/>
          <cell r="E5059"/>
          <cell r="J5059"/>
          <cell r="K5059"/>
        </row>
        <row r="5060">
          <cell r="D5060">
            <v>0</v>
          </cell>
          <cell r="E5060"/>
          <cell r="J5060"/>
          <cell r="K5060"/>
        </row>
        <row r="5061">
          <cell r="D5061"/>
          <cell r="E5061"/>
          <cell r="J5061"/>
          <cell r="K5061"/>
        </row>
        <row r="5062">
          <cell r="D5062" t="str">
            <v>C</v>
          </cell>
          <cell r="E5062"/>
          <cell r="J5062" t="str">
            <v>Disc 2</v>
          </cell>
          <cell r="K5062" t="str">
            <v>Amount</v>
          </cell>
        </row>
        <row r="5063">
          <cell r="D5063"/>
          <cell r="E5063"/>
          <cell r="J5063"/>
          <cell r="K5063"/>
        </row>
        <row r="5064">
          <cell r="D5064">
            <v>0</v>
          </cell>
          <cell r="E5064">
            <v>0</v>
          </cell>
          <cell r="J5064">
            <v>0</v>
          </cell>
          <cell r="K5064">
            <v>0</v>
          </cell>
        </row>
        <row r="5065">
          <cell r="D5065">
            <v>0</v>
          </cell>
          <cell r="E5065">
            <v>0</v>
          </cell>
          <cell r="J5065">
            <v>0</v>
          </cell>
          <cell r="K5065">
            <v>0</v>
          </cell>
        </row>
        <row r="5066">
          <cell r="D5066">
            <v>0</v>
          </cell>
          <cell r="E5066">
            <v>0</v>
          </cell>
          <cell r="J5066">
            <v>0</v>
          </cell>
          <cell r="K5066">
            <v>0</v>
          </cell>
        </row>
        <row r="5067">
          <cell r="D5067">
            <v>0</v>
          </cell>
          <cell r="E5067">
            <v>0</v>
          </cell>
          <cell r="J5067">
            <v>0</v>
          </cell>
          <cell r="K5067">
            <v>0</v>
          </cell>
        </row>
        <row r="5068">
          <cell r="D5068">
            <v>0</v>
          </cell>
          <cell r="E5068">
            <v>0</v>
          </cell>
          <cell r="J5068">
            <v>0</v>
          </cell>
          <cell r="K5068">
            <v>0</v>
          </cell>
        </row>
        <row r="5069">
          <cell r="D5069">
            <v>0</v>
          </cell>
          <cell r="E5069">
            <v>0</v>
          </cell>
          <cell r="J5069">
            <v>0</v>
          </cell>
          <cell r="K5069">
            <v>0</v>
          </cell>
        </row>
        <row r="5070">
          <cell r="D5070">
            <v>0</v>
          </cell>
          <cell r="E5070">
            <v>0</v>
          </cell>
          <cell r="J5070">
            <v>0</v>
          </cell>
          <cell r="K5070">
            <v>0</v>
          </cell>
        </row>
        <row r="5071">
          <cell r="D5071">
            <v>0</v>
          </cell>
          <cell r="E5071">
            <v>0</v>
          </cell>
          <cell r="J5071">
            <v>0</v>
          </cell>
          <cell r="K5071">
            <v>0</v>
          </cell>
        </row>
        <row r="5072">
          <cell r="D5072">
            <v>0</v>
          </cell>
          <cell r="E5072">
            <v>0</v>
          </cell>
          <cell r="J5072">
            <v>0</v>
          </cell>
          <cell r="K5072">
            <v>0</v>
          </cell>
        </row>
        <row r="5073">
          <cell r="D5073">
            <v>0</v>
          </cell>
          <cell r="E5073">
            <v>0</v>
          </cell>
          <cell r="J5073">
            <v>0</v>
          </cell>
          <cell r="K5073">
            <v>0</v>
          </cell>
        </row>
        <row r="5074">
          <cell r="D5074">
            <v>0</v>
          </cell>
          <cell r="E5074">
            <v>0</v>
          </cell>
          <cell r="J5074">
            <v>0</v>
          </cell>
          <cell r="K5074">
            <v>0</v>
          </cell>
        </row>
        <row r="5075">
          <cell r="D5075">
            <v>0</v>
          </cell>
          <cell r="E5075">
            <v>0</v>
          </cell>
          <cell r="J5075">
            <v>0</v>
          </cell>
          <cell r="K5075">
            <v>0</v>
          </cell>
        </row>
        <row r="5076">
          <cell r="D5076">
            <v>0</v>
          </cell>
          <cell r="E5076">
            <v>0</v>
          </cell>
          <cell r="J5076">
            <v>0</v>
          </cell>
          <cell r="K5076">
            <v>0</v>
          </cell>
        </row>
        <row r="5077">
          <cell r="D5077">
            <v>0</v>
          </cell>
          <cell r="E5077">
            <v>0</v>
          </cell>
          <cell r="J5077">
            <v>0</v>
          </cell>
          <cell r="K5077">
            <v>0</v>
          </cell>
        </row>
        <row r="5078">
          <cell r="D5078">
            <v>0</v>
          </cell>
          <cell r="E5078">
            <v>0</v>
          </cell>
          <cell r="J5078">
            <v>0</v>
          </cell>
          <cell r="K5078">
            <v>0</v>
          </cell>
        </row>
        <row r="5079">
          <cell r="D5079">
            <v>0</v>
          </cell>
          <cell r="E5079">
            <v>0</v>
          </cell>
          <cell r="J5079">
            <v>0</v>
          </cell>
          <cell r="K5079">
            <v>0</v>
          </cell>
        </row>
        <row r="5080">
          <cell r="D5080"/>
          <cell r="E5080"/>
          <cell r="J5080"/>
          <cell r="K5080"/>
        </row>
        <row r="5081">
          <cell r="D5081"/>
          <cell r="E5081"/>
          <cell r="J5081"/>
          <cell r="K5081"/>
        </row>
        <row r="5082">
          <cell r="D5082"/>
          <cell r="E5082"/>
          <cell r="J5082">
            <v>0</v>
          </cell>
          <cell r="K5082"/>
        </row>
        <row r="5083">
          <cell r="D5083"/>
          <cell r="E5083"/>
          <cell r="J5083"/>
          <cell r="K5083"/>
        </row>
        <row r="5084">
          <cell r="D5084"/>
          <cell r="E5084"/>
          <cell r="J5084">
            <v>0</v>
          </cell>
          <cell r="K5084">
            <v>0</v>
          </cell>
        </row>
        <row r="5085">
          <cell r="D5085"/>
          <cell r="E5085"/>
          <cell r="J5085"/>
          <cell r="K5085"/>
        </row>
        <row r="5086">
          <cell r="D5086"/>
          <cell r="E5086" t="str">
            <v>Hormat Kami,</v>
          </cell>
          <cell r="J5086">
            <v>0</v>
          </cell>
          <cell r="K5086"/>
        </row>
        <row r="5087">
          <cell r="D5087"/>
          <cell r="E5087"/>
          <cell r="J5087"/>
          <cell r="K5087"/>
        </row>
        <row r="5088">
          <cell r="D5088"/>
          <cell r="E5088"/>
          <cell r="J5088"/>
          <cell r="K5088">
            <v>0</v>
          </cell>
        </row>
        <row r="5089">
          <cell r="D5089"/>
          <cell r="E5089"/>
          <cell r="J5089"/>
          <cell r="K5089"/>
        </row>
        <row r="5090">
          <cell r="D5090"/>
          <cell r="E5090"/>
          <cell r="J5090">
            <v>0</v>
          </cell>
          <cell r="K5090"/>
        </row>
        <row r="5091">
          <cell r="D5091"/>
          <cell r="E5091"/>
          <cell r="J5091">
            <v>0</v>
          </cell>
          <cell r="K5091"/>
        </row>
        <row r="5092">
          <cell r="D5092"/>
          <cell r="E5092"/>
          <cell r="J5092"/>
          <cell r="K5092"/>
        </row>
        <row r="5093">
          <cell r="D5093"/>
          <cell r="E5093"/>
          <cell r="J5093"/>
          <cell r="K5093"/>
        </row>
        <row r="5094">
          <cell r="D5094" t="str">
            <v>AM</v>
          </cell>
          <cell r="E5094">
            <v>23040045</v>
          </cell>
          <cell r="J5094"/>
          <cell r="K5094"/>
        </row>
        <row r="5095">
          <cell r="D5095"/>
          <cell r="E5095"/>
          <cell r="J5095"/>
          <cell r="K5095"/>
        </row>
        <row r="5096">
          <cell r="D5096">
            <v>0</v>
          </cell>
          <cell r="E5096"/>
          <cell r="J5096"/>
          <cell r="K5096"/>
        </row>
        <row r="5097">
          <cell r="D5097"/>
          <cell r="E5097"/>
          <cell r="J5097"/>
          <cell r="K5097"/>
        </row>
        <row r="5098">
          <cell r="D5098">
            <v>0</v>
          </cell>
          <cell r="E5098"/>
          <cell r="J5098"/>
          <cell r="K5098"/>
        </row>
        <row r="5099">
          <cell r="D5099"/>
          <cell r="E5099"/>
          <cell r="J5099"/>
          <cell r="K5099"/>
        </row>
        <row r="5100">
          <cell r="D5100" t="str">
            <v>C</v>
          </cell>
          <cell r="E5100"/>
          <cell r="J5100" t="str">
            <v>Disc 2</v>
          </cell>
          <cell r="K5100" t="str">
            <v>Amount</v>
          </cell>
        </row>
        <row r="5101">
          <cell r="D5101"/>
          <cell r="E5101"/>
          <cell r="J5101"/>
          <cell r="K5101"/>
        </row>
        <row r="5102">
          <cell r="D5102">
            <v>0</v>
          </cell>
          <cell r="E5102">
            <v>0</v>
          </cell>
          <cell r="J5102">
            <v>0</v>
          </cell>
          <cell r="K5102">
            <v>0</v>
          </cell>
        </row>
        <row r="5103">
          <cell r="D5103">
            <v>0</v>
          </cell>
          <cell r="E5103">
            <v>0</v>
          </cell>
          <cell r="J5103">
            <v>0</v>
          </cell>
          <cell r="K5103">
            <v>0</v>
          </cell>
        </row>
        <row r="5104">
          <cell r="D5104">
            <v>0</v>
          </cell>
          <cell r="E5104">
            <v>0</v>
          </cell>
          <cell r="J5104">
            <v>0</v>
          </cell>
          <cell r="K5104">
            <v>0</v>
          </cell>
        </row>
        <row r="5105">
          <cell r="D5105">
            <v>0</v>
          </cell>
          <cell r="E5105">
            <v>0</v>
          </cell>
          <cell r="J5105">
            <v>0</v>
          </cell>
          <cell r="K5105">
            <v>0</v>
          </cell>
        </row>
        <row r="5106">
          <cell r="D5106">
            <v>0</v>
          </cell>
          <cell r="E5106">
            <v>0</v>
          </cell>
          <cell r="J5106">
            <v>0</v>
          </cell>
          <cell r="K5106">
            <v>0</v>
          </cell>
        </row>
        <row r="5107">
          <cell r="D5107">
            <v>0</v>
          </cell>
          <cell r="E5107">
            <v>0</v>
          </cell>
          <cell r="J5107">
            <v>0</v>
          </cell>
          <cell r="K5107">
            <v>0</v>
          </cell>
        </row>
        <row r="5108">
          <cell r="D5108">
            <v>0</v>
          </cell>
          <cell r="E5108">
            <v>0</v>
          </cell>
          <cell r="J5108">
            <v>0</v>
          </cell>
          <cell r="K5108">
            <v>0</v>
          </cell>
        </row>
        <row r="5109">
          <cell r="D5109">
            <v>0</v>
          </cell>
          <cell r="E5109">
            <v>0</v>
          </cell>
          <cell r="J5109">
            <v>0</v>
          </cell>
          <cell r="K5109">
            <v>0</v>
          </cell>
        </row>
        <row r="5110">
          <cell r="D5110">
            <v>0</v>
          </cell>
          <cell r="E5110">
            <v>0</v>
          </cell>
          <cell r="J5110">
            <v>0</v>
          </cell>
          <cell r="K5110">
            <v>0</v>
          </cell>
        </row>
        <row r="5111">
          <cell r="D5111">
            <v>0</v>
          </cell>
          <cell r="E5111">
            <v>0</v>
          </cell>
          <cell r="J5111">
            <v>0</v>
          </cell>
          <cell r="K5111">
            <v>0</v>
          </cell>
        </row>
        <row r="5112">
          <cell r="D5112">
            <v>0</v>
          </cell>
          <cell r="E5112">
            <v>0</v>
          </cell>
          <cell r="J5112">
            <v>0</v>
          </cell>
          <cell r="K5112">
            <v>0</v>
          </cell>
        </row>
        <row r="5113">
          <cell r="D5113">
            <v>0</v>
          </cell>
          <cell r="E5113">
            <v>0</v>
          </cell>
          <cell r="J5113">
            <v>0</v>
          </cell>
          <cell r="K5113">
            <v>0</v>
          </cell>
        </row>
        <row r="5114">
          <cell r="D5114">
            <v>0</v>
          </cell>
          <cell r="E5114">
            <v>0</v>
          </cell>
          <cell r="J5114">
            <v>0</v>
          </cell>
          <cell r="K5114">
            <v>0</v>
          </cell>
        </row>
        <row r="5115">
          <cell r="D5115">
            <v>0</v>
          </cell>
          <cell r="E5115">
            <v>0</v>
          </cell>
          <cell r="J5115">
            <v>0</v>
          </cell>
          <cell r="K5115">
            <v>0</v>
          </cell>
        </row>
        <row r="5116">
          <cell r="D5116">
            <v>0</v>
          </cell>
          <cell r="E5116">
            <v>0</v>
          </cell>
          <cell r="J5116">
            <v>0</v>
          </cell>
          <cell r="K5116">
            <v>0</v>
          </cell>
        </row>
        <row r="5117">
          <cell r="D5117">
            <v>0</v>
          </cell>
          <cell r="E5117">
            <v>0</v>
          </cell>
          <cell r="J5117">
            <v>0</v>
          </cell>
          <cell r="K5117">
            <v>0</v>
          </cell>
        </row>
        <row r="5118">
          <cell r="D5118"/>
          <cell r="E5118"/>
          <cell r="J5118"/>
          <cell r="K5118"/>
        </row>
        <row r="5119">
          <cell r="D5119"/>
          <cell r="E5119"/>
          <cell r="J5119"/>
          <cell r="K5119"/>
        </row>
        <row r="5120">
          <cell r="D5120"/>
          <cell r="E5120"/>
          <cell r="J5120">
            <v>0</v>
          </cell>
          <cell r="K5120"/>
        </row>
        <row r="5121">
          <cell r="D5121"/>
          <cell r="E5121"/>
          <cell r="J5121"/>
          <cell r="K5121"/>
        </row>
        <row r="5122">
          <cell r="D5122"/>
          <cell r="E5122"/>
          <cell r="J5122">
            <v>0</v>
          </cell>
          <cell r="K5122">
            <v>0</v>
          </cell>
        </row>
        <row r="5123">
          <cell r="D5123"/>
          <cell r="E5123"/>
          <cell r="J5123"/>
          <cell r="K5123"/>
        </row>
        <row r="5124">
          <cell r="D5124"/>
          <cell r="E5124" t="str">
            <v>Hormat Kami,</v>
          </cell>
          <cell r="J5124">
            <v>0</v>
          </cell>
          <cell r="K5124"/>
        </row>
        <row r="5125">
          <cell r="D5125"/>
          <cell r="E5125"/>
          <cell r="J5125"/>
          <cell r="K5125"/>
        </row>
        <row r="5126">
          <cell r="D5126"/>
          <cell r="E5126"/>
          <cell r="J5126"/>
          <cell r="K5126">
            <v>0</v>
          </cell>
        </row>
        <row r="5127">
          <cell r="D5127"/>
          <cell r="E5127"/>
          <cell r="J5127"/>
          <cell r="K5127"/>
        </row>
        <row r="5128">
          <cell r="D5128"/>
          <cell r="E5128"/>
          <cell r="J5128">
            <v>0</v>
          </cell>
          <cell r="K5128"/>
        </row>
        <row r="5129">
          <cell r="D5129"/>
          <cell r="E5129"/>
          <cell r="J5129">
            <v>0</v>
          </cell>
          <cell r="K5129"/>
        </row>
        <row r="5130">
          <cell r="D5130"/>
          <cell r="E5130"/>
          <cell r="J5130"/>
          <cell r="K5130"/>
        </row>
        <row r="5131">
          <cell r="D5131"/>
          <cell r="J5131"/>
        </row>
        <row r="5132">
          <cell r="D5132" t="str">
            <v>AM</v>
          </cell>
          <cell r="E5132">
            <v>23040046</v>
          </cell>
          <cell r="J5132"/>
          <cell r="K5132"/>
        </row>
        <row r="5133">
          <cell r="D5133"/>
          <cell r="E5133"/>
          <cell r="J5133"/>
          <cell r="K5133"/>
        </row>
        <row r="5134">
          <cell r="D5134"/>
          <cell r="E5134"/>
          <cell r="J5134"/>
          <cell r="K5134"/>
        </row>
        <row r="5135">
          <cell r="D5135"/>
          <cell r="E5135"/>
          <cell r="J5135"/>
          <cell r="K5135"/>
        </row>
        <row r="5136">
          <cell r="D5136"/>
          <cell r="E5136"/>
          <cell r="J5136"/>
          <cell r="K5136"/>
        </row>
        <row r="5137">
          <cell r="D5137"/>
          <cell r="J5137"/>
          <cell r="K5137"/>
        </row>
        <row r="5138">
          <cell r="D5138" t="str">
            <v>C</v>
          </cell>
          <cell r="E5138"/>
          <cell r="J5138" t="str">
            <v>Disc 2</v>
          </cell>
          <cell r="K5138" t="str">
            <v>Amount</v>
          </cell>
        </row>
        <row r="5139">
          <cell r="D5139"/>
          <cell r="E5139"/>
          <cell r="J5139"/>
          <cell r="K5139"/>
        </row>
        <row r="5140">
          <cell r="D5140"/>
          <cell r="E5140"/>
          <cell r="J5140"/>
          <cell r="K5140">
            <v>0</v>
          </cell>
        </row>
        <row r="5141">
          <cell r="D5141"/>
          <cell r="E5141"/>
          <cell r="J5141"/>
          <cell r="K5141">
            <v>0</v>
          </cell>
        </row>
        <row r="5142">
          <cell r="D5142"/>
          <cell r="E5142"/>
          <cell r="J5142"/>
          <cell r="K5142">
            <v>0</v>
          </cell>
        </row>
        <row r="5143">
          <cell r="D5143"/>
          <cell r="E5143"/>
          <cell r="J5143"/>
          <cell r="K5143">
            <v>0</v>
          </cell>
        </row>
        <row r="5144">
          <cell r="D5144"/>
          <cell r="E5144"/>
          <cell r="J5144"/>
          <cell r="K5144">
            <v>0</v>
          </cell>
        </row>
        <row r="5145">
          <cell r="D5145"/>
          <cell r="E5145"/>
          <cell r="J5145"/>
          <cell r="K5145">
            <v>0</v>
          </cell>
        </row>
        <row r="5146">
          <cell r="D5146"/>
          <cell r="E5146"/>
          <cell r="J5146"/>
          <cell r="K5146">
            <v>0</v>
          </cell>
        </row>
        <row r="5147">
          <cell r="D5147"/>
          <cell r="E5147"/>
          <cell r="J5147"/>
          <cell r="K5147">
            <v>0</v>
          </cell>
        </row>
        <row r="5148">
          <cell r="D5148"/>
          <cell r="E5148"/>
          <cell r="J5148"/>
          <cell r="K5148">
            <v>0</v>
          </cell>
        </row>
        <row r="5149">
          <cell r="D5149"/>
          <cell r="E5149"/>
          <cell r="J5149"/>
          <cell r="K5149">
            <v>0</v>
          </cell>
        </row>
        <row r="5150">
          <cell r="D5150"/>
          <cell r="E5150"/>
          <cell r="J5150"/>
          <cell r="K5150">
            <v>0</v>
          </cell>
        </row>
        <row r="5151">
          <cell r="D5151"/>
          <cell r="E5151"/>
          <cell r="J5151"/>
          <cell r="K5151">
            <v>0</v>
          </cell>
        </row>
        <row r="5152">
          <cell r="D5152"/>
          <cell r="E5152"/>
          <cell r="J5152"/>
          <cell r="K5152">
            <v>0</v>
          </cell>
        </row>
        <row r="5153">
          <cell r="D5153"/>
          <cell r="E5153"/>
          <cell r="J5153"/>
          <cell r="K5153">
            <v>0</v>
          </cell>
        </row>
        <row r="5154">
          <cell r="D5154"/>
          <cell r="E5154"/>
          <cell r="J5154"/>
          <cell r="K5154">
            <v>0</v>
          </cell>
        </row>
        <row r="5155">
          <cell r="D5155"/>
          <cell r="E5155"/>
          <cell r="J5155"/>
          <cell r="K5155">
            <v>0</v>
          </cell>
        </row>
        <row r="5156">
          <cell r="D5156"/>
          <cell r="E5156"/>
          <cell r="J5156"/>
          <cell r="K5156"/>
        </row>
        <row r="5157">
          <cell r="D5157"/>
          <cell r="E5157"/>
          <cell r="J5157"/>
          <cell r="K5157"/>
        </row>
        <row r="5158">
          <cell r="D5158"/>
          <cell r="J5158">
            <v>0</v>
          </cell>
          <cell r="K5158"/>
        </row>
        <row r="5159">
          <cell r="D5159"/>
          <cell r="J5159"/>
          <cell r="K5159"/>
        </row>
        <row r="5160">
          <cell r="D5160"/>
          <cell r="J5160"/>
          <cell r="K5160">
            <v>0</v>
          </cell>
        </row>
        <row r="5161">
          <cell r="D5161"/>
          <cell r="J5161"/>
          <cell r="K5161"/>
        </row>
        <row r="5162">
          <cell r="D5162"/>
          <cell r="E5162" t="str">
            <v>Hormat Kami,</v>
          </cell>
          <cell r="J5162">
            <v>0</v>
          </cell>
          <cell r="K5162"/>
        </row>
        <row r="5163">
          <cell r="D5163"/>
          <cell r="J5163"/>
          <cell r="K5163"/>
        </row>
        <row r="5164">
          <cell r="D5164"/>
          <cell r="E5164"/>
          <cell r="J5164"/>
          <cell r="K5164">
            <v>0</v>
          </cell>
        </row>
        <row r="5165">
          <cell r="D5165"/>
          <cell r="E5165"/>
          <cell r="J5165"/>
          <cell r="K5165"/>
        </row>
        <row r="5166">
          <cell r="D5166"/>
          <cell r="J5166"/>
          <cell r="K5166"/>
        </row>
        <row r="5167">
          <cell r="D5167"/>
          <cell r="J5167"/>
          <cell r="K5167"/>
        </row>
        <row r="5168">
          <cell r="D5168"/>
          <cell r="J5168"/>
          <cell r="K5168"/>
        </row>
        <row r="5169">
          <cell r="D5169"/>
          <cell r="E5169"/>
          <cell r="J5169"/>
          <cell r="K5169"/>
        </row>
        <row r="5170">
          <cell r="D5170" t="str">
            <v>AM</v>
          </cell>
          <cell r="E5170">
            <v>23040046</v>
          </cell>
          <cell r="J5170"/>
          <cell r="K5170"/>
        </row>
        <row r="5171">
          <cell r="D5171"/>
          <cell r="E5171"/>
          <cell r="J5171"/>
          <cell r="K5171"/>
        </row>
        <row r="5172">
          <cell r="D5172">
            <v>0</v>
          </cell>
          <cell r="E5172"/>
          <cell r="J5172"/>
          <cell r="K5172"/>
        </row>
        <row r="5173">
          <cell r="D5173"/>
          <cell r="E5173"/>
          <cell r="J5173"/>
          <cell r="K5173"/>
        </row>
        <row r="5174">
          <cell r="D5174">
            <v>0</v>
          </cell>
          <cell r="E5174"/>
          <cell r="J5174"/>
          <cell r="K5174"/>
        </row>
        <row r="5175">
          <cell r="D5175"/>
          <cell r="E5175"/>
          <cell r="J5175"/>
          <cell r="K5175"/>
        </row>
        <row r="5176">
          <cell r="D5176" t="str">
            <v>C</v>
          </cell>
          <cell r="E5176"/>
          <cell r="J5176" t="str">
            <v>Disc 2</v>
          </cell>
          <cell r="K5176" t="str">
            <v>Amount</v>
          </cell>
        </row>
        <row r="5177">
          <cell r="D5177"/>
          <cell r="E5177"/>
          <cell r="J5177"/>
          <cell r="K5177"/>
        </row>
        <row r="5178">
          <cell r="D5178">
            <v>0</v>
          </cell>
          <cell r="E5178">
            <v>0</v>
          </cell>
          <cell r="J5178">
            <v>0</v>
          </cell>
          <cell r="K5178">
            <v>0</v>
          </cell>
        </row>
        <row r="5179">
          <cell r="D5179">
            <v>0</v>
          </cell>
          <cell r="E5179">
            <v>0</v>
          </cell>
          <cell r="J5179">
            <v>0</v>
          </cell>
          <cell r="K5179">
            <v>0</v>
          </cell>
        </row>
        <row r="5180">
          <cell r="D5180">
            <v>0</v>
          </cell>
          <cell r="E5180">
            <v>0</v>
          </cell>
          <cell r="J5180">
            <v>0</v>
          </cell>
          <cell r="K5180">
            <v>0</v>
          </cell>
        </row>
        <row r="5181">
          <cell r="D5181">
            <v>0</v>
          </cell>
          <cell r="E5181">
            <v>0</v>
          </cell>
          <cell r="J5181">
            <v>0</v>
          </cell>
          <cell r="K5181">
            <v>0</v>
          </cell>
        </row>
        <row r="5182">
          <cell r="D5182">
            <v>0</v>
          </cell>
          <cell r="E5182">
            <v>0</v>
          </cell>
          <cell r="J5182">
            <v>0</v>
          </cell>
          <cell r="K5182">
            <v>0</v>
          </cell>
        </row>
        <row r="5183">
          <cell r="D5183">
            <v>0</v>
          </cell>
          <cell r="E5183">
            <v>0</v>
          </cell>
          <cell r="J5183">
            <v>0</v>
          </cell>
          <cell r="K5183">
            <v>0</v>
          </cell>
        </row>
        <row r="5184">
          <cell r="D5184">
            <v>0</v>
          </cell>
          <cell r="E5184">
            <v>0</v>
          </cell>
          <cell r="J5184">
            <v>0</v>
          </cell>
          <cell r="K5184">
            <v>0</v>
          </cell>
        </row>
        <row r="5185">
          <cell r="D5185">
            <v>0</v>
          </cell>
          <cell r="E5185">
            <v>0</v>
          </cell>
          <cell r="J5185">
            <v>0</v>
          </cell>
          <cell r="K5185">
            <v>0</v>
          </cell>
        </row>
        <row r="5186">
          <cell r="D5186">
            <v>0</v>
          </cell>
          <cell r="E5186">
            <v>0</v>
          </cell>
          <cell r="J5186">
            <v>0</v>
          </cell>
          <cell r="K5186">
            <v>0</v>
          </cell>
        </row>
        <row r="5187">
          <cell r="D5187">
            <v>0</v>
          </cell>
          <cell r="E5187">
            <v>0</v>
          </cell>
          <cell r="J5187">
            <v>0</v>
          </cell>
          <cell r="K5187">
            <v>0</v>
          </cell>
        </row>
        <row r="5188">
          <cell r="D5188">
            <v>0</v>
          </cell>
          <cell r="E5188">
            <v>0</v>
          </cell>
          <cell r="J5188">
            <v>0</v>
          </cell>
          <cell r="K5188">
            <v>0</v>
          </cell>
        </row>
        <row r="5189">
          <cell r="D5189">
            <v>0</v>
          </cell>
          <cell r="E5189">
            <v>0</v>
          </cell>
          <cell r="J5189">
            <v>0</v>
          </cell>
          <cell r="K5189">
            <v>0</v>
          </cell>
        </row>
        <row r="5190">
          <cell r="D5190">
            <v>0</v>
          </cell>
          <cell r="E5190">
            <v>0</v>
          </cell>
          <cell r="J5190">
            <v>0</v>
          </cell>
          <cell r="K5190">
            <v>0</v>
          </cell>
        </row>
        <row r="5191">
          <cell r="D5191">
            <v>0</v>
          </cell>
          <cell r="E5191">
            <v>0</v>
          </cell>
          <cell r="J5191">
            <v>0</v>
          </cell>
          <cell r="K5191">
            <v>0</v>
          </cell>
        </row>
        <row r="5192">
          <cell r="D5192">
            <v>0</v>
          </cell>
          <cell r="E5192">
            <v>0</v>
          </cell>
          <cell r="J5192">
            <v>0</v>
          </cell>
          <cell r="K5192">
            <v>0</v>
          </cell>
        </row>
        <row r="5193">
          <cell r="D5193">
            <v>0</v>
          </cell>
          <cell r="E5193">
            <v>0</v>
          </cell>
          <cell r="J5193">
            <v>0</v>
          </cell>
          <cell r="K5193">
            <v>0</v>
          </cell>
        </row>
        <row r="5194">
          <cell r="D5194"/>
          <cell r="E5194"/>
          <cell r="J5194"/>
          <cell r="K5194"/>
        </row>
        <row r="5195">
          <cell r="D5195"/>
          <cell r="E5195"/>
          <cell r="J5195"/>
          <cell r="K5195"/>
        </row>
        <row r="5196">
          <cell r="D5196"/>
          <cell r="E5196"/>
          <cell r="J5196">
            <v>0</v>
          </cell>
          <cell r="K5196"/>
        </row>
        <row r="5197">
          <cell r="D5197"/>
          <cell r="E5197"/>
          <cell r="J5197"/>
          <cell r="K5197"/>
        </row>
        <row r="5198">
          <cell r="D5198"/>
          <cell r="E5198"/>
          <cell r="J5198">
            <v>0</v>
          </cell>
          <cell r="K5198">
            <v>0</v>
          </cell>
        </row>
        <row r="5199">
          <cell r="D5199"/>
          <cell r="E5199"/>
          <cell r="J5199"/>
          <cell r="K5199"/>
        </row>
        <row r="5200">
          <cell r="D5200"/>
          <cell r="E5200" t="str">
            <v>Hormat Kami,</v>
          </cell>
          <cell r="J5200">
            <v>0</v>
          </cell>
          <cell r="K5200"/>
        </row>
        <row r="5201">
          <cell r="D5201"/>
          <cell r="E5201"/>
          <cell r="J5201"/>
          <cell r="K5201"/>
        </row>
        <row r="5202">
          <cell r="D5202"/>
          <cell r="E5202"/>
          <cell r="J5202"/>
          <cell r="K5202">
            <v>0</v>
          </cell>
        </row>
        <row r="5203">
          <cell r="D5203"/>
          <cell r="E5203"/>
          <cell r="J5203"/>
          <cell r="K5203"/>
        </row>
        <row r="5204">
          <cell r="D5204"/>
          <cell r="E5204"/>
          <cell r="J5204">
            <v>0</v>
          </cell>
          <cell r="K5204"/>
        </row>
        <row r="5205">
          <cell r="D5205"/>
          <cell r="E5205"/>
          <cell r="J5205">
            <v>0</v>
          </cell>
          <cell r="K5205"/>
        </row>
        <row r="5206">
          <cell r="D5206"/>
          <cell r="E5206"/>
          <cell r="J5206"/>
          <cell r="K5206"/>
        </row>
        <row r="5207">
          <cell r="D5207"/>
          <cell r="E5207"/>
          <cell r="J5207"/>
          <cell r="K5207"/>
        </row>
        <row r="5208">
          <cell r="D5208" t="str">
            <v>AM</v>
          </cell>
          <cell r="E5208">
            <v>23040046</v>
          </cell>
          <cell r="J5208"/>
          <cell r="K5208"/>
        </row>
        <row r="5209">
          <cell r="D5209"/>
          <cell r="E5209"/>
          <cell r="J5209"/>
          <cell r="K5209"/>
        </row>
        <row r="5210">
          <cell r="D5210">
            <v>0</v>
          </cell>
          <cell r="E5210"/>
          <cell r="J5210"/>
          <cell r="K5210"/>
        </row>
        <row r="5211">
          <cell r="D5211"/>
          <cell r="E5211"/>
          <cell r="J5211"/>
          <cell r="K5211"/>
        </row>
        <row r="5212">
          <cell r="D5212">
            <v>0</v>
          </cell>
          <cell r="E5212"/>
          <cell r="J5212"/>
          <cell r="K5212"/>
        </row>
        <row r="5213">
          <cell r="D5213"/>
          <cell r="E5213"/>
          <cell r="J5213"/>
          <cell r="K5213"/>
        </row>
        <row r="5214">
          <cell r="D5214" t="str">
            <v>C</v>
          </cell>
          <cell r="E5214"/>
          <cell r="J5214" t="str">
            <v>Disc 2</v>
          </cell>
          <cell r="K5214" t="str">
            <v>Amount</v>
          </cell>
        </row>
        <row r="5215">
          <cell r="D5215"/>
          <cell r="E5215"/>
          <cell r="J5215"/>
          <cell r="K5215"/>
        </row>
        <row r="5216">
          <cell r="D5216">
            <v>0</v>
          </cell>
          <cell r="E5216">
            <v>0</v>
          </cell>
          <cell r="J5216">
            <v>0</v>
          </cell>
          <cell r="K5216">
            <v>0</v>
          </cell>
        </row>
        <row r="5217">
          <cell r="D5217">
            <v>0</v>
          </cell>
          <cell r="E5217">
            <v>0</v>
          </cell>
          <cell r="J5217">
            <v>0</v>
          </cell>
          <cell r="K5217">
            <v>0</v>
          </cell>
        </row>
        <row r="5218">
          <cell r="D5218">
            <v>0</v>
          </cell>
          <cell r="E5218">
            <v>0</v>
          </cell>
          <cell r="J5218">
            <v>0</v>
          </cell>
          <cell r="K5218">
            <v>0</v>
          </cell>
        </row>
        <row r="5219">
          <cell r="D5219">
            <v>0</v>
          </cell>
          <cell r="E5219">
            <v>0</v>
          </cell>
          <cell r="J5219">
            <v>0</v>
          </cell>
          <cell r="K5219">
            <v>0</v>
          </cell>
        </row>
        <row r="5220">
          <cell r="D5220">
            <v>0</v>
          </cell>
          <cell r="E5220">
            <v>0</v>
          </cell>
          <cell r="J5220">
            <v>0</v>
          </cell>
          <cell r="K5220">
            <v>0</v>
          </cell>
        </row>
        <row r="5221">
          <cell r="D5221">
            <v>0</v>
          </cell>
          <cell r="E5221">
            <v>0</v>
          </cell>
          <cell r="J5221">
            <v>0</v>
          </cell>
          <cell r="K5221">
            <v>0</v>
          </cell>
        </row>
        <row r="5222">
          <cell r="D5222">
            <v>0</v>
          </cell>
          <cell r="E5222">
            <v>0</v>
          </cell>
          <cell r="J5222">
            <v>0</v>
          </cell>
          <cell r="K5222">
            <v>0</v>
          </cell>
        </row>
        <row r="5223">
          <cell r="D5223">
            <v>0</v>
          </cell>
          <cell r="E5223">
            <v>0</v>
          </cell>
          <cell r="J5223">
            <v>0</v>
          </cell>
          <cell r="K5223">
            <v>0</v>
          </cell>
        </row>
        <row r="5224">
          <cell r="D5224">
            <v>0</v>
          </cell>
          <cell r="E5224">
            <v>0</v>
          </cell>
          <cell r="J5224">
            <v>0</v>
          </cell>
          <cell r="K5224">
            <v>0</v>
          </cell>
        </row>
        <row r="5225">
          <cell r="D5225">
            <v>0</v>
          </cell>
          <cell r="E5225">
            <v>0</v>
          </cell>
          <cell r="J5225">
            <v>0</v>
          </cell>
          <cell r="K5225">
            <v>0</v>
          </cell>
        </row>
        <row r="5226">
          <cell r="D5226">
            <v>0</v>
          </cell>
          <cell r="E5226">
            <v>0</v>
          </cell>
          <cell r="J5226">
            <v>0</v>
          </cell>
          <cell r="K5226">
            <v>0</v>
          </cell>
        </row>
        <row r="5227">
          <cell r="D5227">
            <v>0</v>
          </cell>
          <cell r="E5227">
            <v>0</v>
          </cell>
          <cell r="J5227">
            <v>0</v>
          </cell>
          <cell r="K5227">
            <v>0</v>
          </cell>
        </row>
        <row r="5228">
          <cell r="D5228">
            <v>0</v>
          </cell>
          <cell r="E5228">
            <v>0</v>
          </cell>
          <cell r="J5228">
            <v>0</v>
          </cell>
          <cell r="K5228">
            <v>0</v>
          </cell>
        </row>
        <row r="5229">
          <cell r="D5229">
            <v>0</v>
          </cell>
          <cell r="E5229">
            <v>0</v>
          </cell>
          <cell r="J5229">
            <v>0</v>
          </cell>
          <cell r="K5229">
            <v>0</v>
          </cell>
        </row>
        <row r="5230">
          <cell r="D5230">
            <v>0</v>
          </cell>
          <cell r="E5230">
            <v>0</v>
          </cell>
          <cell r="J5230">
            <v>0</v>
          </cell>
          <cell r="K5230">
            <v>0</v>
          </cell>
        </row>
        <row r="5231">
          <cell r="D5231">
            <v>0</v>
          </cell>
          <cell r="E5231">
            <v>0</v>
          </cell>
          <cell r="J5231">
            <v>0</v>
          </cell>
          <cell r="K5231">
            <v>0</v>
          </cell>
        </row>
        <row r="5232">
          <cell r="D5232"/>
          <cell r="E5232"/>
          <cell r="J5232"/>
          <cell r="K5232"/>
        </row>
        <row r="5233">
          <cell r="D5233"/>
          <cell r="E5233"/>
          <cell r="J5233"/>
          <cell r="K5233"/>
        </row>
        <row r="5234">
          <cell r="D5234"/>
          <cell r="E5234"/>
          <cell r="J5234">
            <v>0</v>
          </cell>
          <cell r="K5234"/>
        </row>
        <row r="5235">
          <cell r="D5235"/>
          <cell r="E5235"/>
          <cell r="J5235"/>
          <cell r="K5235"/>
        </row>
        <row r="5236">
          <cell r="D5236"/>
          <cell r="E5236"/>
          <cell r="J5236">
            <v>0</v>
          </cell>
          <cell r="K5236">
            <v>0</v>
          </cell>
        </row>
        <row r="5237">
          <cell r="D5237"/>
          <cell r="E5237"/>
          <cell r="J5237"/>
          <cell r="K5237"/>
        </row>
        <row r="5238">
          <cell r="D5238"/>
          <cell r="E5238" t="str">
            <v>Hormat Kami,</v>
          </cell>
          <cell r="J5238">
            <v>0</v>
          </cell>
          <cell r="K5238"/>
        </row>
        <row r="5239">
          <cell r="D5239"/>
          <cell r="E5239"/>
          <cell r="J5239"/>
          <cell r="K5239"/>
        </row>
        <row r="5240">
          <cell r="D5240"/>
          <cell r="E5240"/>
          <cell r="J5240"/>
          <cell r="K5240">
            <v>0</v>
          </cell>
        </row>
        <row r="5241">
          <cell r="D5241"/>
          <cell r="E5241"/>
          <cell r="J5241"/>
          <cell r="K5241"/>
        </row>
        <row r="5242">
          <cell r="D5242"/>
          <cell r="E5242"/>
          <cell r="J5242">
            <v>0</v>
          </cell>
          <cell r="K5242"/>
        </row>
        <row r="5243">
          <cell r="D5243"/>
          <cell r="E5243"/>
          <cell r="J5243">
            <v>0</v>
          </cell>
          <cell r="K5243"/>
        </row>
        <row r="5244">
          <cell r="D5244"/>
          <cell r="E5244"/>
          <cell r="J5244"/>
          <cell r="K5244"/>
        </row>
        <row r="5245">
          <cell r="D5245"/>
          <cell r="J5245"/>
        </row>
        <row r="5246">
          <cell r="D5246" t="str">
            <v>AM</v>
          </cell>
          <cell r="E5246">
            <v>23040047</v>
          </cell>
          <cell r="J5246"/>
          <cell r="K5246"/>
        </row>
        <row r="5247">
          <cell r="D5247"/>
          <cell r="E5247"/>
          <cell r="J5247"/>
          <cell r="K5247"/>
        </row>
        <row r="5248">
          <cell r="D5248"/>
          <cell r="E5248"/>
          <cell r="J5248"/>
          <cell r="K5248"/>
        </row>
        <row r="5249">
          <cell r="D5249"/>
          <cell r="E5249"/>
          <cell r="J5249"/>
          <cell r="K5249"/>
        </row>
        <row r="5250">
          <cell r="D5250"/>
          <cell r="E5250"/>
          <cell r="J5250"/>
          <cell r="K5250"/>
        </row>
        <row r="5251">
          <cell r="D5251"/>
          <cell r="J5251"/>
          <cell r="K5251"/>
        </row>
        <row r="5252">
          <cell r="D5252" t="str">
            <v>C</v>
          </cell>
          <cell r="E5252"/>
          <cell r="J5252" t="str">
            <v>Disc 2</v>
          </cell>
          <cell r="K5252" t="str">
            <v>Amount</v>
          </cell>
        </row>
        <row r="5253">
          <cell r="D5253"/>
          <cell r="E5253"/>
          <cell r="J5253"/>
          <cell r="K5253"/>
        </row>
        <row r="5254">
          <cell r="D5254"/>
          <cell r="E5254"/>
          <cell r="J5254"/>
          <cell r="K5254">
            <v>0</v>
          </cell>
        </row>
        <row r="5255">
          <cell r="D5255"/>
          <cell r="E5255"/>
          <cell r="J5255"/>
          <cell r="K5255">
            <v>0</v>
          </cell>
        </row>
        <row r="5256">
          <cell r="D5256"/>
          <cell r="E5256"/>
          <cell r="J5256"/>
          <cell r="K5256">
            <v>0</v>
          </cell>
        </row>
        <row r="5257">
          <cell r="D5257"/>
          <cell r="E5257"/>
          <cell r="J5257"/>
          <cell r="K5257">
            <v>0</v>
          </cell>
        </row>
        <row r="5258">
          <cell r="D5258"/>
          <cell r="E5258"/>
          <cell r="J5258"/>
          <cell r="K5258">
            <v>0</v>
          </cell>
        </row>
        <row r="5259">
          <cell r="D5259"/>
          <cell r="E5259"/>
          <cell r="J5259"/>
          <cell r="K5259">
            <v>0</v>
          </cell>
        </row>
        <row r="5260">
          <cell r="D5260"/>
          <cell r="E5260"/>
          <cell r="J5260"/>
          <cell r="K5260">
            <v>0</v>
          </cell>
        </row>
        <row r="5261">
          <cell r="D5261"/>
          <cell r="E5261"/>
          <cell r="J5261"/>
          <cell r="K5261">
            <v>0</v>
          </cell>
        </row>
        <row r="5262">
          <cell r="D5262"/>
          <cell r="E5262"/>
          <cell r="J5262"/>
          <cell r="K5262">
            <v>0</v>
          </cell>
        </row>
        <row r="5263">
          <cell r="D5263"/>
          <cell r="E5263"/>
          <cell r="J5263"/>
          <cell r="K5263">
            <v>0</v>
          </cell>
        </row>
        <row r="5264">
          <cell r="D5264"/>
          <cell r="E5264"/>
          <cell r="J5264"/>
          <cell r="K5264">
            <v>0</v>
          </cell>
        </row>
        <row r="5265">
          <cell r="D5265"/>
          <cell r="E5265"/>
          <cell r="J5265"/>
          <cell r="K5265">
            <v>0</v>
          </cell>
        </row>
        <row r="5266">
          <cell r="D5266"/>
          <cell r="E5266"/>
          <cell r="J5266"/>
          <cell r="K5266">
            <v>0</v>
          </cell>
        </row>
        <row r="5267">
          <cell r="D5267"/>
          <cell r="E5267"/>
          <cell r="J5267"/>
          <cell r="K5267">
            <v>0</v>
          </cell>
        </row>
        <row r="5268">
          <cell r="D5268"/>
          <cell r="E5268"/>
          <cell r="J5268"/>
          <cell r="K5268">
            <v>0</v>
          </cell>
        </row>
        <row r="5269">
          <cell r="D5269"/>
          <cell r="E5269"/>
          <cell r="J5269"/>
          <cell r="K5269">
            <v>0</v>
          </cell>
        </row>
        <row r="5270">
          <cell r="D5270"/>
          <cell r="E5270"/>
          <cell r="J5270"/>
          <cell r="K5270"/>
        </row>
        <row r="5271">
          <cell r="D5271"/>
          <cell r="E5271"/>
          <cell r="J5271"/>
          <cell r="K5271"/>
        </row>
        <row r="5272">
          <cell r="D5272"/>
          <cell r="J5272">
            <v>0</v>
          </cell>
          <cell r="K5272"/>
        </row>
        <row r="5273">
          <cell r="D5273"/>
          <cell r="J5273"/>
          <cell r="K5273"/>
        </row>
        <row r="5274">
          <cell r="D5274"/>
          <cell r="J5274"/>
          <cell r="K5274">
            <v>0</v>
          </cell>
        </row>
        <row r="5275">
          <cell r="D5275"/>
          <cell r="J5275"/>
          <cell r="K5275"/>
        </row>
        <row r="5276">
          <cell r="D5276"/>
          <cell r="E5276" t="str">
            <v>Hormat Kami,</v>
          </cell>
          <cell r="J5276">
            <v>0</v>
          </cell>
          <cell r="K5276"/>
        </row>
        <row r="5277">
          <cell r="D5277"/>
          <cell r="J5277"/>
          <cell r="K5277"/>
        </row>
        <row r="5278">
          <cell r="D5278"/>
          <cell r="E5278"/>
          <cell r="J5278"/>
          <cell r="K5278">
            <v>0</v>
          </cell>
        </row>
        <row r="5279">
          <cell r="D5279"/>
          <cell r="E5279"/>
          <cell r="J5279"/>
          <cell r="K5279"/>
        </row>
        <row r="5280">
          <cell r="D5280"/>
          <cell r="J5280"/>
          <cell r="K5280"/>
        </row>
        <row r="5281">
          <cell r="D5281"/>
          <cell r="J5281"/>
          <cell r="K5281"/>
        </row>
        <row r="5282">
          <cell r="D5282"/>
          <cell r="J5282"/>
          <cell r="K5282"/>
        </row>
        <row r="5283">
          <cell r="D5283"/>
          <cell r="E5283"/>
          <cell r="J5283"/>
          <cell r="K5283"/>
        </row>
        <row r="5284">
          <cell r="D5284" t="str">
            <v>AM</v>
          </cell>
          <cell r="E5284">
            <v>23040047</v>
          </cell>
          <cell r="J5284"/>
          <cell r="K5284"/>
        </row>
        <row r="5285">
          <cell r="D5285"/>
          <cell r="E5285"/>
          <cell r="J5285"/>
          <cell r="K5285"/>
        </row>
        <row r="5286">
          <cell r="D5286">
            <v>0</v>
          </cell>
          <cell r="E5286"/>
          <cell r="J5286"/>
          <cell r="K5286"/>
        </row>
        <row r="5287">
          <cell r="D5287"/>
          <cell r="E5287"/>
          <cell r="J5287"/>
          <cell r="K5287"/>
        </row>
        <row r="5288">
          <cell r="D5288">
            <v>0</v>
          </cell>
          <cell r="E5288"/>
          <cell r="J5288"/>
          <cell r="K5288"/>
        </row>
        <row r="5289">
          <cell r="D5289"/>
          <cell r="E5289"/>
          <cell r="J5289"/>
          <cell r="K5289"/>
        </row>
        <row r="5290">
          <cell r="D5290" t="str">
            <v>C</v>
          </cell>
          <cell r="E5290"/>
          <cell r="J5290" t="str">
            <v>Disc 2</v>
          </cell>
          <cell r="K5290" t="str">
            <v>Amount</v>
          </cell>
        </row>
        <row r="5291">
          <cell r="D5291"/>
          <cell r="E5291"/>
          <cell r="J5291"/>
          <cell r="K5291"/>
        </row>
        <row r="5292">
          <cell r="D5292">
            <v>0</v>
          </cell>
          <cell r="E5292">
            <v>0</v>
          </cell>
          <cell r="J5292">
            <v>0</v>
          </cell>
          <cell r="K5292">
            <v>0</v>
          </cell>
        </row>
        <row r="5293">
          <cell r="D5293">
            <v>0</v>
          </cell>
          <cell r="E5293">
            <v>0</v>
          </cell>
          <cell r="J5293">
            <v>0</v>
          </cell>
          <cell r="K5293">
            <v>0</v>
          </cell>
        </row>
        <row r="5294">
          <cell r="D5294">
            <v>0</v>
          </cell>
          <cell r="E5294">
            <v>0</v>
          </cell>
          <cell r="J5294">
            <v>0</v>
          </cell>
          <cell r="K5294">
            <v>0</v>
          </cell>
        </row>
        <row r="5295">
          <cell r="D5295">
            <v>0</v>
          </cell>
          <cell r="E5295">
            <v>0</v>
          </cell>
          <cell r="J5295">
            <v>0</v>
          </cell>
          <cell r="K5295">
            <v>0</v>
          </cell>
        </row>
        <row r="5296">
          <cell r="D5296">
            <v>0</v>
          </cell>
          <cell r="E5296">
            <v>0</v>
          </cell>
          <cell r="J5296">
            <v>0</v>
          </cell>
          <cell r="K5296">
            <v>0</v>
          </cell>
        </row>
        <row r="5297">
          <cell r="D5297">
            <v>0</v>
          </cell>
          <cell r="E5297">
            <v>0</v>
          </cell>
          <cell r="J5297">
            <v>0</v>
          </cell>
          <cell r="K5297">
            <v>0</v>
          </cell>
        </row>
        <row r="5298">
          <cell r="D5298">
            <v>0</v>
          </cell>
          <cell r="E5298">
            <v>0</v>
          </cell>
          <cell r="J5298">
            <v>0</v>
          </cell>
          <cell r="K5298">
            <v>0</v>
          </cell>
        </row>
        <row r="5299">
          <cell r="D5299">
            <v>0</v>
          </cell>
          <cell r="E5299">
            <v>0</v>
          </cell>
          <cell r="J5299">
            <v>0</v>
          </cell>
          <cell r="K5299">
            <v>0</v>
          </cell>
        </row>
        <row r="5300">
          <cell r="D5300">
            <v>0</v>
          </cell>
          <cell r="E5300">
            <v>0</v>
          </cell>
          <cell r="J5300">
            <v>0</v>
          </cell>
          <cell r="K5300">
            <v>0</v>
          </cell>
        </row>
        <row r="5301">
          <cell r="D5301">
            <v>0</v>
          </cell>
          <cell r="E5301">
            <v>0</v>
          </cell>
          <cell r="J5301">
            <v>0</v>
          </cell>
          <cell r="K5301">
            <v>0</v>
          </cell>
        </row>
        <row r="5302">
          <cell r="D5302">
            <v>0</v>
          </cell>
          <cell r="E5302">
            <v>0</v>
          </cell>
          <cell r="J5302">
            <v>0</v>
          </cell>
          <cell r="K5302">
            <v>0</v>
          </cell>
        </row>
        <row r="5303">
          <cell r="D5303">
            <v>0</v>
          </cell>
          <cell r="E5303">
            <v>0</v>
          </cell>
          <cell r="J5303">
            <v>0</v>
          </cell>
          <cell r="K5303">
            <v>0</v>
          </cell>
        </row>
        <row r="5304">
          <cell r="D5304">
            <v>0</v>
          </cell>
          <cell r="E5304">
            <v>0</v>
          </cell>
          <cell r="J5304">
            <v>0</v>
          </cell>
          <cell r="K5304">
            <v>0</v>
          </cell>
        </row>
        <row r="5305">
          <cell r="D5305">
            <v>0</v>
          </cell>
          <cell r="E5305">
            <v>0</v>
          </cell>
          <cell r="J5305">
            <v>0</v>
          </cell>
          <cell r="K5305">
            <v>0</v>
          </cell>
        </row>
        <row r="5306">
          <cell r="D5306">
            <v>0</v>
          </cell>
          <cell r="E5306">
            <v>0</v>
          </cell>
          <cell r="J5306">
            <v>0</v>
          </cell>
          <cell r="K5306">
            <v>0</v>
          </cell>
        </row>
        <row r="5307">
          <cell r="D5307">
            <v>0</v>
          </cell>
          <cell r="E5307">
            <v>0</v>
          </cell>
          <cell r="J5307">
            <v>0</v>
          </cell>
          <cell r="K5307">
            <v>0</v>
          </cell>
        </row>
        <row r="5308">
          <cell r="D5308"/>
          <cell r="E5308"/>
          <cell r="J5308"/>
          <cell r="K5308"/>
        </row>
        <row r="5309">
          <cell r="D5309"/>
          <cell r="E5309"/>
          <cell r="J5309"/>
          <cell r="K5309"/>
        </row>
        <row r="5310">
          <cell r="D5310"/>
          <cell r="E5310"/>
          <cell r="J5310">
            <v>0</v>
          </cell>
          <cell r="K5310"/>
        </row>
        <row r="5311">
          <cell r="D5311"/>
          <cell r="E5311"/>
          <cell r="J5311"/>
          <cell r="K5311"/>
        </row>
        <row r="5312">
          <cell r="D5312"/>
          <cell r="E5312"/>
          <cell r="J5312">
            <v>0</v>
          </cell>
          <cell r="K5312">
            <v>0</v>
          </cell>
        </row>
        <row r="5313">
          <cell r="D5313"/>
          <cell r="E5313"/>
          <cell r="J5313"/>
          <cell r="K5313"/>
        </row>
        <row r="5314">
          <cell r="D5314"/>
          <cell r="E5314" t="str">
            <v>Hormat Kami,</v>
          </cell>
          <cell r="J5314">
            <v>0</v>
          </cell>
          <cell r="K5314"/>
        </row>
        <row r="5315">
          <cell r="D5315"/>
          <cell r="E5315"/>
          <cell r="J5315"/>
          <cell r="K5315"/>
        </row>
        <row r="5316">
          <cell r="D5316"/>
          <cell r="E5316"/>
          <cell r="J5316"/>
          <cell r="K5316">
            <v>0</v>
          </cell>
        </row>
        <row r="5317">
          <cell r="D5317"/>
          <cell r="E5317"/>
          <cell r="J5317"/>
          <cell r="K5317"/>
        </row>
        <row r="5318">
          <cell r="D5318"/>
          <cell r="E5318"/>
          <cell r="J5318">
            <v>0</v>
          </cell>
          <cell r="K5318"/>
        </row>
        <row r="5319">
          <cell r="D5319"/>
          <cell r="E5319"/>
          <cell r="J5319">
            <v>0</v>
          </cell>
          <cell r="K5319"/>
        </row>
        <row r="5320">
          <cell r="D5320"/>
          <cell r="E5320"/>
          <cell r="J5320"/>
          <cell r="K5320"/>
        </row>
        <row r="5321">
          <cell r="D5321"/>
          <cell r="E5321"/>
          <cell r="J5321"/>
          <cell r="K5321"/>
        </row>
        <row r="5322">
          <cell r="D5322" t="str">
            <v>AM</v>
          </cell>
          <cell r="E5322">
            <v>23040047</v>
          </cell>
          <cell r="J5322"/>
          <cell r="K5322"/>
        </row>
        <row r="5323">
          <cell r="D5323"/>
          <cell r="E5323"/>
          <cell r="J5323"/>
          <cell r="K5323"/>
        </row>
        <row r="5324">
          <cell r="D5324">
            <v>0</v>
          </cell>
          <cell r="E5324"/>
          <cell r="J5324"/>
          <cell r="K5324"/>
        </row>
        <row r="5325">
          <cell r="D5325"/>
          <cell r="E5325"/>
          <cell r="J5325"/>
          <cell r="K5325"/>
        </row>
        <row r="5326">
          <cell r="D5326">
            <v>0</v>
          </cell>
          <cell r="E5326"/>
          <cell r="J5326"/>
          <cell r="K5326"/>
        </row>
        <row r="5327">
          <cell r="D5327"/>
          <cell r="E5327"/>
          <cell r="J5327"/>
          <cell r="K5327"/>
        </row>
        <row r="5328">
          <cell r="D5328" t="str">
            <v>C</v>
          </cell>
          <cell r="E5328"/>
          <cell r="J5328" t="str">
            <v>Disc 2</v>
          </cell>
          <cell r="K5328" t="str">
            <v>Amount</v>
          </cell>
        </row>
        <row r="5329">
          <cell r="D5329"/>
          <cell r="E5329"/>
          <cell r="J5329"/>
          <cell r="K5329"/>
        </row>
        <row r="5330">
          <cell r="D5330">
            <v>0</v>
          </cell>
          <cell r="E5330">
            <v>0</v>
          </cell>
          <cell r="J5330">
            <v>0</v>
          </cell>
          <cell r="K5330">
            <v>0</v>
          </cell>
        </row>
        <row r="5331">
          <cell r="D5331">
            <v>0</v>
          </cell>
          <cell r="E5331">
            <v>0</v>
          </cell>
          <cell r="J5331">
            <v>0</v>
          </cell>
          <cell r="K5331">
            <v>0</v>
          </cell>
        </row>
        <row r="5332">
          <cell r="D5332">
            <v>0</v>
          </cell>
          <cell r="E5332">
            <v>0</v>
          </cell>
          <cell r="J5332">
            <v>0</v>
          </cell>
          <cell r="K5332">
            <v>0</v>
          </cell>
        </row>
        <row r="5333">
          <cell r="D5333">
            <v>0</v>
          </cell>
          <cell r="E5333">
            <v>0</v>
          </cell>
          <cell r="J5333">
            <v>0</v>
          </cell>
          <cell r="K5333">
            <v>0</v>
          </cell>
        </row>
        <row r="5334">
          <cell r="D5334">
            <v>0</v>
          </cell>
          <cell r="E5334">
            <v>0</v>
          </cell>
          <cell r="J5334">
            <v>0</v>
          </cell>
          <cell r="K5334">
            <v>0</v>
          </cell>
        </row>
        <row r="5335">
          <cell r="D5335">
            <v>0</v>
          </cell>
          <cell r="E5335">
            <v>0</v>
          </cell>
          <cell r="J5335">
            <v>0</v>
          </cell>
          <cell r="K5335">
            <v>0</v>
          </cell>
        </row>
        <row r="5336">
          <cell r="D5336">
            <v>0</v>
          </cell>
          <cell r="E5336">
            <v>0</v>
          </cell>
          <cell r="J5336">
            <v>0</v>
          </cell>
          <cell r="K5336">
            <v>0</v>
          </cell>
        </row>
        <row r="5337">
          <cell r="D5337">
            <v>0</v>
          </cell>
          <cell r="E5337">
            <v>0</v>
          </cell>
          <cell r="J5337">
            <v>0</v>
          </cell>
          <cell r="K5337">
            <v>0</v>
          </cell>
        </row>
        <row r="5338">
          <cell r="D5338">
            <v>0</v>
          </cell>
          <cell r="E5338">
            <v>0</v>
          </cell>
          <cell r="J5338">
            <v>0</v>
          </cell>
          <cell r="K5338">
            <v>0</v>
          </cell>
        </row>
        <row r="5339">
          <cell r="D5339">
            <v>0</v>
          </cell>
          <cell r="E5339">
            <v>0</v>
          </cell>
          <cell r="J5339">
            <v>0</v>
          </cell>
          <cell r="K5339">
            <v>0</v>
          </cell>
        </row>
        <row r="5340">
          <cell r="D5340">
            <v>0</v>
          </cell>
          <cell r="E5340">
            <v>0</v>
          </cell>
          <cell r="J5340">
            <v>0</v>
          </cell>
          <cell r="K5340">
            <v>0</v>
          </cell>
        </row>
        <row r="5341">
          <cell r="D5341">
            <v>0</v>
          </cell>
          <cell r="E5341">
            <v>0</v>
          </cell>
          <cell r="J5341">
            <v>0</v>
          </cell>
          <cell r="K5341">
            <v>0</v>
          </cell>
        </row>
        <row r="5342">
          <cell r="D5342">
            <v>0</v>
          </cell>
          <cell r="E5342">
            <v>0</v>
          </cell>
          <cell r="J5342">
            <v>0</v>
          </cell>
          <cell r="K5342">
            <v>0</v>
          </cell>
        </row>
        <row r="5343">
          <cell r="D5343">
            <v>0</v>
          </cell>
          <cell r="E5343">
            <v>0</v>
          </cell>
          <cell r="J5343">
            <v>0</v>
          </cell>
          <cell r="K5343">
            <v>0</v>
          </cell>
        </row>
        <row r="5344">
          <cell r="D5344">
            <v>0</v>
          </cell>
          <cell r="E5344">
            <v>0</v>
          </cell>
          <cell r="J5344">
            <v>0</v>
          </cell>
          <cell r="K5344">
            <v>0</v>
          </cell>
        </row>
        <row r="5345">
          <cell r="D5345">
            <v>0</v>
          </cell>
          <cell r="E5345">
            <v>0</v>
          </cell>
          <cell r="J5345">
            <v>0</v>
          </cell>
          <cell r="K5345">
            <v>0</v>
          </cell>
        </row>
        <row r="5346">
          <cell r="D5346"/>
          <cell r="E5346"/>
          <cell r="J5346"/>
          <cell r="K5346"/>
        </row>
        <row r="5347">
          <cell r="D5347"/>
          <cell r="E5347"/>
          <cell r="J5347"/>
          <cell r="K5347"/>
        </row>
        <row r="5348">
          <cell r="D5348"/>
          <cell r="E5348"/>
          <cell r="J5348">
            <v>0</v>
          </cell>
          <cell r="K5348"/>
        </row>
        <row r="5349">
          <cell r="D5349"/>
          <cell r="E5349"/>
          <cell r="J5349"/>
          <cell r="K5349"/>
        </row>
        <row r="5350">
          <cell r="D5350"/>
          <cell r="E5350"/>
          <cell r="J5350">
            <v>0</v>
          </cell>
          <cell r="K5350">
            <v>0</v>
          </cell>
        </row>
        <row r="5351">
          <cell r="D5351"/>
          <cell r="E5351"/>
          <cell r="J5351"/>
          <cell r="K5351"/>
        </row>
        <row r="5352">
          <cell r="D5352"/>
          <cell r="E5352" t="str">
            <v>Hormat Kami,</v>
          </cell>
          <cell r="J5352">
            <v>0</v>
          </cell>
          <cell r="K5352"/>
        </row>
        <row r="5353">
          <cell r="D5353"/>
          <cell r="E5353"/>
          <cell r="J5353"/>
          <cell r="K5353"/>
        </row>
        <row r="5354">
          <cell r="D5354"/>
          <cell r="E5354"/>
          <cell r="J5354"/>
          <cell r="K5354">
            <v>0</v>
          </cell>
        </row>
        <row r="5355">
          <cell r="D5355"/>
          <cell r="E5355"/>
          <cell r="J5355"/>
          <cell r="K5355"/>
        </row>
        <row r="5356">
          <cell r="D5356"/>
          <cell r="E5356"/>
          <cell r="J5356">
            <v>0</v>
          </cell>
          <cell r="K5356"/>
        </row>
        <row r="5357">
          <cell r="D5357"/>
          <cell r="E5357"/>
          <cell r="J5357">
            <v>0</v>
          </cell>
          <cell r="K5357"/>
        </row>
        <row r="5358">
          <cell r="D5358"/>
          <cell r="E5358"/>
          <cell r="J5358"/>
          <cell r="K5358"/>
        </row>
        <row r="5359">
          <cell r="D5359"/>
          <cell r="J5359"/>
        </row>
        <row r="5360">
          <cell r="D5360" t="str">
            <v>AM</v>
          </cell>
          <cell r="E5360">
            <v>23040048</v>
          </cell>
          <cell r="J5360"/>
          <cell r="K5360"/>
        </row>
        <row r="5361">
          <cell r="D5361"/>
          <cell r="E5361"/>
          <cell r="J5361"/>
          <cell r="K5361"/>
        </row>
        <row r="5362">
          <cell r="D5362"/>
          <cell r="E5362"/>
          <cell r="J5362"/>
          <cell r="K5362"/>
        </row>
        <row r="5363">
          <cell r="D5363"/>
          <cell r="E5363"/>
          <cell r="J5363"/>
          <cell r="K5363"/>
        </row>
        <row r="5364">
          <cell r="D5364"/>
          <cell r="E5364"/>
          <cell r="J5364"/>
          <cell r="K5364"/>
        </row>
        <row r="5365">
          <cell r="D5365"/>
          <cell r="J5365"/>
          <cell r="K5365"/>
        </row>
        <row r="5366">
          <cell r="D5366" t="str">
            <v>C</v>
          </cell>
          <cell r="E5366"/>
          <cell r="J5366" t="str">
            <v>Disc 2</v>
          </cell>
          <cell r="K5366" t="str">
            <v>Amount</v>
          </cell>
        </row>
        <row r="5367">
          <cell r="D5367"/>
          <cell r="E5367"/>
          <cell r="J5367"/>
          <cell r="K5367"/>
        </row>
        <row r="5368">
          <cell r="D5368"/>
          <cell r="E5368"/>
          <cell r="J5368"/>
          <cell r="K5368">
            <v>0</v>
          </cell>
        </row>
        <row r="5369">
          <cell r="D5369"/>
          <cell r="E5369"/>
          <cell r="J5369"/>
          <cell r="K5369">
            <v>0</v>
          </cell>
        </row>
        <row r="5370">
          <cell r="D5370"/>
          <cell r="E5370"/>
          <cell r="J5370"/>
          <cell r="K5370">
            <v>0</v>
          </cell>
        </row>
        <row r="5371">
          <cell r="D5371"/>
          <cell r="E5371"/>
          <cell r="J5371"/>
          <cell r="K5371">
            <v>0</v>
          </cell>
        </row>
        <row r="5372">
          <cell r="D5372"/>
          <cell r="E5372"/>
          <cell r="J5372"/>
          <cell r="K5372">
            <v>0</v>
          </cell>
        </row>
        <row r="5373">
          <cell r="D5373"/>
          <cell r="E5373"/>
          <cell r="J5373"/>
          <cell r="K5373">
            <v>0</v>
          </cell>
        </row>
        <row r="5374">
          <cell r="D5374"/>
          <cell r="E5374"/>
          <cell r="J5374"/>
          <cell r="K5374">
            <v>0</v>
          </cell>
        </row>
        <row r="5375">
          <cell r="D5375"/>
          <cell r="E5375"/>
          <cell r="J5375"/>
          <cell r="K5375">
            <v>0</v>
          </cell>
        </row>
        <row r="5376">
          <cell r="D5376"/>
          <cell r="E5376"/>
          <cell r="J5376"/>
          <cell r="K5376">
            <v>0</v>
          </cell>
        </row>
        <row r="5377">
          <cell r="D5377"/>
          <cell r="E5377"/>
          <cell r="J5377"/>
          <cell r="K5377">
            <v>0</v>
          </cell>
        </row>
        <row r="5378">
          <cell r="D5378"/>
          <cell r="E5378"/>
          <cell r="J5378"/>
          <cell r="K5378">
            <v>0</v>
          </cell>
        </row>
        <row r="5379">
          <cell r="D5379"/>
          <cell r="E5379"/>
          <cell r="J5379"/>
          <cell r="K5379">
            <v>0</v>
          </cell>
        </row>
        <row r="5380">
          <cell r="D5380"/>
          <cell r="E5380"/>
          <cell r="J5380"/>
          <cell r="K5380">
            <v>0</v>
          </cell>
        </row>
        <row r="5381">
          <cell r="D5381"/>
          <cell r="E5381"/>
          <cell r="J5381"/>
          <cell r="K5381">
            <v>0</v>
          </cell>
        </row>
        <row r="5382">
          <cell r="D5382"/>
          <cell r="E5382"/>
          <cell r="J5382"/>
          <cell r="K5382">
            <v>0</v>
          </cell>
        </row>
        <row r="5383">
          <cell r="D5383"/>
          <cell r="E5383"/>
          <cell r="J5383"/>
          <cell r="K5383">
            <v>0</v>
          </cell>
        </row>
        <row r="5384">
          <cell r="D5384"/>
          <cell r="E5384"/>
          <cell r="J5384"/>
          <cell r="K5384"/>
        </row>
        <row r="5385">
          <cell r="D5385"/>
          <cell r="E5385"/>
          <cell r="J5385"/>
          <cell r="K5385"/>
        </row>
        <row r="5386">
          <cell r="D5386"/>
          <cell r="J5386">
            <v>0</v>
          </cell>
          <cell r="K5386"/>
        </row>
        <row r="5387">
          <cell r="D5387"/>
          <cell r="J5387"/>
          <cell r="K5387"/>
        </row>
        <row r="5388">
          <cell r="D5388"/>
          <cell r="J5388"/>
          <cell r="K5388">
            <v>0</v>
          </cell>
        </row>
        <row r="5389">
          <cell r="D5389"/>
          <cell r="J5389"/>
          <cell r="K5389"/>
        </row>
        <row r="5390">
          <cell r="D5390"/>
          <cell r="E5390" t="str">
            <v>Hormat Kami,</v>
          </cell>
          <cell r="J5390">
            <v>0</v>
          </cell>
          <cell r="K5390"/>
        </row>
        <row r="5391">
          <cell r="D5391"/>
          <cell r="J5391"/>
          <cell r="K5391"/>
        </row>
        <row r="5392">
          <cell r="D5392"/>
          <cell r="E5392"/>
          <cell r="J5392"/>
          <cell r="K5392">
            <v>0</v>
          </cell>
        </row>
        <row r="5393">
          <cell r="D5393"/>
          <cell r="E5393"/>
          <cell r="J5393"/>
          <cell r="K5393"/>
        </row>
        <row r="5394">
          <cell r="D5394"/>
          <cell r="J5394"/>
          <cell r="K5394"/>
        </row>
        <row r="5395">
          <cell r="D5395"/>
          <cell r="J5395"/>
          <cell r="K5395"/>
        </row>
        <row r="5396">
          <cell r="D5396"/>
          <cell r="J5396"/>
          <cell r="K5396"/>
        </row>
        <row r="5397">
          <cell r="D5397"/>
          <cell r="E5397"/>
          <cell r="J5397"/>
          <cell r="K5397"/>
        </row>
        <row r="5398">
          <cell r="D5398" t="str">
            <v>AM</v>
          </cell>
          <cell r="E5398">
            <v>23040048</v>
          </cell>
          <cell r="J5398"/>
          <cell r="K5398"/>
        </row>
        <row r="5399">
          <cell r="D5399"/>
          <cell r="E5399"/>
          <cell r="J5399"/>
          <cell r="K5399"/>
        </row>
        <row r="5400">
          <cell r="D5400">
            <v>0</v>
          </cell>
          <cell r="E5400"/>
          <cell r="J5400"/>
          <cell r="K5400"/>
        </row>
        <row r="5401">
          <cell r="D5401"/>
          <cell r="E5401"/>
          <cell r="J5401"/>
          <cell r="K5401"/>
        </row>
        <row r="5402">
          <cell r="D5402">
            <v>0</v>
          </cell>
          <cell r="E5402"/>
          <cell r="J5402"/>
          <cell r="K5402"/>
        </row>
        <row r="5403">
          <cell r="D5403"/>
          <cell r="E5403"/>
          <cell r="J5403"/>
          <cell r="K5403"/>
        </row>
        <row r="5404">
          <cell r="D5404" t="str">
            <v>C</v>
          </cell>
          <cell r="E5404"/>
          <cell r="J5404" t="str">
            <v>Disc 2</v>
          </cell>
          <cell r="K5404" t="str">
            <v>Amount</v>
          </cell>
        </row>
        <row r="5405">
          <cell r="D5405"/>
          <cell r="E5405"/>
          <cell r="J5405"/>
          <cell r="K5405"/>
        </row>
        <row r="5406">
          <cell r="D5406">
            <v>0</v>
          </cell>
          <cell r="E5406">
            <v>0</v>
          </cell>
          <cell r="J5406">
            <v>0</v>
          </cell>
          <cell r="K5406">
            <v>0</v>
          </cell>
        </row>
        <row r="5407">
          <cell r="D5407">
            <v>0</v>
          </cell>
          <cell r="E5407">
            <v>0</v>
          </cell>
          <cell r="J5407">
            <v>0</v>
          </cell>
          <cell r="K5407">
            <v>0</v>
          </cell>
        </row>
        <row r="5408">
          <cell r="D5408">
            <v>0</v>
          </cell>
          <cell r="E5408">
            <v>0</v>
          </cell>
          <cell r="J5408">
            <v>0</v>
          </cell>
          <cell r="K5408">
            <v>0</v>
          </cell>
        </row>
        <row r="5409">
          <cell r="D5409">
            <v>0</v>
          </cell>
          <cell r="E5409">
            <v>0</v>
          </cell>
          <cell r="J5409">
            <v>0</v>
          </cell>
          <cell r="K5409">
            <v>0</v>
          </cell>
        </row>
        <row r="5410">
          <cell r="D5410">
            <v>0</v>
          </cell>
          <cell r="E5410">
            <v>0</v>
          </cell>
          <cell r="J5410">
            <v>0</v>
          </cell>
          <cell r="K5410">
            <v>0</v>
          </cell>
        </row>
        <row r="5411">
          <cell r="D5411">
            <v>0</v>
          </cell>
          <cell r="E5411">
            <v>0</v>
          </cell>
          <cell r="J5411">
            <v>0</v>
          </cell>
          <cell r="K5411">
            <v>0</v>
          </cell>
        </row>
        <row r="5412">
          <cell r="D5412">
            <v>0</v>
          </cell>
          <cell r="E5412">
            <v>0</v>
          </cell>
          <cell r="J5412">
            <v>0</v>
          </cell>
          <cell r="K5412">
            <v>0</v>
          </cell>
        </row>
        <row r="5413">
          <cell r="D5413">
            <v>0</v>
          </cell>
          <cell r="E5413">
            <v>0</v>
          </cell>
          <cell r="J5413">
            <v>0</v>
          </cell>
          <cell r="K5413">
            <v>0</v>
          </cell>
        </row>
        <row r="5414">
          <cell r="D5414">
            <v>0</v>
          </cell>
          <cell r="E5414">
            <v>0</v>
          </cell>
          <cell r="J5414">
            <v>0</v>
          </cell>
          <cell r="K5414">
            <v>0</v>
          </cell>
        </row>
        <row r="5415">
          <cell r="D5415">
            <v>0</v>
          </cell>
          <cell r="E5415">
            <v>0</v>
          </cell>
          <cell r="J5415">
            <v>0</v>
          </cell>
          <cell r="K5415">
            <v>0</v>
          </cell>
        </row>
        <row r="5416">
          <cell r="D5416">
            <v>0</v>
          </cell>
          <cell r="E5416">
            <v>0</v>
          </cell>
          <cell r="J5416">
            <v>0</v>
          </cell>
          <cell r="K5416">
            <v>0</v>
          </cell>
        </row>
        <row r="5417">
          <cell r="D5417">
            <v>0</v>
          </cell>
          <cell r="E5417">
            <v>0</v>
          </cell>
          <cell r="J5417">
            <v>0</v>
          </cell>
          <cell r="K5417">
            <v>0</v>
          </cell>
        </row>
        <row r="5418">
          <cell r="D5418">
            <v>0</v>
          </cell>
          <cell r="E5418">
            <v>0</v>
          </cell>
          <cell r="J5418">
            <v>0</v>
          </cell>
          <cell r="K5418">
            <v>0</v>
          </cell>
        </row>
        <row r="5419">
          <cell r="D5419">
            <v>0</v>
          </cell>
          <cell r="E5419">
            <v>0</v>
          </cell>
          <cell r="J5419">
            <v>0</v>
          </cell>
          <cell r="K5419">
            <v>0</v>
          </cell>
        </row>
        <row r="5420">
          <cell r="D5420">
            <v>0</v>
          </cell>
          <cell r="E5420">
            <v>0</v>
          </cell>
          <cell r="J5420">
            <v>0</v>
          </cell>
          <cell r="K5420">
            <v>0</v>
          </cell>
        </row>
        <row r="5421">
          <cell r="D5421">
            <v>0</v>
          </cell>
          <cell r="E5421">
            <v>0</v>
          </cell>
          <cell r="J5421">
            <v>0</v>
          </cell>
          <cell r="K5421">
            <v>0</v>
          </cell>
        </row>
        <row r="5422">
          <cell r="D5422"/>
          <cell r="E5422"/>
          <cell r="J5422"/>
          <cell r="K5422"/>
        </row>
        <row r="5423">
          <cell r="D5423"/>
          <cell r="E5423"/>
          <cell r="J5423"/>
          <cell r="K5423"/>
        </row>
        <row r="5424">
          <cell r="D5424"/>
          <cell r="E5424"/>
          <cell r="J5424">
            <v>0</v>
          </cell>
          <cell r="K5424"/>
        </row>
        <row r="5425">
          <cell r="D5425"/>
          <cell r="E5425"/>
          <cell r="J5425"/>
          <cell r="K5425"/>
        </row>
        <row r="5426">
          <cell r="D5426"/>
          <cell r="E5426"/>
          <cell r="J5426">
            <v>0</v>
          </cell>
          <cell r="K5426">
            <v>0</v>
          </cell>
        </row>
        <row r="5427">
          <cell r="D5427"/>
          <cell r="E5427"/>
          <cell r="J5427"/>
          <cell r="K5427"/>
        </row>
        <row r="5428">
          <cell r="D5428"/>
          <cell r="E5428" t="str">
            <v>Hormat Kami,</v>
          </cell>
          <cell r="J5428">
            <v>0</v>
          </cell>
          <cell r="K5428"/>
        </row>
        <row r="5429">
          <cell r="D5429"/>
          <cell r="E5429"/>
          <cell r="J5429"/>
          <cell r="K5429"/>
        </row>
        <row r="5430">
          <cell r="D5430"/>
          <cell r="E5430"/>
          <cell r="J5430"/>
          <cell r="K5430">
            <v>0</v>
          </cell>
        </row>
        <row r="5431">
          <cell r="D5431"/>
          <cell r="E5431"/>
          <cell r="J5431"/>
          <cell r="K5431"/>
        </row>
        <row r="5432">
          <cell r="D5432"/>
          <cell r="E5432"/>
          <cell r="J5432">
            <v>0</v>
          </cell>
          <cell r="K5432"/>
        </row>
        <row r="5433">
          <cell r="D5433"/>
          <cell r="E5433"/>
          <cell r="J5433">
            <v>0</v>
          </cell>
          <cell r="K5433"/>
        </row>
        <row r="5434">
          <cell r="D5434"/>
          <cell r="E5434"/>
          <cell r="J5434"/>
          <cell r="K5434"/>
        </row>
        <row r="5435">
          <cell r="D5435"/>
          <cell r="E5435"/>
          <cell r="J5435"/>
          <cell r="K5435"/>
        </row>
        <row r="5436">
          <cell r="D5436" t="str">
            <v>AM</v>
          </cell>
          <cell r="E5436">
            <v>23040048</v>
          </cell>
          <cell r="J5436"/>
          <cell r="K5436"/>
        </row>
        <row r="5437">
          <cell r="D5437"/>
          <cell r="E5437"/>
          <cell r="J5437"/>
          <cell r="K5437"/>
        </row>
        <row r="5438">
          <cell r="D5438">
            <v>0</v>
          </cell>
          <cell r="E5438"/>
          <cell r="J5438"/>
          <cell r="K5438"/>
        </row>
        <row r="5439">
          <cell r="D5439"/>
          <cell r="E5439"/>
          <cell r="J5439"/>
          <cell r="K5439"/>
        </row>
        <row r="5440">
          <cell r="D5440">
            <v>0</v>
          </cell>
          <cell r="E5440"/>
          <cell r="J5440"/>
          <cell r="K5440"/>
        </row>
        <row r="5441">
          <cell r="D5441"/>
          <cell r="E5441"/>
          <cell r="J5441"/>
          <cell r="K5441"/>
        </row>
        <row r="5442">
          <cell r="D5442" t="str">
            <v>C</v>
          </cell>
          <cell r="E5442"/>
          <cell r="J5442" t="str">
            <v>Disc 2</v>
          </cell>
          <cell r="K5442" t="str">
            <v>Amount</v>
          </cell>
        </row>
        <row r="5443">
          <cell r="D5443"/>
          <cell r="E5443"/>
          <cell r="J5443"/>
          <cell r="K5443"/>
        </row>
        <row r="5444">
          <cell r="D5444">
            <v>0</v>
          </cell>
          <cell r="E5444">
            <v>0</v>
          </cell>
          <cell r="J5444">
            <v>0</v>
          </cell>
          <cell r="K5444">
            <v>0</v>
          </cell>
        </row>
        <row r="5445">
          <cell r="D5445">
            <v>0</v>
          </cell>
          <cell r="E5445">
            <v>0</v>
          </cell>
          <cell r="J5445">
            <v>0</v>
          </cell>
          <cell r="K5445">
            <v>0</v>
          </cell>
        </row>
        <row r="5446">
          <cell r="D5446">
            <v>0</v>
          </cell>
          <cell r="E5446">
            <v>0</v>
          </cell>
          <cell r="J5446">
            <v>0</v>
          </cell>
          <cell r="K5446">
            <v>0</v>
          </cell>
        </row>
        <row r="5447">
          <cell r="D5447">
            <v>0</v>
          </cell>
          <cell r="E5447">
            <v>0</v>
          </cell>
          <cell r="J5447">
            <v>0</v>
          </cell>
          <cell r="K5447">
            <v>0</v>
          </cell>
        </row>
        <row r="5448">
          <cell r="D5448">
            <v>0</v>
          </cell>
          <cell r="E5448">
            <v>0</v>
          </cell>
          <cell r="J5448">
            <v>0</v>
          </cell>
          <cell r="K5448">
            <v>0</v>
          </cell>
        </row>
        <row r="5449">
          <cell r="D5449">
            <v>0</v>
          </cell>
          <cell r="E5449">
            <v>0</v>
          </cell>
          <cell r="J5449">
            <v>0</v>
          </cell>
          <cell r="K5449">
            <v>0</v>
          </cell>
        </row>
        <row r="5450">
          <cell r="D5450">
            <v>0</v>
          </cell>
          <cell r="E5450">
            <v>0</v>
          </cell>
          <cell r="J5450">
            <v>0</v>
          </cell>
          <cell r="K5450">
            <v>0</v>
          </cell>
        </row>
        <row r="5451">
          <cell r="D5451">
            <v>0</v>
          </cell>
          <cell r="E5451">
            <v>0</v>
          </cell>
          <cell r="J5451">
            <v>0</v>
          </cell>
          <cell r="K5451">
            <v>0</v>
          </cell>
        </row>
        <row r="5452">
          <cell r="D5452">
            <v>0</v>
          </cell>
          <cell r="E5452">
            <v>0</v>
          </cell>
          <cell r="J5452">
            <v>0</v>
          </cell>
          <cell r="K5452">
            <v>0</v>
          </cell>
        </row>
        <row r="5453">
          <cell r="D5453">
            <v>0</v>
          </cell>
          <cell r="E5453">
            <v>0</v>
          </cell>
          <cell r="J5453">
            <v>0</v>
          </cell>
          <cell r="K5453">
            <v>0</v>
          </cell>
        </row>
        <row r="5454">
          <cell r="D5454">
            <v>0</v>
          </cell>
          <cell r="E5454">
            <v>0</v>
          </cell>
          <cell r="J5454">
            <v>0</v>
          </cell>
          <cell r="K5454">
            <v>0</v>
          </cell>
        </row>
        <row r="5455">
          <cell r="D5455">
            <v>0</v>
          </cell>
          <cell r="E5455">
            <v>0</v>
          </cell>
          <cell r="J5455">
            <v>0</v>
          </cell>
          <cell r="K5455">
            <v>0</v>
          </cell>
        </row>
        <row r="5456">
          <cell r="D5456">
            <v>0</v>
          </cell>
          <cell r="E5456">
            <v>0</v>
          </cell>
          <cell r="J5456">
            <v>0</v>
          </cell>
          <cell r="K5456">
            <v>0</v>
          </cell>
        </row>
        <row r="5457">
          <cell r="D5457">
            <v>0</v>
          </cell>
          <cell r="E5457">
            <v>0</v>
          </cell>
          <cell r="J5457">
            <v>0</v>
          </cell>
          <cell r="K5457">
            <v>0</v>
          </cell>
        </row>
        <row r="5458">
          <cell r="D5458">
            <v>0</v>
          </cell>
          <cell r="E5458">
            <v>0</v>
          </cell>
          <cell r="J5458">
            <v>0</v>
          </cell>
          <cell r="K5458">
            <v>0</v>
          </cell>
        </row>
        <row r="5459">
          <cell r="D5459">
            <v>0</v>
          </cell>
          <cell r="E5459">
            <v>0</v>
          </cell>
          <cell r="J5459">
            <v>0</v>
          </cell>
          <cell r="K5459">
            <v>0</v>
          </cell>
        </row>
        <row r="5460">
          <cell r="D5460"/>
          <cell r="E5460"/>
          <cell r="J5460"/>
          <cell r="K5460"/>
        </row>
        <row r="5461">
          <cell r="D5461"/>
          <cell r="E5461"/>
          <cell r="J5461"/>
          <cell r="K5461"/>
        </row>
        <row r="5462">
          <cell r="D5462"/>
          <cell r="E5462"/>
          <cell r="J5462">
            <v>0</v>
          </cell>
          <cell r="K5462"/>
        </row>
        <row r="5463">
          <cell r="D5463"/>
          <cell r="E5463"/>
          <cell r="J5463"/>
          <cell r="K5463"/>
        </row>
        <row r="5464">
          <cell r="D5464"/>
          <cell r="E5464"/>
          <cell r="J5464">
            <v>0</v>
          </cell>
          <cell r="K5464">
            <v>0</v>
          </cell>
        </row>
        <row r="5465">
          <cell r="D5465"/>
          <cell r="E5465"/>
          <cell r="J5465"/>
          <cell r="K5465"/>
        </row>
        <row r="5466">
          <cell r="D5466"/>
          <cell r="E5466" t="str">
            <v>Hormat Kami,</v>
          </cell>
          <cell r="J5466">
            <v>0</v>
          </cell>
          <cell r="K5466"/>
        </row>
        <row r="5467">
          <cell r="D5467"/>
          <cell r="E5467"/>
          <cell r="J5467"/>
          <cell r="K5467"/>
        </row>
        <row r="5468">
          <cell r="D5468"/>
          <cell r="E5468"/>
          <cell r="J5468"/>
          <cell r="K5468">
            <v>0</v>
          </cell>
        </row>
        <row r="5469">
          <cell r="D5469"/>
          <cell r="E5469"/>
          <cell r="J5469"/>
          <cell r="K5469"/>
        </row>
        <row r="5470">
          <cell r="D5470"/>
          <cell r="E5470"/>
          <cell r="J5470">
            <v>0</v>
          </cell>
          <cell r="K5470"/>
        </row>
        <row r="5471">
          <cell r="D5471"/>
          <cell r="E5471"/>
          <cell r="J5471">
            <v>0</v>
          </cell>
          <cell r="K5471"/>
        </row>
        <row r="5472">
          <cell r="D5472"/>
          <cell r="E5472"/>
          <cell r="J5472"/>
          <cell r="K5472"/>
        </row>
        <row r="5473">
          <cell r="D5473"/>
          <cell r="J5473"/>
        </row>
        <row r="5474">
          <cell r="D5474" t="str">
            <v>AM</v>
          </cell>
          <cell r="E5474">
            <v>23040049</v>
          </cell>
          <cell r="J5474"/>
          <cell r="K5474"/>
        </row>
        <row r="5475">
          <cell r="D5475"/>
          <cell r="E5475"/>
          <cell r="J5475"/>
          <cell r="K5475"/>
        </row>
        <row r="5476">
          <cell r="D5476"/>
          <cell r="E5476"/>
          <cell r="J5476"/>
          <cell r="K5476"/>
        </row>
        <row r="5477">
          <cell r="D5477"/>
          <cell r="E5477"/>
          <cell r="J5477"/>
          <cell r="K5477"/>
        </row>
        <row r="5478">
          <cell r="D5478"/>
          <cell r="E5478"/>
          <cell r="J5478"/>
          <cell r="K5478"/>
        </row>
        <row r="5479">
          <cell r="D5479"/>
          <cell r="J5479"/>
          <cell r="K5479"/>
        </row>
        <row r="5480">
          <cell r="D5480" t="str">
            <v>C</v>
          </cell>
          <cell r="E5480"/>
          <cell r="J5480" t="str">
            <v>Disc 2</v>
          </cell>
          <cell r="K5480" t="str">
            <v>Amount</v>
          </cell>
        </row>
        <row r="5481">
          <cell r="D5481"/>
          <cell r="E5481"/>
          <cell r="J5481"/>
          <cell r="K5481"/>
        </row>
        <row r="5482">
          <cell r="D5482"/>
          <cell r="E5482"/>
          <cell r="J5482"/>
          <cell r="K5482">
            <v>0</v>
          </cell>
        </row>
        <row r="5483">
          <cell r="D5483"/>
          <cell r="E5483"/>
          <cell r="J5483"/>
          <cell r="K5483">
            <v>0</v>
          </cell>
        </row>
        <row r="5484">
          <cell r="D5484"/>
          <cell r="E5484"/>
          <cell r="J5484"/>
          <cell r="K5484">
            <v>0</v>
          </cell>
        </row>
        <row r="5485">
          <cell r="D5485"/>
          <cell r="E5485"/>
          <cell r="J5485"/>
          <cell r="K5485">
            <v>0</v>
          </cell>
        </row>
        <row r="5486">
          <cell r="D5486"/>
          <cell r="E5486"/>
          <cell r="J5486"/>
          <cell r="K5486">
            <v>0</v>
          </cell>
        </row>
        <row r="5487">
          <cell r="D5487"/>
          <cell r="E5487"/>
          <cell r="J5487"/>
          <cell r="K5487">
            <v>0</v>
          </cell>
        </row>
        <row r="5488">
          <cell r="D5488"/>
          <cell r="E5488"/>
          <cell r="J5488"/>
          <cell r="K5488">
            <v>0</v>
          </cell>
        </row>
        <row r="5489">
          <cell r="D5489"/>
          <cell r="E5489"/>
          <cell r="J5489"/>
          <cell r="K5489">
            <v>0</v>
          </cell>
        </row>
        <row r="5490">
          <cell r="D5490"/>
          <cell r="E5490"/>
          <cell r="J5490"/>
          <cell r="K5490">
            <v>0</v>
          </cell>
        </row>
        <row r="5491">
          <cell r="D5491"/>
          <cell r="E5491"/>
          <cell r="J5491"/>
          <cell r="K5491">
            <v>0</v>
          </cell>
        </row>
        <row r="5492">
          <cell r="D5492"/>
          <cell r="E5492"/>
          <cell r="J5492"/>
          <cell r="K5492">
            <v>0</v>
          </cell>
        </row>
        <row r="5493">
          <cell r="D5493"/>
          <cell r="E5493"/>
          <cell r="J5493"/>
          <cell r="K5493">
            <v>0</v>
          </cell>
        </row>
        <row r="5494">
          <cell r="D5494"/>
          <cell r="E5494"/>
          <cell r="J5494"/>
          <cell r="K5494">
            <v>0</v>
          </cell>
        </row>
        <row r="5495">
          <cell r="D5495"/>
          <cell r="E5495"/>
          <cell r="J5495"/>
          <cell r="K5495">
            <v>0</v>
          </cell>
        </row>
        <row r="5496">
          <cell r="D5496"/>
          <cell r="E5496"/>
          <cell r="J5496"/>
          <cell r="K5496">
            <v>0</v>
          </cell>
        </row>
        <row r="5497">
          <cell r="D5497"/>
          <cell r="E5497"/>
          <cell r="J5497"/>
          <cell r="K5497">
            <v>0</v>
          </cell>
        </row>
        <row r="5498">
          <cell r="D5498"/>
          <cell r="E5498"/>
          <cell r="J5498"/>
          <cell r="K5498"/>
        </row>
        <row r="5499">
          <cell r="D5499"/>
          <cell r="E5499"/>
          <cell r="J5499"/>
          <cell r="K5499"/>
        </row>
        <row r="5500">
          <cell r="D5500"/>
          <cell r="J5500">
            <v>0</v>
          </cell>
          <cell r="K5500"/>
        </row>
        <row r="5501">
          <cell r="D5501"/>
          <cell r="J5501"/>
          <cell r="K5501"/>
        </row>
        <row r="5502">
          <cell r="D5502"/>
          <cell r="J5502"/>
          <cell r="K5502">
            <v>0</v>
          </cell>
        </row>
        <row r="5503">
          <cell r="D5503"/>
          <cell r="J5503"/>
          <cell r="K5503"/>
        </row>
        <row r="5504">
          <cell r="D5504"/>
          <cell r="E5504" t="str">
            <v>Hormat Kami,</v>
          </cell>
          <cell r="J5504">
            <v>0</v>
          </cell>
          <cell r="K5504"/>
        </row>
        <row r="5505">
          <cell r="D5505"/>
          <cell r="J5505"/>
          <cell r="K5505"/>
        </row>
        <row r="5506">
          <cell r="D5506"/>
          <cell r="E5506"/>
          <cell r="J5506"/>
          <cell r="K5506">
            <v>0</v>
          </cell>
        </row>
        <row r="5507">
          <cell r="D5507"/>
          <cell r="E5507"/>
          <cell r="J5507"/>
          <cell r="K5507"/>
        </row>
        <row r="5508">
          <cell r="D5508"/>
          <cell r="J5508"/>
          <cell r="K5508"/>
        </row>
        <row r="5509">
          <cell r="D5509"/>
          <cell r="J5509"/>
          <cell r="K5509"/>
        </row>
        <row r="5510">
          <cell r="D5510"/>
          <cell r="J5510"/>
          <cell r="K5510"/>
        </row>
        <row r="5511">
          <cell r="D5511"/>
          <cell r="E5511"/>
          <cell r="J5511"/>
          <cell r="K5511"/>
        </row>
        <row r="5512">
          <cell r="D5512" t="str">
            <v>AM</v>
          </cell>
          <cell r="E5512">
            <v>23040049</v>
          </cell>
          <cell r="J5512"/>
          <cell r="K5512"/>
        </row>
        <row r="5513">
          <cell r="D5513"/>
          <cell r="E5513"/>
          <cell r="J5513"/>
          <cell r="K5513"/>
        </row>
        <row r="5514">
          <cell r="D5514">
            <v>0</v>
          </cell>
          <cell r="E5514"/>
          <cell r="J5514"/>
          <cell r="K5514"/>
        </row>
        <row r="5515">
          <cell r="D5515"/>
          <cell r="E5515"/>
          <cell r="J5515"/>
          <cell r="K5515"/>
        </row>
        <row r="5516">
          <cell r="D5516">
            <v>0</v>
          </cell>
          <cell r="E5516"/>
          <cell r="J5516"/>
          <cell r="K5516"/>
        </row>
        <row r="5517">
          <cell r="D5517"/>
          <cell r="E5517"/>
          <cell r="J5517"/>
          <cell r="K5517"/>
        </row>
        <row r="5518">
          <cell r="D5518" t="str">
            <v>C</v>
          </cell>
          <cell r="E5518"/>
          <cell r="J5518" t="str">
            <v>Disc 2</v>
          </cell>
          <cell r="K5518" t="str">
            <v>Amount</v>
          </cell>
        </row>
        <row r="5519">
          <cell r="D5519"/>
          <cell r="E5519"/>
          <cell r="J5519"/>
          <cell r="K5519"/>
        </row>
        <row r="5520">
          <cell r="D5520">
            <v>0</v>
          </cell>
          <cell r="E5520">
            <v>0</v>
          </cell>
          <cell r="J5520">
            <v>0</v>
          </cell>
          <cell r="K5520">
            <v>0</v>
          </cell>
        </row>
        <row r="5521">
          <cell r="D5521">
            <v>0</v>
          </cell>
          <cell r="E5521">
            <v>0</v>
          </cell>
          <cell r="J5521">
            <v>0</v>
          </cell>
          <cell r="K5521">
            <v>0</v>
          </cell>
        </row>
        <row r="5522">
          <cell r="D5522">
            <v>0</v>
          </cell>
          <cell r="E5522">
            <v>0</v>
          </cell>
          <cell r="J5522">
            <v>0</v>
          </cell>
          <cell r="K5522">
            <v>0</v>
          </cell>
        </row>
        <row r="5523">
          <cell r="D5523">
            <v>0</v>
          </cell>
          <cell r="E5523">
            <v>0</v>
          </cell>
          <cell r="J5523">
            <v>0</v>
          </cell>
          <cell r="K5523">
            <v>0</v>
          </cell>
        </row>
        <row r="5524">
          <cell r="D5524">
            <v>0</v>
          </cell>
          <cell r="E5524">
            <v>0</v>
          </cell>
          <cell r="J5524">
            <v>0</v>
          </cell>
          <cell r="K5524">
            <v>0</v>
          </cell>
        </row>
        <row r="5525">
          <cell r="D5525">
            <v>0</v>
          </cell>
          <cell r="E5525">
            <v>0</v>
          </cell>
          <cell r="J5525">
            <v>0</v>
          </cell>
          <cell r="K5525">
            <v>0</v>
          </cell>
        </row>
        <row r="5526">
          <cell r="D5526">
            <v>0</v>
          </cell>
          <cell r="E5526">
            <v>0</v>
          </cell>
          <cell r="J5526">
            <v>0</v>
          </cell>
          <cell r="K5526">
            <v>0</v>
          </cell>
        </row>
        <row r="5527">
          <cell r="D5527">
            <v>0</v>
          </cell>
          <cell r="E5527">
            <v>0</v>
          </cell>
          <cell r="J5527">
            <v>0</v>
          </cell>
          <cell r="K5527">
            <v>0</v>
          </cell>
        </row>
        <row r="5528">
          <cell r="D5528">
            <v>0</v>
          </cell>
          <cell r="E5528">
            <v>0</v>
          </cell>
          <cell r="J5528">
            <v>0</v>
          </cell>
          <cell r="K5528">
            <v>0</v>
          </cell>
        </row>
        <row r="5529">
          <cell r="D5529">
            <v>0</v>
          </cell>
          <cell r="E5529">
            <v>0</v>
          </cell>
          <cell r="J5529">
            <v>0</v>
          </cell>
          <cell r="K5529">
            <v>0</v>
          </cell>
        </row>
        <row r="5530">
          <cell r="D5530">
            <v>0</v>
          </cell>
          <cell r="E5530">
            <v>0</v>
          </cell>
          <cell r="J5530">
            <v>0</v>
          </cell>
          <cell r="K5530">
            <v>0</v>
          </cell>
        </row>
        <row r="5531">
          <cell r="D5531">
            <v>0</v>
          </cell>
          <cell r="E5531">
            <v>0</v>
          </cell>
          <cell r="J5531">
            <v>0</v>
          </cell>
          <cell r="K5531">
            <v>0</v>
          </cell>
        </row>
        <row r="5532">
          <cell r="D5532">
            <v>0</v>
          </cell>
          <cell r="E5532">
            <v>0</v>
          </cell>
          <cell r="J5532">
            <v>0</v>
          </cell>
          <cell r="K5532">
            <v>0</v>
          </cell>
        </row>
        <row r="5533">
          <cell r="D5533">
            <v>0</v>
          </cell>
          <cell r="E5533">
            <v>0</v>
          </cell>
          <cell r="J5533">
            <v>0</v>
          </cell>
          <cell r="K5533">
            <v>0</v>
          </cell>
        </row>
        <row r="5534">
          <cell r="D5534">
            <v>0</v>
          </cell>
          <cell r="E5534">
            <v>0</v>
          </cell>
          <cell r="J5534">
            <v>0</v>
          </cell>
          <cell r="K5534">
            <v>0</v>
          </cell>
        </row>
        <row r="5535">
          <cell r="D5535">
            <v>0</v>
          </cell>
          <cell r="E5535">
            <v>0</v>
          </cell>
          <cell r="J5535">
            <v>0</v>
          </cell>
          <cell r="K5535">
            <v>0</v>
          </cell>
        </row>
        <row r="5536">
          <cell r="D5536"/>
          <cell r="E5536"/>
          <cell r="J5536"/>
          <cell r="K5536"/>
        </row>
        <row r="5537">
          <cell r="D5537"/>
          <cell r="E5537"/>
          <cell r="J5537"/>
          <cell r="K5537"/>
        </row>
        <row r="5538">
          <cell r="D5538"/>
          <cell r="E5538"/>
          <cell r="J5538">
            <v>0</v>
          </cell>
          <cell r="K5538"/>
        </row>
        <row r="5539">
          <cell r="D5539"/>
          <cell r="E5539"/>
          <cell r="J5539"/>
          <cell r="K5539"/>
        </row>
        <row r="5540">
          <cell r="D5540"/>
          <cell r="E5540"/>
          <cell r="J5540">
            <v>0</v>
          </cell>
          <cell r="K5540">
            <v>0</v>
          </cell>
        </row>
        <row r="5541">
          <cell r="D5541"/>
          <cell r="E5541"/>
          <cell r="J5541"/>
          <cell r="K5541"/>
        </row>
        <row r="5542">
          <cell r="D5542"/>
          <cell r="E5542" t="str">
            <v>Hormat Kami,</v>
          </cell>
          <cell r="J5542">
            <v>0</v>
          </cell>
          <cell r="K5542"/>
        </row>
        <row r="5543">
          <cell r="D5543"/>
          <cell r="E5543"/>
          <cell r="J5543"/>
          <cell r="K5543"/>
        </row>
        <row r="5544">
          <cell r="D5544"/>
          <cell r="E5544"/>
          <cell r="J5544"/>
          <cell r="K5544">
            <v>0</v>
          </cell>
        </row>
        <row r="5545">
          <cell r="D5545"/>
          <cell r="E5545"/>
          <cell r="J5545"/>
          <cell r="K5545"/>
        </row>
        <row r="5546">
          <cell r="D5546"/>
          <cell r="E5546"/>
          <cell r="J5546">
            <v>0</v>
          </cell>
          <cell r="K5546"/>
        </row>
        <row r="5547">
          <cell r="D5547"/>
          <cell r="E5547"/>
          <cell r="J5547">
            <v>0</v>
          </cell>
          <cell r="K5547"/>
        </row>
        <row r="5548">
          <cell r="D5548"/>
          <cell r="E5548"/>
          <cell r="J5548"/>
          <cell r="K5548"/>
        </row>
        <row r="5549">
          <cell r="D5549"/>
          <cell r="E5549"/>
          <cell r="J5549"/>
          <cell r="K5549"/>
        </row>
        <row r="5550">
          <cell r="D5550" t="str">
            <v>AM</v>
          </cell>
          <cell r="E5550">
            <v>23040049</v>
          </cell>
          <cell r="J5550"/>
          <cell r="K5550"/>
        </row>
        <row r="5551">
          <cell r="D5551"/>
          <cell r="E5551"/>
          <cell r="J5551"/>
          <cell r="K5551"/>
        </row>
        <row r="5552">
          <cell r="D5552">
            <v>0</v>
          </cell>
          <cell r="E5552"/>
          <cell r="J5552"/>
          <cell r="K5552"/>
        </row>
        <row r="5553">
          <cell r="D5553"/>
          <cell r="E5553"/>
          <cell r="J5553"/>
          <cell r="K5553"/>
        </row>
        <row r="5554">
          <cell r="D5554">
            <v>0</v>
          </cell>
          <cell r="E5554"/>
          <cell r="J5554"/>
          <cell r="K5554"/>
        </row>
        <row r="5555">
          <cell r="D5555"/>
          <cell r="E5555"/>
          <cell r="J5555"/>
          <cell r="K5555"/>
        </row>
        <row r="5556">
          <cell r="D5556" t="str">
            <v>C</v>
          </cell>
          <cell r="E5556"/>
          <cell r="J5556" t="str">
            <v>Disc 2</v>
          </cell>
          <cell r="K5556" t="str">
            <v>Amount</v>
          </cell>
        </row>
        <row r="5557">
          <cell r="D5557"/>
          <cell r="E5557"/>
          <cell r="J5557"/>
          <cell r="K5557"/>
        </row>
        <row r="5558">
          <cell r="D5558">
            <v>0</v>
          </cell>
          <cell r="E5558">
            <v>0</v>
          </cell>
          <cell r="J5558">
            <v>0</v>
          </cell>
          <cell r="K5558">
            <v>0</v>
          </cell>
        </row>
        <row r="5559">
          <cell r="D5559">
            <v>0</v>
          </cell>
          <cell r="E5559">
            <v>0</v>
          </cell>
          <cell r="J5559">
            <v>0</v>
          </cell>
          <cell r="K5559">
            <v>0</v>
          </cell>
        </row>
        <row r="5560">
          <cell r="D5560">
            <v>0</v>
          </cell>
          <cell r="E5560">
            <v>0</v>
          </cell>
          <cell r="J5560">
            <v>0</v>
          </cell>
          <cell r="K5560">
            <v>0</v>
          </cell>
        </row>
        <row r="5561">
          <cell r="D5561">
            <v>0</v>
          </cell>
          <cell r="E5561">
            <v>0</v>
          </cell>
          <cell r="J5561">
            <v>0</v>
          </cell>
          <cell r="K5561">
            <v>0</v>
          </cell>
        </row>
        <row r="5562">
          <cell r="D5562">
            <v>0</v>
          </cell>
          <cell r="E5562">
            <v>0</v>
          </cell>
          <cell r="J5562">
            <v>0</v>
          </cell>
          <cell r="K5562">
            <v>0</v>
          </cell>
        </row>
        <row r="5563">
          <cell r="D5563">
            <v>0</v>
          </cell>
          <cell r="E5563">
            <v>0</v>
          </cell>
          <cell r="J5563">
            <v>0</v>
          </cell>
          <cell r="K5563">
            <v>0</v>
          </cell>
        </row>
        <row r="5564">
          <cell r="D5564">
            <v>0</v>
          </cell>
          <cell r="E5564">
            <v>0</v>
          </cell>
          <cell r="J5564">
            <v>0</v>
          </cell>
          <cell r="K5564">
            <v>0</v>
          </cell>
        </row>
        <row r="5565">
          <cell r="D5565">
            <v>0</v>
          </cell>
          <cell r="E5565">
            <v>0</v>
          </cell>
          <cell r="J5565">
            <v>0</v>
          </cell>
          <cell r="K5565">
            <v>0</v>
          </cell>
        </row>
        <row r="5566">
          <cell r="D5566">
            <v>0</v>
          </cell>
          <cell r="E5566">
            <v>0</v>
          </cell>
          <cell r="J5566">
            <v>0</v>
          </cell>
          <cell r="K5566">
            <v>0</v>
          </cell>
        </row>
        <row r="5567">
          <cell r="D5567">
            <v>0</v>
          </cell>
          <cell r="E5567">
            <v>0</v>
          </cell>
          <cell r="J5567">
            <v>0</v>
          </cell>
          <cell r="K5567">
            <v>0</v>
          </cell>
        </row>
        <row r="5568">
          <cell r="D5568">
            <v>0</v>
          </cell>
          <cell r="E5568">
            <v>0</v>
          </cell>
          <cell r="J5568">
            <v>0</v>
          </cell>
          <cell r="K5568">
            <v>0</v>
          </cell>
        </row>
        <row r="5569">
          <cell r="D5569">
            <v>0</v>
          </cell>
          <cell r="E5569">
            <v>0</v>
          </cell>
          <cell r="J5569">
            <v>0</v>
          </cell>
          <cell r="K5569">
            <v>0</v>
          </cell>
        </row>
        <row r="5570">
          <cell r="D5570">
            <v>0</v>
          </cell>
          <cell r="E5570">
            <v>0</v>
          </cell>
          <cell r="J5570">
            <v>0</v>
          </cell>
          <cell r="K5570">
            <v>0</v>
          </cell>
        </row>
        <row r="5571">
          <cell r="D5571">
            <v>0</v>
          </cell>
          <cell r="E5571">
            <v>0</v>
          </cell>
          <cell r="J5571">
            <v>0</v>
          </cell>
          <cell r="K5571">
            <v>0</v>
          </cell>
        </row>
        <row r="5572">
          <cell r="D5572">
            <v>0</v>
          </cell>
          <cell r="E5572">
            <v>0</v>
          </cell>
          <cell r="J5572">
            <v>0</v>
          </cell>
          <cell r="K5572">
            <v>0</v>
          </cell>
        </row>
        <row r="5573">
          <cell r="D5573">
            <v>0</v>
          </cell>
          <cell r="E5573">
            <v>0</v>
          </cell>
          <cell r="J5573">
            <v>0</v>
          </cell>
          <cell r="K5573">
            <v>0</v>
          </cell>
        </row>
        <row r="5574">
          <cell r="D5574"/>
          <cell r="E5574"/>
          <cell r="J5574"/>
          <cell r="K5574"/>
        </row>
        <row r="5575">
          <cell r="D5575"/>
          <cell r="E5575"/>
          <cell r="J5575"/>
          <cell r="K5575"/>
        </row>
        <row r="5576">
          <cell r="D5576"/>
          <cell r="E5576"/>
          <cell r="J5576">
            <v>0</v>
          </cell>
          <cell r="K5576"/>
        </row>
        <row r="5577">
          <cell r="D5577"/>
          <cell r="E5577"/>
          <cell r="J5577"/>
          <cell r="K5577"/>
        </row>
        <row r="5578">
          <cell r="D5578"/>
          <cell r="E5578"/>
          <cell r="J5578">
            <v>0</v>
          </cell>
          <cell r="K5578">
            <v>0</v>
          </cell>
        </row>
        <row r="5579">
          <cell r="D5579"/>
          <cell r="E5579"/>
          <cell r="J5579"/>
          <cell r="K5579"/>
        </row>
        <row r="5580">
          <cell r="D5580"/>
          <cell r="E5580" t="str">
            <v>Hormat Kami,</v>
          </cell>
          <cell r="J5580">
            <v>0</v>
          </cell>
          <cell r="K5580"/>
        </row>
        <row r="5581">
          <cell r="D5581"/>
          <cell r="E5581"/>
          <cell r="J5581"/>
          <cell r="K5581"/>
        </row>
        <row r="5582">
          <cell r="D5582"/>
          <cell r="E5582"/>
          <cell r="J5582"/>
          <cell r="K5582">
            <v>0</v>
          </cell>
        </row>
        <row r="5583">
          <cell r="D5583"/>
          <cell r="E5583"/>
          <cell r="J5583"/>
          <cell r="K5583"/>
        </row>
        <row r="5584">
          <cell r="D5584"/>
          <cell r="E5584"/>
          <cell r="J5584">
            <v>0</v>
          </cell>
          <cell r="K5584"/>
        </row>
        <row r="5585">
          <cell r="D5585"/>
          <cell r="E5585"/>
          <cell r="J5585">
            <v>0</v>
          </cell>
          <cell r="K5585"/>
        </row>
        <row r="5586">
          <cell r="D5586"/>
          <cell r="E5586"/>
          <cell r="J5586"/>
          <cell r="K5586"/>
        </row>
        <row r="5587">
          <cell r="D5587"/>
          <cell r="J5587"/>
        </row>
        <row r="5588">
          <cell r="D5588" t="str">
            <v>AM</v>
          </cell>
          <cell r="E5588">
            <v>23040050</v>
          </cell>
          <cell r="J5588"/>
          <cell r="K5588"/>
        </row>
        <row r="5589">
          <cell r="D5589"/>
          <cell r="E5589"/>
          <cell r="J5589"/>
          <cell r="K5589"/>
        </row>
        <row r="5590">
          <cell r="D5590"/>
          <cell r="E5590"/>
          <cell r="J5590"/>
          <cell r="K5590"/>
        </row>
        <row r="5591">
          <cell r="D5591"/>
          <cell r="E5591"/>
          <cell r="J5591"/>
          <cell r="K5591"/>
        </row>
        <row r="5592">
          <cell r="D5592"/>
          <cell r="E5592"/>
          <cell r="J5592"/>
          <cell r="K5592"/>
        </row>
        <row r="5593">
          <cell r="D5593"/>
          <cell r="J5593"/>
          <cell r="K5593"/>
        </row>
        <row r="5594">
          <cell r="D5594" t="str">
            <v>C</v>
          </cell>
          <cell r="E5594"/>
          <cell r="J5594" t="str">
            <v>Disc 2</v>
          </cell>
          <cell r="K5594" t="str">
            <v>Amount</v>
          </cell>
        </row>
        <row r="5595">
          <cell r="D5595"/>
          <cell r="E5595"/>
          <cell r="J5595"/>
          <cell r="K5595"/>
        </row>
        <row r="5596">
          <cell r="D5596"/>
          <cell r="E5596"/>
          <cell r="J5596"/>
          <cell r="K5596">
            <v>0</v>
          </cell>
        </row>
        <row r="5597">
          <cell r="D5597"/>
          <cell r="E5597"/>
          <cell r="J5597"/>
          <cell r="K5597">
            <v>0</v>
          </cell>
        </row>
        <row r="5598">
          <cell r="D5598"/>
          <cell r="E5598"/>
          <cell r="J5598"/>
          <cell r="K5598">
            <v>0</v>
          </cell>
        </row>
        <row r="5599">
          <cell r="D5599"/>
          <cell r="E5599"/>
          <cell r="J5599"/>
          <cell r="K5599">
            <v>0</v>
          </cell>
        </row>
        <row r="5600">
          <cell r="D5600"/>
          <cell r="E5600"/>
          <cell r="J5600"/>
          <cell r="K5600">
            <v>0</v>
          </cell>
        </row>
        <row r="5601">
          <cell r="D5601"/>
          <cell r="E5601"/>
          <cell r="J5601"/>
          <cell r="K5601">
            <v>0</v>
          </cell>
        </row>
        <row r="5602">
          <cell r="D5602"/>
          <cell r="E5602"/>
          <cell r="J5602"/>
          <cell r="K5602">
            <v>0</v>
          </cell>
        </row>
        <row r="5603">
          <cell r="D5603"/>
          <cell r="E5603"/>
          <cell r="J5603"/>
          <cell r="K5603">
            <v>0</v>
          </cell>
        </row>
        <row r="5604">
          <cell r="D5604"/>
          <cell r="E5604"/>
          <cell r="J5604"/>
          <cell r="K5604">
            <v>0</v>
          </cell>
        </row>
        <row r="5605">
          <cell r="D5605"/>
          <cell r="E5605"/>
          <cell r="J5605"/>
          <cell r="K5605">
            <v>0</v>
          </cell>
        </row>
        <row r="5606">
          <cell r="D5606"/>
          <cell r="E5606"/>
          <cell r="J5606"/>
          <cell r="K5606">
            <v>0</v>
          </cell>
        </row>
        <row r="5607">
          <cell r="D5607"/>
          <cell r="E5607"/>
          <cell r="J5607"/>
          <cell r="K5607">
            <v>0</v>
          </cell>
        </row>
        <row r="5608">
          <cell r="D5608"/>
          <cell r="E5608"/>
          <cell r="J5608"/>
          <cell r="K5608">
            <v>0</v>
          </cell>
        </row>
        <row r="5609">
          <cell r="D5609"/>
          <cell r="E5609"/>
          <cell r="J5609"/>
          <cell r="K5609">
            <v>0</v>
          </cell>
        </row>
        <row r="5610">
          <cell r="D5610"/>
          <cell r="E5610"/>
          <cell r="J5610"/>
          <cell r="K5610">
            <v>0</v>
          </cell>
        </row>
        <row r="5611">
          <cell r="D5611"/>
          <cell r="E5611"/>
          <cell r="J5611"/>
          <cell r="K5611">
            <v>0</v>
          </cell>
        </row>
        <row r="5612">
          <cell r="D5612"/>
          <cell r="E5612"/>
          <cell r="J5612"/>
          <cell r="K5612"/>
        </row>
        <row r="5613">
          <cell r="D5613"/>
          <cell r="E5613"/>
          <cell r="J5613"/>
          <cell r="K5613"/>
        </row>
        <row r="5614">
          <cell r="D5614"/>
          <cell r="J5614">
            <v>0</v>
          </cell>
          <cell r="K5614"/>
        </row>
        <row r="5615">
          <cell r="D5615"/>
          <cell r="J5615"/>
          <cell r="K5615"/>
        </row>
        <row r="5616">
          <cell r="D5616"/>
          <cell r="J5616"/>
          <cell r="K5616">
            <v>0</v>
          </cell>
        </row>
        <row r="5617">
          <cell r="D5617"/>
          <cell r="J5617"/>
          <cell r="K5617"/>
        </row>
        <row r="5618">
          <cell r="D5618"/>
          <cell r="E5618" t="str">
            <v>Hormat Kami,</v>
          </cell>
          <cell r="J5618">
            <v>0</v>
          </cell>
          <cell r="K5618"/>
        </row>
        <row r="5619">
          <cell r="D5619"/>
          <cell r="J5619"/>
          <cell r="K5619"/>
        </row>
        <row r="5620">
          <cell r="D5620"/>
          <cell r="E5620"/>
          <cell r="J5620"/>
          <cell r="K5620">
            <v>0</v>
          </cell>
        </row>
        <row r="5621">
          <cell r="D5621"/>
          <cell r="E5621"/>
          <cell r="J5621"/>
          <cell r="K5621"/>
        </row>
        <row r="5622">
          <cell r="D5622"/>
          <cell r="J5622"/>
          <cell r="K5622"/>
        </row>
        <row r="5623">
          <cell r="D5623"/>
          <cell r="J5623"/>
          <cell r="K5623"/>
        </row>
        <row r="5624">
          <cell r="D5624"/>
          <cell r="J5624"/>
          <cell r="K5624"/>
        </row>
        <row r="5625">
          <cell r="D5625"/>
          <cell r="E5625"/>
          <cell r="J5625"/>
          <cell r="K5625"/>
        </row>
        <row r="5626">
          <cell r="D5626" t="str">
            <v>AM</v>
          </cell>
          <cell r="E5626">
            <v>23040050</v>
          </cell>
          <cell r="J5626"/>
          <cell r="K5626"/>
        </row>
        <row r="5627">
          <cell r="D5627"/>
          <cell r="E5627"/>
          <cell r="J5627"/>
          <cell r="K5627"/>
        </row>
        <row r="5628">
          <cell r="D5628">
            <v>0</v>
          </cell>
          <cell r="E5628"/>
          <cell r="J5628"/>
          <cell r="K5628"/>
        </row>
        <row r="5629">
          <cell r="D5629"/>
          <cell r="E5629"/>
          <cell r="J5629"/>
          <cell r="K5629"/>
        </row>
        <row r="5630">
          <cell r="D5630">
            <v>0</v>
          </cell>
          <cell r="E5630"/>
          <cell r="J5630"/>
          <cell r="K5630"/>
        </row>
        <row r="5631">
          <cell r="D5631"/>
          <cell r="E5631"/>
          <cell r="J5631"/>
          <cell r="K5631"/>
        </row>
        <row r="5632">
          <cell r="D5632" t="str">
            <v>C</v>
          </cell>
          <cell r="E5632"/>
          <cell r="J5632" t="str">
            <v>Disc 2</v>
          </cell>
          <cell r="K5632" t="str">
            <v>Amount</v>
          </cell>
        </row>
        <row r="5633">
          <cell r="D5633"/>
          <cell r="E5633"/>
          <cell r="J5633"/>
          <cell r="K5633"/>
        </row>
        <row r="5634">
          <cell r="D5634">
            <v>0</v>
          </cell>
          <cell r="E5634">
            <v>0</v>
          </cell>
          <cell r="J5634">
            <v>0</v>
          </cell>
          <cell r="K5634">
            <v>0</v>
          </cell>
        </row>
        <row r="5635">
          <cell r="D5635">
            <v>0</v>
          </cell>
          <cell r="E5635">
            <v>0</v>
          </cell>
          <cell r="J5635">
            <v>0</v>
          </cell>
          <cell r="K5635">
            <v>0</v>
          </cell>
        </row>
        <row r="5636">
          <cell r="D5636">
            <v>0</v>
          </cell>
          <cell r="E5636">
            <v>0</v>
          </cell>
          <cell r="J5636">
            <v>0</v>
          </cell>
          <cell r="K5636">
            <v>0</v>
          </cell>
        </row>
        <row r="5637">
          <cell r="D5637">
            <v>0</v>
          </cell>
          <cell r="E5637">
            <v>0</v>
          </cell>
          <cell r="J5637">
            <v>0</v>
          </cell>
          <cell r="K5637">
            <v>0</v>
          </cell>
        </row>
        <row r="5638">
          <cell r="D5638">
            <v>0</v>
          </cell>
          <cell r="E5638">
            <v>0</v>
          </cell>
          <cell r="J5638">
            <v>0</v>
          </cell>
          <cell r="K5638">
            <v>0</v>
          </cell>
        </row>
        <row r="5639">
          <cell r="D5639">
            <v>0</v>
          </cell>
          <cell r="E5639">
            <v>0</v>
          </cell>
          <cell r="J5639">
            <v>0</v>
          </cell>
          <cell r="K5639">
            <v>0</v>
          </cell>
        </row>
        <row r="5640">
          <cell r="D5640">
            <v>0</v>
          </cell>
          <cell r="E5640">
            <v>0</v>
          </cell>
          <cell r="J5640">
            <v>0</v>
          </cell>
          <cell r="K5640">
            <v>0</v>
          </cell>
        </row>
        <row r="5641">
          <cell r="D5641">
            <v>0</v>
          </cell>
          <cell r="E5641">
            <v>0</v>
          </cell>
          <cell r="J5641">
            <v>0</v>
          </cell>
          <cell r="K5641">
            <v>0</v>
          </cell>
        </row>
        <row r="5642">
          <cell r="D5642">
            <v>0</v>
          </cell>
          <cell r="E5642">
            <v>0</v>
          </cell>
          <cell r="J5642">
            <v>0</v>
          </cell>
          <cell r="K5642">
            <v>0</v>
          </cell>
        </row>
        <row r="5643">
          <cell r="D5643">
            <v>0</v>
          </cell>
          <cell r="E5643">
            <v>0</v>
          </cell>
          <cell r="J5643">
            <v>0</v>
          </cell>
          <cell r="K5643">
            <v>0</v>
          </cell>
        </row>
        <row r="5644">
          <cell r="D5644">
            <v>0</v>
          </cell>
          <cell r="E5644">
            <v>0</v>
          </cell>
          <cell r="J5644">
            <v>0</v>
          </cell>
          <cell r="K5644">
            <v>0</v>
          </cell>
        </row>
        <row r="5645">
          <cell r="D5645">
            <v>0</v>
          </cell>
          <cell r="E5645">
            <v>0</v>
          </cell>
          <cell r="J5645">
            <v>0</v>
          </cell>
          <cell r="K5645">
            <v>0</v>
          </cell>
        </row>
        <row r="5646">
          <cell r="D5646">
            <v>0</v>
          </cell>
          <cell r="E5646">
            <v>0</v>
          </cell>
          <cell r="J5646">
            <v>0</v>
          </cell>
          <cell r="K5646">
            <v>0</v>
          </cell>
        </row>
        <row r="5647">
          <cell r="D5647">
            <v>0</v>
          </cell>
          <cell r="E5647">
            <v>0</v>
          </cell>
          <cell r="J5647">
            <v>0</v>
          </cell>
          <cell r="K5647">
            <v>0</v>
          </cell>
        </row>
        <row r="5648">
          <cell r="D5648">
            <v>0</v>
          </cell>
          <cell r="E5648">
            <v>0</v>
          </cell>
          <cell r="J5648">
            <v>0</v>
          </cell>
          <cell r="K5648">
            <v>0</v>
          </cell>
        </row>
        <row r="5649">
          <cell r="D5649">
            <v>0</v>
          </cell>
          <cell r="E5649">
            <v>0</v>
          </cell>
          <cell r="J5649">
            <v>0</v>
          </cell>
          <cell r="K5649">
            <v>0</v>
          </cell>
        </row>
        <row r="5650">
          <cell r="D5650"/>
          <cell r="E5650"/>
          <cell r="J5650"/>
          <cell r="K5650"/>
        </row>
        <row r="5651">
          <cell r="D5651"/>
          <cell r="E5651"/>
          <cell r="J5651"/>
          <cell r="K5651"/>
        </row>
        <row r="5652">
          <cell r="D5652"/>
          <cell r="E5652"/>
          <cell r="J5652">
            <v>0</v>
          </cell>
          <cell r="K5652"/>
        </row>
        <row r="5653">
          <cell r="D5653"/>
          <cell r="E5653"/>
          <cell r="J5653"/>
          <cell r="K5653"/>
        </row>
        <row r="5654">
          <cell r="D5654"/>
          <cell r="E5654"/>
          <cell r="J5654">
            <v>0</v>
          </cell>
          <cell r="K5654">
            <v>0</v>
          </cell>
        </row>
        <row r="5655">
          <cell r="D5655"/>
          <cell r="E5655"/>
          <cell r="J5655"/>
          <cell r="K5655"/>
        </row>
        <row r="5656">
          <cell r="D5656"/>
          <cell r="E5656" t="str">
            <v>Hormat Kami,</v>
          </cell>
          <cell r="J5656">
            <v>0</v>
          </cell>
          <cell r="K5656"/>
        </row>
        <row r="5657">
          <cell r="D5657"/>
          <cell r="E5657"/>
          <cell r="J5657"/>
          <cell r="K5657"/>
        </row>
        <row r="5658">
          <cell r="D5658"/>
          <cell r="E5658"/>
          <cell r="J5658"/>
          <cell r="K5658">
            <v>0</v>
          </cell>
        </row>
        <row r="5659">
          <cell r="D5659"/>
          <cell r="E5659"/>
          <cell r="J5659"/>
          <cell r="K5659"/>
        </row>
        <row r="5660">
          <cell r="D5660"/>
          <cell r="E5660"/>
          <cell r="J5660">
            <v>0</v>
          </cell>
          <cell r="K5660"/>
        </row>
        <row r="5661">
          <cell r="D5661"/>
          <cell r="E5661"/>
          <cell r="J5661">
            <v>0</v>
          </cell>
          <cell r="K5661"/>
        </row>
        <row r="5662">
          <cell r="D5662"/>
          <cell r="E5662"/>
          <cell r="J5662"/>
          <cell r="K5662"/>
        </row>
        <row r="5663">
          <cell r="D5663"/>
          <cell r="E5663"/>
          <cell r="J5663"/>
          <cell r="K5663"/>
        </row>
        <row r="5664">
          <cell r="D5664" t="str">
            <v>AM</v>
          </cell>
          <cell r="E5664">
            <v>23040050</v>
          </cell>
          <cell r="J5664"/>
          <cell r="K5664"/>
        </row>
        <row r="5665">
          <cell r="D5665"/>
          <cell r="E5665"/>
          <cell r="J5665"/>
          <cell r="K5665"/>
        </row>
        <row r="5666">
          <cell r="D5666">
            <v>0</v>
          </cell>
          <cell r="E5666"/>
          <cell r="J5666"/>
          <cell r="K5666"/>
        </row>
        <row r="5667">
          <cell r="D5667"/>
          <cell r="E5667"/>
          <cell r="J5667"/>
          <cell r="K5667"/>
        </row>
        <row r="5668">
          <cell r="D5668">
            <v>0</v>
          </cell>
          <cell r="E5668"/>
          <cell r="J5668"/>
          <cell r="K5668"/>
        </row>
        <row r="5669">
          <cell r="D5669"/>
          <cell r="E5669"/>
          <cell r="J5669"/>
          <cell r="K5669"/>
        </row>
        <row r="5670">
          <cell r="D5670" t="str">
            <v>C</v>
          </cell>
          <cell r="E5670"/>
          <cell r="J5670" t="str">
            <v>Disc 2</v>
          </cell>
          <cell r="K5670" t="str">
            <v>Amount</v>
          </cell>
        </row>
        <row r="5671">
          <cell r="D5671"/>
          <cell r="E5671"/>
          <cell r="J5671"/>
          <cell r="K5671"/>
        </row>
        <row r="5672">
          <cell r="D5672">
            <v>0</v>
          </cell>
          <cell r="E5672">
            <v>0</v>
          </cell>
          <cell r="J5672">
            <v>0</v>
          </cell>
          <cell r="K5672">
            <v>0</v>
          </cell>
        </row>
        <row r="5673">
          <cell r="D5673">
            <v>0</v>
          </cell>
          <cell r="E5673">
            <v>0</v>
          </cell>
          <cell r="J5673">
            <v>0</v>
          </cell>
          <cell r="K5673">
            <v>0</v>
          </cell>
        </row>
        <row r="5674">
          <cell r="D5674">
            <v>0</v>
          </cell>
          <cell r="E5674">
            <v>0</v>
          </cell>
          <cell r="J5674">
            <v>0</v>
          </cell>
          <cell r="K5674">
            <v>0</v>
          </cell>
        </row>
        <row r="5675">
          <cell r="D5675">
            <v>0</v>
          </cell>
          <cell r="E5675">
            <v>0</v>
          </cell>
          <cell r="J5675">
            <v>0</v>
          </cell>
          <cell r="K5675">
            <v>0</v>
          </cell>
        </row>
        <row r="5676">
          <cell r="D5676">
            <v>0</v>
          </cell>
          <cell r="E5676">
            <v>0</v>
          </cell>
          <cell r="J5676">
            <v>0</v>
          </cell>
          <cell r="K5676">
            <v>0</v>
          </cell>
        </row>
        <row r="5677">
          <cell r="D5677">
            <v>0</v>
          </cell>
          <cell r="E5677">
            <v>0</v>
          </cell>
          <cell r="J5677">
            <v>0</v>
          </cell>
          <cell r="K5677">
            <v>0</v>
          </cell>
        </row>
        <row r="5678">
          <cell r="D5678">
            <v>0</v>
          </cell>
          <cell r="E5678">
            <v>0</v>
          </cell>
          <cell r="J5678">
            <v>0</v>
          </cell>
          <cell r="K5678">
            <v>0</v>
          </cell>
        </row>
        <row r="5679">
          <cell r="D5679">
            <v>0</v>
          </cell>
          <cell r="E5679">
            <v>0</v>
          </cell>
          <cell r="J5679">
            <v>0</v>
          </cell>
          <cell r="K5679">
            <v>0</v>
          </cell>
        </row>
        <row r="5680">
          <cell r="D5680">
            <v>0</v>
          </cell>
          <cell r="E5680">
            <v>0</v>
          </cell>
          <cell r="J5680">
            <v>0</v>
          </cell>
          <cell r="K5680">
            <v>0</v>
          </cell>
        </row>
        <row r="5681">
          <cell r="D5681">
            <v>0</v>
          </cell>
          <cell r="E5681">
            <v>0</v>
          </cell>
          <cell r="J5681">
            <v>0</v>
          </cell>
          <cell r="K5681">
            <v>0</v>
          </cell>
        </row>
        <row r="5682">
          <cell r="D5682">
            <v>0</v>
          </cell>
          <cell r="E5682">
            <v>0</v>
          </cell>
          <cell r="J5682">
            <v>0</v>
          </cell>
          <cell r="K5682">
            <v>0</v>
          </cell>
        </row>
        <row r="5683">
          <cell r="D5683">
            <v>0</v>
          </cell>
          <cell r="E5683">
            <v>0</v>
          </cell>
          <cell r="J5683">
            <v>0</v>
          </cell>
          <cell r="K5683">
            <v>0</v>
          </cell>
        </row>
        <row r="5684">
          <cell r="D5684">
            <v>0</v>
          </cell>
          <cell r="E5684">
            <v>0</v>
          </cell>
          <cell r="J5684">
            <v>0</v>
          </cell>
          <cell r="K5684">
            <v>0</v>
          </cell>
        </row>
        <row r="5685">
          <cell r="D5685">
            <v>0</v>
          </cell>
          <cell r="E5685">
            <v>0</v>
          </cell>
          <cell r="J5685">
            <v>0</v>
          </cell>
          <cell r="K5685">
            <v>0</v>
          </cell>
        </row>
        <row r="5686">
          <cell r="D5686">
            <v>0</v>
          </cell>
          <cell r="E5686">
            <v>0</v>
          </cell>
          <cell r="J5686">
            <v>0</v>
          </cell>
          <cell r="K5686">
            <v>0</v>
          </cell>
        </row>
        <row r="5687">
          <cell r="D5687">
            <v>0</v>
          </cell>
          <cell r="E5687">
            <v>0</v>
          </cell>
          <cell r="J5687">
            <v>0</v>
          </cell>
          <cell r="K5687">
            <v>0</v>
          </cell>
        </row>
        <row r="5688">
          <cell r="D5688"/>
          <cell r="E5688"/>
          <cell r="J5688"/>
          <cell r="K5688"/>
        </row>
        <row r="5689">
          <cell r="D5689"/>
          <cell r="E5689"/>
          <cell r="J5689"/>
          <cell r="K5689"/>
        </row>
        <row r="5690">
          <cell r="D5690"/>
          <cell r="E5690"/>
          <cell r="J5690">
            <v>0</v>
          </cell>
          <cell r="K5690"/>
        </row>
        <row r="5691">
          <cell r="D5691"/>
          <cell r="E5691"/>
          <cell r="J5691"/>
          <cell r="K5691"/>
        </row>
        <row r="5692">
          <cell r="D5692"/>
          <cell r="E5692"/>
          <cell r="J5692">
            <v>0</v>
          </cell>
          <cell r="K5692">
            <v>0</v>
          </cell>
        </row>
        <row r="5693">
          <cell r="D5693"/>
          <cell r="E5693"/>
          <cell r="J5693"/>
          <cell r="K5693"/>
        </row>
        <row r="5694">
          <cell r="D5694"/>
          <cell r="E5694" t="str">
            <v>Hormat Kami,</v>
          </cell>
          <cell r="J5694">
            <v>0</v>
          </cell>
          <cell r="K5694"/>
        </row>
        <row r="5695">
          <cell r="D5695"/>
          <cell r="E5695"/>
          <cell r="J5695"/>
          <cell r="K5695"/>
        </row>
        <row r="5696">
          <cell r="D5696"/>
          <cell r="E5696"/>
          <cell r="J5696"/>
          <cell r="K5696">
            <v>0</v>
          </cell>
        </row>
        <row r="5697">
          <cell r="D5697"/>
          <cell r="E5697"/>
          <cell r="J5697"/>
          <cell r="K5697"/>
        </row>
        <row r="5698">
          <cell r="D5698"/>
          <cell r="E5698"/>
          <cell r="J5698">
            <v>0</v>
          </cell>
          <cell r="K5698"/>
        </row>
        <row r="5699">
          <cell r="D5699"/>
          <cell r="E5699"/>
          <cell r="J5699">
            <v>0</v>
          </cell>
          <cell r="K5699"/>
        </row>
        <row r="5700">
          <cell r="D5700"/>
          <cell r="E5700"/>
          <cell r="J5700"/>
          <cell r="K5700"/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4%20APRIL\KELUAR%2004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43.360121180558" createdVersion="5" refreshedVersion="5" minRefreshableVersion="3" recordCount="214">
  <cacheSource type="worksheet">
    <worksheetSource name="Table1" r:id="rId2"/>
  </cacheSource>
  <cacheFields count="31">
    <cacheField name="//" numFmtId="0">
      <sharedItems containsMixedTypes="1" containsNumber="1" containsInteger="1" minValue="3" maxValue="50" count="25">
        <n v="3"/>
        <s v=""/>
        <n v="5"/>
        <n v="12"/>
        <n v="15"/>
        <n v="19"/>
        <n v="21"/>
        <n v="23"/>
        <n v="31"/>
        <n v="35"/>
        <n v="37"/>
        <n v="46"/>
        <n v="36" u="1"/>
        <n v="38" u="1"/>
        <n v="40" u="1"/>
        <n v="42" u="1"/>
        <n v="44" u="1"/>
        <n v="48" u="1"/>
        <n v="50" u="1"/>
        <n v="39" u="1"/>
        <n v="41" u="1"/>
        <n v="43" u="1"/>
        <n v="45" u="1"/>
        <n v="47" u="1"/>
        <n v="49" u="1"/>
      </sharedItems>
    </cacheField>
    <cacheField name="h_No. Invoice :" numFmtId="0">
      <sharedItems containsMixedTypes="1" containsNumber="1" containsInteger="1" minValue="23040001" maxValue="23040011"/>
    </cacheField>
    <cacheField name="Tgl Invoice :" numFmtId="164">
      <sharedItems containsNonDate="0" containsDate="1" containsString="0" containsBlank="1" minDate="2023-04-05T00:00:00" maxDate="2023-04-16T00:00:00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2" maxValue="144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3050" maxValue="282000"/>
    </cacheField>
    <cacheField name="Disc 1" numFmtId="10">
      <sharedItems containsString="0" containsBlank="1" containsNumber="1" minValue="0.1" maxValue="0.13500000000000001"/>
    </cacheField>
    <cacheField name="Disc 2" numFmtId="10">
      <sharedItems containsString="0" containsBlank="1" containsNumber="1" minValue="0.03" maxValue="0.05"/>
    </cacheField>
    <cacheField name="Amount" numFmtId="43">
      <sharedItems containsMixedTypes="1" containsNumber="1" containsInteger="1" minValue="37000" maxValue="1454418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46"/>
    </cacheField>
    <cacheField name="h_jumlahbarang" numFmtId="0">
      <sharedItems containsMixedTypes="1" containsNumber="1" containsInteger="1" minValue="1" maxValue="8"/>
    </cacheField>
    <cacheField name="h_hargasebelumdiskon" numFmtId="43">
      <sharedItems containsMixedTypes="1" containsNumber="1" containsInteger="1" minValue="37000" maxValue="17136000"/>
    </cacheField>
    <cacheField name="h_disc 1" numFmtId="43">
      <sharedItems containsMixedTypes="1" containsNumber="1" minValue="0" maxValue="2142000"/>
    </cacheField>
    <cacheField name="h_disc 2" numFmtId="43">
      <sharedItems containsMixedTypes="1" containsNumber="1" containsInteger="1" minValue="0" maxValue="449820"/>
    </cacheField>
    <cacheField name="h_diskon" numFmtId="43">
      <sharedItems containsMixedTypes="1" containsNumber="1" minValue="0" maxValue="2591820"/>
    </cacheField>
    <cacheField name="h_hargasetelahdiskon" numFmtId="43">
      <sharedItems containsMixedTypes="1" containsNumber="1" containsInteger="1" minValue="37000" maxValue="14544180"/>
    </cacheField>
    <cacheField name="Total Invoice" numFmtId="43">
      <sharedItems containsMixedTypes="1" containsNumber="1" containsInteger="1" minValue="1026000" maxValue="19674550"/>
    </cacheField>
    <cacheField name="KETERANGAN" numFmtId="43">
      <sharedItems containsNonDate="0" containsString="0" containsBlank="1"/>
    </cacheField>
    <cacheField name="H_A1" numFmtId="43">
      <sharedItems count="34">
        <s v="ISI CUTTER 18 MM KENKO L-150 (BESAR)LSN64800"/>
        <s v=""/>
        <s v="BALLPEN JOYKO BP-338 VOCUS HITAMLSN12600"/>
        <s v="ISI STAPLER (STAPLES) KENKO 1210 PREMIUM (23/10)BOX4200"/>
        <s v="CORRECTION FLUID KENKO KE-01LSN54300"/>
        <s v="LEM STICK KENKO 8 GR (KECIL) isi 30 pcBOX66000"/>
        <s v="HIGHLIGHTER / STABILO KENKO HL-100 PINKPCS3050"/>
        <s v="HIGHLIGHTER / STABILO KENKO HL-100 HIJAUPCS3050"/>
        <s v="GEL PEN JOYKO GP-265 Q-GELLSN28200"/>
        <s v="STIP / PENGHAPUS JOYKO 526-B40P PUTIHBOX28300"/>
        <s v="CRAYON / OIL PASTEL JOYKO OP-24S PP CASE SEA WORLDPCS29600"/>
        <s v="CORRECTION TAPE JOYKO CT-522PCS4800"/>
        <s v="CALCULATOR JOYKO CC-800CHPCS79000"/>
        <s v="PENSIL KENKO 2B-6191 HIJAU CAP HITAMGRS110400"/>
        <s v="CRAYON / OIL PASTEL JOYKO OP-12S PP CASE SEA WORLDPCS11900"/>
        <s v="CORRECTION TAPE JOYKO CT-507LSN55200"/>
        <s v="CORRECTION TAPE JOYKO CT-508LSN54000"/>
        <s v="PENSIL WARNA JOYKO CP-24PB (PANJANG)PCS21200"/>
        <s v="PENSIL WARNA JOYKO CP-S12 MINI (PENDEK)PCS6700"/>
        <s v="PENSIL WARNA JOYKO CP-12PB (PANJANG)PCS10600"/>
        <s v="STAPLER JOYKO HD-50PCS18700"/>
        <s v="STIP / PENGHAPUS JOYKO 526-B20 PUTIHBOX34100"/>
        <s v="PENCIL CASE 22 x 7.5 MAGNET C-1758LS150000"/>
        <s v="PENSIL WARNA KAYAGI KY-CP1224 TWINLS149000"/>
        <s v="HIGHLIGHTER / STABILLO TIZO TF-616 (isi 24 pc)BOX57000"/>
        <s v="HIGHLIGHTER / STABILLO TIZO TF-610 (isi 54 pc)BOX122000"/>
        <s v="GEL PEN TIZO TG30801-ELLS18500"/>
        <s v="GEL PEN TIZO TG31590-ELLS18500"/>
        <s v="GEL PEN TIZO TG31762-ELLS18500"/>
        <s v="COLOR BRUSH PEN KENKO DBP-12 DUAL TIP  (12 WARNA)SET25000"/>
        <s v="TAPE DISPENSER POLAR BEAR MN-305 @12pcBOX105000"/>
        <s v="CORRECTION TAPE KENKO CT-606 (6M x 5MM)LSN58800"/>
        <s v="PUNCH KENKO NO. 40LSN282000"/>
        <s v="STIP / PENGHAPUS JOYKO 526-B40P PUTIHBOX341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4">
  <r>
    <x v="0"/>
    <n v="23040001"/>
    <d v="2023-04-05T00:00:00"/>
    <s v="KO"/>
    <s v="1417"/>
    <s v="ANUGERAH"/>
    <s v="AM 23040001"/>
    <s v="KO 1417"/>
    <s v="CV PELITA JAYA (ANUGERAH SEJAHTERA) PURWOKERTO"/>
    <n v="120"/>
    <s v="LSN"/>
    <n v="2"/>
    <s v="ISIKENBESAR"/>
    <s v="ISI CUTTER 18 MM KENKO L-150 (BESAR)"/>
    <s v="ISI CUTTER 18 MM KENKO L-150 (BESAR)"/>
    <n v="64800"/>
    <n v="0.13500000000000001"/>
    <m/>
    <n v="6726240"/>
    <s v="NOVI / CONDRO"/>
    <m/>
    <n v="3"/>
    <n v="1"/>
    <n v="7776000"/>
    <n v="1049760"/>
    <n v="0"/>
    <n v="1049760"/>
    <n v="6726240"/>
    <n v="6726240"/>
    <m/>
    <x v="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"/>
    <n v="23040002"/>
    <d v="2023-04-08T00:00:00"/>
    <s v="KO"/>
    <s v="1435"/>
    <s v="ANUGERAH"/>
    <s v="AM 23040002"/>
    <s v="KO 1435"/>
    <s v="CV PELITA JAYA (ANUGERAH SEJAHTERA) PURWOKERTO"/>
    <n v="144"/>
    <s v="LSN"/>
    <n v="1"/>
    <s v="PENJKBP338"/>
    <s v="BALLPEN JOYKO BP-338 VOCUS HITAM"/>
    <s v="BALLPEN JOYKO BP-338 VOCUS HITAM"/>
    <n v="12600"/>
    <n v="0.13500000000000001"/>
    <m/>
    <n v="1569456"/>
    <s v="NOVI / CONDRO"/>
    <m/>
    <n v="5"/>
    <n v="6"/>
    <n v="1814400"/>
    <n v="244944.00000000003"/>
    <n v="0"/>
    <n v="244944.00000000003"/>
    <n v="1569456"/>
    <n v="19209228"/>
    <m/>
    <x v="2"/>
  </r>
  <r>
    <x v="1"/>
    <s v=""/>
    <m/>
    <m/>
    <m/>
    <m/>
    <s v=""/>
    <s v=" "/>
    <s v=""/>
    <n v="800"/>
    <s v="BOX"/>
    <n v="4"/>
    <s v="ISIKEN1210"/>
    <s v="ISI STAPLER (STAPLES) KENKO 1210 PREMIUM (23/10)"/>
    <s v="ISI STAPLER (STAPLES) KENKO 1210 PREMIUM (23/10)"/>
    <n v="4200"/>
    <n v="0.13500000000000001"/>
    <m/>
    <n v="2906400"/>
    <m/>
    <m/>
    <n v="5"/>
    <n v="6"/>
    <n v="3360000"/>
    <n v="453600.00000000006"/>
    <n v="0"/>
    <n v="453600.00000000006"/>
    <n v="2906400"/>
    <s v=""/>
    <m/>
    <x v="3"/>
  </r>
  <r>
    <x v="1"/>
    <s v=""/>
    <m/>
    <m/>
    <m/>
    <m/>
    <s v=""/>
    <s v=" "/>
    <s v=""/>
    <n v="216"/>
    <s v="LSN"/>
    <n v="3"/>
    <s v="TIPKENKE01"/>
    <s v="CORRECTION FLUID KENKO KE-01"/>
    <s v="CORRECTION FLUID KENKO KE-01"/>
    <n v="54300"/>
    <n v="0.13500000000000001"/>
    <m/>
    <n v="10145412"/>
    <m/>
    <m/>
    <n v="5"/>
    <n v="6"/>
    <n v="11728800"/>
    <n v="1583388"/>
    <n v="0"/>
    <n v="1583388"/>
    <n v="10145412"/>
    <s v=""/>
    <m/>
    <x v="4"/>
  </r>
  <r>
    <x v="1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5"/>
    <n v="6"/>
    <n v="2376000"/>
    <n v="320760"/>
    <n v="0"/>
    <n v="320760"/>
    <n v="2055240"/>
    <s v=""/>
    <m/>
    <x v="5"/>
  </r>
  <r>
    <x v="1"/>
    <s v=""/>
    <m/>
    <m/>
    <m/>
    <m/>
    <s v=""/>
    <s v=" "/>
    <s v=""/>
    <n v="480"/>
    <s v="PCS"/>
    <n v="1"/>
    <m/>
    <s v=""/>
    <s v="HIGHLIGHTER / STABILO KENKO HL-100 PINK"/>
    <n v="3050"/>
    <n v="0.13500000000000001"/>
    <m/>
    <n v="1266360"/>
    <m/>
    <m/>
    <n v="5"/>
    <n v="6"/>
    <n v="1464000"/>
    <n v="197640"/>
    <n v="0"/>
    <n v="197640"/>
    <n v="1266360"/>
    <s v=""/>
    <m/>
    <x v="6"/>
  </r>
  <r>
    <x v="1"/>
    <s v=""/>
    <m/>
    <m/>
    <m/>
    <m/>
    <s v=""/>
    <s v=" "/>
    <s v=""/>
    <n v="480"/>
    <s v="PCS"/>
    <n v="1"/>
    <m/>
    <s v=""/>
    <s v="HIGHLIGHTER / STABILO KENKO HL-100 HIJAU"/>
    <n v="3050"/>
    <n v="0.13500000000000001"/>
    <m/>
    <n v="1266360"/>
    <m/>
    <m/>
    <n v="5"/>
    <n v="6"/>
    <n v="1464000"/>
    <n v="197640"/>
    <n v="0"/>
    <n v="197640"/>
    <n v="1266360"/>
    <s v=""/>
    <m/>
    <x v="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"/>
    <n v="23040003"/>
    <d v="2023-04-08T00:00:00"/>
    <s v="KO"/>
    <s v="1458"/>
    <s v="ANUGERAH"/>
    <s v="AM 23040003"/>
    <s v="KO 1458"/>
    <s v="CV PELITA JAYA (ANUGERAH SEJAHTERA) PURWOKERTO"/>
    <n v="144"/>
    <s v="LSN"/>
    <n v="1"/>
    <s v="PENJKGP265"/>
    <s v="GEL PEN JOYKO GP-265 Q-GEL"/>
    <s v="GEL PEN JOYKO GP-265 Q-GEL"/>
    <n v="28200"/>
    <n v="0.13500000000000001"/>
    <m/>
    <n v="3512592"/>
    <s v="NOVI / CONDRO"/>
    <m/>
    <n v="12"/>
    <n v="2"/>
    <n v="4060800"/>
    <n v="548208"/>
    <n v="0"/>
    <n v="548208"/>
    <n v="3512592"/>
    <n v="4736567"/>
    <m/>
    <x v="8"/>
  </r>
  <r>
    <x v="1"/>
    <s v=""/>
    <m/>
    <m/>
    <m/>
    <m/>
    <s v=""/>
    <s v=" "/>
    <s v=""/>
    <n v="50"/>
    <s v="BOX"/>
    <n v="1"/>
    <s v="STIJK40PUTIH"/>
    <s v="STIP / PENGHAPUS JOYKO 526-B40P PUTIH"/>
    <s v="STIP / PENGHAPUS JOYKO 526-B40P PUTIH"/>
    <n v="28300"/>
    <n v="0.13500000000000001"/>
    <m/>
    <n v="1223975"/>
    <m/>
    <m/>
    <n v="12"/>
    <n v="2"/>
    <n v="1415000"/>
    <n v="191025"/>
    <n v="0"/>
    <n v="191025"/>
    <n v="1223975"/>
    <s v=""/>
    <m/>
    <x v="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"/>
    <n v="23040004"/>
    <d v="2023-04-08T00:00:00"/>
    <s v="G"/>
    <s v="1459"/>
    <s v="REJOAGUNG"/>
    <s v="AM 23040004"/>
    <s v="G 1459"/>
    <s v="LILY JULIAWATI (REJO AGUNG) JOMBANG"/>
    <n v="240"/>
    <s v="PCS"/>
    <n v="5"/>
    <s v="OPJK24W"/>
    <s v="CRAYON / OIL PASTEL JOYKO OP-24S PP CASE SEA WORLD"/>
    <s v="CRAYON / OIL PASTEL JOYKO OP-24S PP CASE SEA WORLD"/>
    <n v="29600"/>
    <n v="0.125"/>
    <n v="0.03"/>
    <n v="6029520"/>
    <s v="NOVI / CONDRO"/>
    <m/>
    <n v="15"/>
    <n v="3"/>
    <n v="7104000"/>
    <n v="888000"/>
    <n v="186480"/>
    <n v="1074480"/>
    <n v="6029520"/>
    <n v="12993645"/>
    <m/>
    <x v="10"/>
  </r>
  <r>
    <x v="1"/>
    <s v=""/>
    <m/>
    <m/>
    <m/>
    <m/>
    <s v=""/>
    <s v=" "/>
    <s v=""/>
    <n v="720"/>
    <s v="PCS"/>
    <n v="1"/>
    <s v="TIPJKCT522"/>
    <s v="CORRECTION TAPE JOYKO CT-522"/>
    <s v="CORRECTION TAPE JOYKO CT-522"/>
    <n v="4800"/>
    <n v="0.125"/>
    <m/>
    <n v="3024000"/>
    <m/>
    <m/>
    <n v="15"/>
    <n v="3"/>
    <n v="3456000"/>
    <n v="432000"/>
    <n v="0"/>
    <n v="432000"/>
    <n v="3024000"/>
    <s v=""/>
    <m/>
    <x v="11"/>
  </r>
  <r>
    <x v="1"/>
    <s v=""/>
    <m/>
    <m/>
    <m/>
    <m/>
    <s v=""/>
    <s v=" "/>
    <s v=""/>
    <n v="60"/>
    <s v="PCS"/>
    <n v="1"/>
    <s v="CALJKCC800CH"/>
    <s v="CALCULATOR JOYKO CC-800CH"/>
    <s v="CALCULATOR JOYKO CC-800CH"/>
    <n v="79000"/>
    <n v="0.125"/>
    <n v="0.05"/>
    <n v="3940125"/>
    <m/>
    <m/>
    <n v="15"/>
    <n v="3"/>
    <n v="4740000"/>
    <n v="592500"/>
    <n v="207375"/>
    <n v="799875"/>
    <n v="3940125"/>
    <s v=""/>
    <m/>
    <x v="1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5"/>
    <n v="23040005"/>
    <d v="2023-04-11T00:00:00"/>
    <s v="KO 1467"/>
    <m/>
    <s v="ANUGERAH"/>
    <s v="AM 23040005"/>
    <s v="KO 1467 "/>
    <s v="CV PELITA JAYA (ANUGERAH SEJAHTERA) PURWOKERTO"/>
    <n v="40"/>
    <s v="GRS"/>
    <n v="2"/>
    <s v="PENKEN6191"/>
    <s v="PENSIL KENKO 2B-6191 HIJAU CAP HITAM"/>
    <s v="PENSIL KENKO 2B-6191 HIJAU CAP HITAM"/>
    <n v="110400"/>
    <n v="0.13500000000000001"/>
    <m/>
    <n v="3819840"/>
    <s v="NOVI / CONDRO"/>
    <m/>
    <n v="19"/>
    <n v="1"/>
    <n v="4416000"/>
    <n v="596160"/>
    <n v="0"/>
    <n v="596160"/>
    <n v="3819840"/>
    <n v="3819840"/>
    <m/>
    <x v="1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6"/>
    <n v="23040006"/>
    <d v="2023-04-12T00:00:00"/>
    <s v="G"/>
    <s v="1474"/>
    <s v="REJOAGUNG"/>
    <s v="AM 23040006"/>
    <s v="G 1474"/>
    <s v="LILY JULIAWATI (REJO AGUNG) JOMBANG"/>
    <n v="1440"/>
    <s v="PCS"/>
    <n v="10"/>
    <s v="OPJK12W"/>
    <s v="CRAYON / OIL PASTEL JOYKO OP-12S PP CASE SEA WORLD"/>
    <s v="CRAYON / OIL PASTEL JOYKO OP-12S PP CASE SEA WORLD"/>
    <n v="11900"/>
    <n v="0.125"/>
    <n v="0.03"/>
    <n v="14544180"/>
    <s v="NOVI / CONDRO"/>
    <m/>
    <n v="21"/>
    <n v="1"/>
    <n v="17136000"/>
    <n v="2142000"/>
    <n v="449820"/>
    <n v="2591820"/>
    <n v="14544180"/>
    <n v="14544180"/>
    <m/>
    <x v="1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7"/>
    <n v="23040007"/>
    <d v="2023-04-12T00:00:00"/>
    <s v="KO"/>
    <s v="1027"/>
    <s v="lancar"/>
    <s v="AM 23040007"/>
    <s v="KO 1027"/>
    <s v="SOEYANTO LOPULUSI ( LANCAR ) MALANG"/>
    <n v="60"/>
    <s v="LSN"/>
    <n v="1"/>
    <s v="TIPJKCT507"/>
    <s v="CORRECTION TAPE JOYKO CT-507"/>
    <s v="CORRECTION TAPE JOYKO CT-507"/>
    <n v="55200"/>
    <n v="0.125"/>
    <m/>
    <n v="2898000"/>
    <s v="NOVI / CONDRO"/>
    <m/>
    <n v="23"/>
    <n v="7"/>
    <n v="3312000"/>
    <n v="414000"/>
    <n v="0"/>
    <n v="414000"/>
    <n v="2898000"/>
    <n v="19674550"/>
    <m/>
    <x v="15"/>
  </r>
  <r>
    <x v="1"/>
    <s v=""/>
    <m/>
    <m/>
    <m/>
    <m/>
    <s v=""/>
    <s v=" "/>
    <s v=""/>
    <n v="60"/>
    <s v="LSN"/>
    <n v="1"/>
    <s v="TIPJKCT508"/>
    <s v="CORRECTION TAPE JOYKO CT-508"/>
    <s v="CORRECTION TAPE JOYKO CT-508"/>
    <n v="54000"/>
    <n v="0.125"/>
    <m/>
    <n v="2835000"/>
    <m/>
    <m/>
    <n v="23"/>
    <n v="7"/>
    <n v="3240000"/>
    <n v="405000"/>
    <n v="0"/>
    <n v="405000"/>
    <n v="2835000"/>
    <s v=""/>
    <m/>
    <x v="16"/>
  </r>
  <r>
    <x v="1"/>
    <s v=""/>
    <m/>
    <m/>
    <m/>
    <m/>
    <s v=""/>
    <s v=" "/>
    <s v=""/>
    <n v="72"/>
    <s v="PCS"/>
    <n v="1"/>
    <s v="PWJK24WPANJANG"/>
    <s v="PENSIL WARNA JOYKO CP-24PB (PANJANG)"/>
    <s v="PENSIL WARNA JOYKO CP-24PB (PANJANG)"/>
    <n v="21200"/>
    <n v="0.125"/>
    <m/>
    <n v="1335600"/>
    <m/>
    <m/>
    <n v="23"/>
    <n v="7"/>
    <n v="1526400"/>
    <n v="190800"/>
    <n v="0"/>
    <n v="190800"/>
    <n v="1335600"/>
    <s v=""/>
    <m/>
    <x v="17"/>
  </r>
  <r>
    <x v="1"/>
    <s v=""/>
    <m/>
    <m/>
    <m/>
    <m/>
    <s v=""/>
    <s v=" "/>
    <s v=""/>
    <n v="288"/>
    <s v="PCS"/>
    <n v="1"/>
    <s v="PWJK12WPENDEK"/>
    <s v="PENSIL WARNA JOYKO CP-S12 MINI (PENDEK)"/>
    <s v="PENSIL WARNA JOYKO CP-S12 MINI (PENDEK)"/>
    <n v="6700"/>
    <n v="0.125"/>
    <m/>
    <n v="1688400"/>
    <m/>
    <m/>
    <n v="23"/>
    <n v="7"/>
    <n v="1929600"/>
    <n v="241200"/>
    <n v="0"/>
    <n v="241200"/>
    <n v="1688400"/>
    <s v=""/>
    <m/>
    <x v="18"/>
  </r>
  <r>
    <x v="1"/>
    <s v=""/>
    <m/>
    <m/>
    <m/>
    <m/>
    <s v=""/>
    <s v=" "/>
    <s v=""/>
    <n v="432"/>
    <s v="PCS"/>
    <n v="3"/>
    <s v="PWJK12WPANJANG"/>
    <s v="PENSIL WARNA JOYKO CP-12PB (PANJANG)"/>
    <s v="PENSIL WARNA JOYKO CP-12PB (PANJANG)"/>
    <n v="10600"/>
    <n v="0.125"/>
    <m/>
    <n v="4006800"/>
    <m/>
    <m/>
    <n v="23"/>
    <n v="7"/>
    <n v="4579200"/>
    <n v="572400"/>
    <n v="0"/>
    <n v="572400"/>
    <n v="4006800"/>
    <s v=""/>
    <m/>
    <x v="19"/>
  </r>
  <r>
    <x v="1"/>
    <s v=""/>
    <m/>
    <m/>
    <m/>
    <m/>
    <s v=""/>
    <s v=" "/>
    <s v=""/>
    <n v="240"/>
    <s v="PCS"/>
    <n v="2"/>
    <s v="STAJKHD50"/>
    <s v="STAPLER JOYKO HD-50"/>
    <s v="STAPLER JOYKO HD-50"/>
    <n v="18700"/>
    <n v="0.125"/>
    <m/>
    <n v="3927000"/>
    <m/>
    <m/>
    <n v="23"/>
    <n v="7"/>
    <n v="4488000"/>
    <n v="561000"/>
    <n v="0"/>
    <n v="561000"/>
    <n v="3927000"/>
    <s v=""/>
    <m/>
    <x v="20"/>
  </r>
  <r>
    <x v="1"/>
    <s v=""/>
    <m/>
    <m/>
    <m/>
    <m/>
    <s v=""/>
    <s v=" "/>
    <s v=""/>
    <n v="100"/>
    <s v="BOX"/>
    <n v="2"/>
    <s v="AAAAAAAA"/>
    <e v="#N/A"/>
    <s v="STIP / PENGHAPUS JOYKO 526-B20 PUTIH"/>
    <n v="34100"/>
    <n v="0.125"/>
    <m/>
    <n v="2983750"/>
    <m/>
    <m/>
    <n v="23"/>
    <n v="7"/>
    <n v="3410000"/>
    <n v="426250"/>
    <n v="0"/>
    <n v="426250"/>
    <n v="2983750"/>
    <s v=""/>
    <m/>
    <x v="2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8"/>
    <n v="23040008"/>
    <d v="2023-04-12T00:00:00"/>
    <s v="KO"/>
    <s v="1482"/>
    <s v="ANUGERAH"/>
    <s v="AM 23040008"/>
    <s v="KO 1482"/>
    <s v="CV PELITA JAYA (ANUGERAH SEJAHTERA) PURWOKERTO"/>
    <n v="50"/>
    <s v="BOX"/>
    <n v="1"/>
    <s v="STIJK20PUTIH"/>
    <s v="STIP / PENGHAPUS JOYKO 526-B20 PUTIH"/>
    <s v="STIP / PENGHAPUS JOYKO 526-B20 PUTIH"/>
    <n v="34100"/>
    <n v="0.13500000000000001"/>
    <m/>
    <n v="1474825"/>
    <s v="NOVI / CONDRO"/>
    <m/>
    <n v="31"/>
    <n v="3"/>
    <n v="1705000"/>
    <n v="230175.00000000003"/>
    <n v="0"/>
    <n v="230175.00000000003"/>
    <n v="1474825"/>
    <n v="4268256"/>
    <m/>
    <x v="21"/>
  </r>
  <r>
    <x v="1"/>
    <s v=""/>
    <m/>
    <m/>
    <m/>
    <m/>
    <s v=""/>
    <s v=" "/>
    <s v=""/>
    <n v="144"/>
    <s v="LSN"/>
    <n v="1"/>
    <s v="PENJKBP338"/>
    <s v="BALLPEN JOYKO BP-338 VOCUS HITAM"/>
    <s v="BALLPEN JOYKO BP-338 VOCUS HITAM"/>
    <n v="12600"/>
    <n v="0.13500000000000001"/>
    <m/>
    <n v="1569456"/>
    <m/>
    <m/>
    <n v="31"/>
    <n v="3"/>
    <n v="1814400"/>
    <n v="244944.00000000003"/>
    <n v="0"/>
    <n v="244944.00000000003"/>
    <n v="1569456"/>
    <s v=""/>
    <m/>
    <x v="2"/>
  </r>
  <r>
    <x v="1"/>
    <s v=""/>
    <m/>
    <m/>
    <m/>
    <m/>
    <s v=""/>
    <s v=" "/>
    <s v=""/>
    <n v="50"/>
    <s v="BOX"/>
    <n v="1"/>
    <s v="STIJK40PUTIH"/>
    <s v="STIP / PENGHAPUS JOYKO 526-B40P PUTIH"/>
    <s v="STIP / PENGHAPUS JOYKO 526-B40P PUTIH"/>
    <n v="28300"/>
    <n v="0.13500000000000001"/>
    <m/>
    <n v="1223975"/>
    <m/>
    <m/>
    <n v="31"/>
    <n v="3"/>
    <n v="1415000"/>
    <n v="191025"/>
    <n v="0"/>
    <n v="191025"/>
    <n v="1223975"/>
    <s v=""/>
    <m/>
    <x v="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9"/>
    <n v="23040009"/>
    <d v="2023-04-14T00:00:00"/>
    <s v="KO"/>
    <s v="4010"/>
    <s v="CENTRAAL"/>
    <s v="AM 23040009"/>
    <s v="KO 4010"/>
    <s v="CV TRINITY CENTRAAL PURWOKERTO"/>
    <n v="12"/>
    <s v="LS"/>
    <n v="1"/>
    <m/>
    <s v=""/>
    <s v="PENCIL CASE 22 x 7.5 MAGNET C-1758"/>
    <n v="150000"/>
    <m/>
    <m/>
    <n v="1800000"/>
    <s v="NOVI / YO"/>
    <m/>
    <n v="35"/>
    <n v="1"/>
    <n v="1800000"/>
    <n v="0"/>
    <n v="0"/>
    <n v="0"/>
    <n v="1800000"/>
    <n v="1800000"/>
    <m/>
    <x v="2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0"/>
    <n v="23040010"/>
    <d v="2023-04-14T00:00:00"/>
    <s v="G"/>
    <s v="2944"/>
    <s v="SINARBHAKTI"/>
    <s v="AM 23040010"/>
    <s v="G 2944"/>
    <s v="SINAR BHAKTI YOGYAKARTA"/>
    <n v="2"/>
    <s v="LS"/>
    <m/>
    <m/>
    <s v=""/>
    <s v="PENSIL WARNA KAYAGI KY-CP1224 TWIN"/>
    <n v="149000"/>
    <m/>
    <m/>
    <n v="298000"/>
    <s v="RISMA / YO"/>
    <m/>
    <n v="37"/>
    <n v="8"/>
    <n v="298000"/>
    <n v="0"/>
    <n v="0"/>
    <n v="0"/>
    <n v="298000"/>
    <n v="1524500"/>
    <m/>
    <x v="23"/>
  </r>
  <r>
    <x v="1"/>
    <s v=""/>
    <m/>
    <m/>
    <m/>
    <m/>
    <s v=""/>
    <s v=" "/>
    <s v=""/>
    <n v="2"/>
    <s v="BOX"/>
    <m/>
    <m/>
    <s v=""/>
    <s v="HIGHLIGHTER / STABILLO TIZO TF-616 (isi 24 pc)"/>
    <n v="57000"/>
    <m/>
    <m/>
    <n v="114000"/>
    <m/>
    <m/>
    <n v="37"/>
    <n v="8"/>
    <n v="114000"/>
    <n v="0"/>
    <n v="0"/>
    <n v="0"/>
    <n v="114000"/>
    <s v=""/>
    <m/>
    <x v="24"/>
  </r>
  <r>
    <x v="1"/>
    <s v=""/>
    <m/>
    <m/>
    <m/>
    <m/>
    <s v=""/>
    <s v=" "/>
    <s v=""/>
    <n v="2"/>
    <s v="BOX"/>
    <m/>
    <m/>
    <s v=""/>
    <s v="HIGHLIGHTER / STABILLO TIZO TF-610 (isi 54 pc)"/>
    <n v="122000"/>
    <m/>
    <m/>
    <n v="244000"/>
    <m/>
    <m/>
    <n v="37"/>
    <n v="8"/>
    <n v="244000"/>
    <n v="0"/>
    <n v="0"/>
    <n v="0"/>
    <n v="244000"/>
    <s v=""/>
    <m/>
    <x v="25"/>
  </r>
  <r>
    <x v="1"/>
    <s v=""/>
    <m/>
    <m/>
    <m/>
    <m/>
    <s v=""/>
    <s v=" "/>
    <s v=""/>
    <n v="7"/>
    <s v="LS"/>
    <m/>
    <m/>
    <s v=""/>
    <s v="GEL PEN TIZO TG30801-EL"/>
    <n v="18500"/>
    <m/>
    <m/>
    <n v="129500"/>
    <m/>
    <m/>
    <n v="37"/>
    <n v="8"/>
    <n v="129500"/>
    <n v="0"/>
    <n v="0"/>
    <n v="0"/>
    <n v="129500"/>
    <s v=""/>
    <m/>
    <x v="26"/>
  </r>
  <r>
    <x v="1"/>
    <s v=""/>
    <m/>
    <m/>
    <m/>
    <m/>
    <s v=""/>
    <s v=" "/>
    <s v=""/>
    <n v="12"/>
    <s v="LS"/>
    <m/>
    <m/>
    <s v=""/>
    <s v="GEL PEN TIZO TG31590-EL"/>
    <n v="18500"/>
    <m/>
    <m/>
    <n v="222000"/>
    <m/>
    <m/>
    <n v="37"/>
    <n v="8"/>
    <n v="222000"/>
    <n v="0"/>
    <n v="0"/>
    <n v="0"/>
    <n v="222000"/>
    <s v=""/>
    <m/>
    <x v="27"/>
  </r>
  <r>
    <x v="1"/>
    <s v=""/>
    <m/>
    <m/>
    <m/>
    <m/>
    <s v=""/>
    <s v=" "/>
    <s v=""/>
    <n v="2"/>
    <s v="LS"/>
    <m/>
    <m/>
    <s v=""/>
    <s v="GEL PEN TIZO TG31762-EL"/>
    <n v="18500"/>
    <m/>
    <m/>
    <n v="37000"/>
    <m/>
    <m/>
    <n v="37"/>
    <n v="8"/>
    <n v="37000"/>
    <n v="0"/>
    <n v="0"/>
    <n v="0"/>
    <n v="37000"/>
    <s v=""/>
    <m/>
    <x v="28"/>
  </r>
  <r>
    <x v="1"/>
    <s v=""/>
    <m/>
    <m/>
    <m/>
    <m/>
    <s v=""/>
    <s v=" "/>
    <s v=""/>
    <n v="12"/>
    <s v="SET"/>
    <m/>
    <m/>
    <s v=""/>
    <s v="COLOR BRUSH PEN KENKO DBP-12 DUAL TIP  (12 WARNA)"/>
    <n v="25000"/>
    <n v="0.1"/>
    <m/>
    <n v="270000"/>
    <m/>
    <m/>
    <n v="37"/>
    <n v="8"/>
    <n v="300000"/>
    <n v="30000"/>
    <n v="0"/>
    <n v="30000"/>
    <n v="270000"/>
    <s v=""/>
    <m/>
    <x v="29"/>
  </r>
  <r>
    <x v="1"/>
    <s v=""/>
    <m/>
    <m/>
    <m/>
    <m/>
    <s v=""/>
    <s v=" "/>
    <s v=""/>
    <n v="2"/>
    <s v="BOX"/>
    <m/>
    <m/>
    <s v=""/>
    <s v="TAPE DISPENSER POLAR BEAR MN-305 @12pc"/>
    <n v="105000"/>
    <m/>
    <m/>
    <n v="210000"/>
    <m/>
    <m/>
    <n v="37"/>
    <n v="8"/>
    <n v="210000"/>
    <n v="0"/>
    <n v="0"/>
    <n v="0"/>
    <n v="210000"/>
    <s v=""/>
    <m/>
    <x v="3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1"/>
    <n v="23040011"/>
    <d v="2023-04-15T00:00:00"/>
    <s v="KO"/>
    <s v="2945"/>
    <s v="dwijaya"/>
    <s v="AM 23040011"/>
    <s v="KO 2945"/>
    <s v="CV DWI JAYA YOGYAKARTA"/>
    <n v="5"/>
    <s v="LSN"/>
    <m/>
    <s v="TIPKENCT606"/>
    <s v="CORRECTION TAPE KENKO CT-606 (6M x 5MM)"/>
    <s v="CORRECTION TAPE KENKO CT-606 (6M x 5MM)"/>
    <n v="58800"/>
    <n v="0.1"/>
    <m/>
    <n v="264600"/>
    <s v="NOVI / CONDRO"/>
    <m/>
    <n v="46"/>
    <n v="2"/>
    <n v="294000"/>
    <n v="29400"/>
    <n v="0"/>
    <n v="29400"/>
    <n v="264600"/>
    <n v="1026000"/>
    <m/>
    <x v="31"/>
  </r>
  <r>
    <x v="1"/>
    <s v=""/>
    <m/>
    <m/>
    <m/>
    <m/>
    <s v=""/>
    <s v=" "/>
    <s v=""/>
    <n v="3"/>
    <s v="LSN"/>
    <m/>
    <s v="PUNKEN40"/>
    <s v="PUNCH KENKO NO. 40"/>
    <s v="PUNCH KENKO NO. 40"/>
    <n v="282000"/>
    <n v="0.1"/>
    <m/>
    <n v="761400"/>
    <m/>
    <m/>
    <n v="46"/>
    <n v="2"/>
    <n v="846000"/>
    <n v="84600"/>
    <n v="0"/>
    <n v="84600"/>
    <n v="761400"/>
    <s v=""/>
    <m/>
    <x v="3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15" firstHeaderRow="1" firstDataRow="1" firstDataCol="1"/>
  <pivotFields count="31">
    <pivotField axis="axisRow" showAll="0" sortType="ascending">
      <items count="26">
        <item x="0"/>
        <item x="2"/>
        <item x="3"/>
        <item x="4"/>
        <item x="5"/>
        <item x="6"/>
        <item x="7"/>
        <item x="8"/>
        <item x="9"/>
        <item m="1" x="12"/>
        <item x="10"/>
        <item m="1" x="13"/>
        <item m="1" x="19"/>
        <item m="1" x="14"/>
        <item m="1" x="20"/>
        <item m="1" x="15"/>
        <item m="1" x="21"/>
        <item m="1" x="16"/>
        <item m="1" x="22"/>
        <item x="11"/>
        <item m="1" x="23"/>
        <item m="1" x="17"/>
        <item m="1" x="24"/>
        <item m="1" x="18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9"/>
    </i>
    <i>
      <x v="24"/>
    </i>
    <i t="grand">
      <x/>
    </i>
  </rowItems>
  <colItems count="1">
    <i/>
  </colItems>
  <formats count="1">
    <format dxfId="40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35" firstHeaderRow="1" firstDataRow="1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axis="axisRow" showAll="0" sortType="ascending" defaultSubtotal="0">
      <items count="34">
        <item x="1"/>
        <item x="2"/>
        <item x="12"/>
        <item x="29"/>
        <item x="4"/>
        <item x="15"/>
        <item x="16"/>
        <item x="11"/>
        <item x="31"/>
        <item x="14"/>
        <item x="10"/>
        <item x="8"/>
        <item x="26"/>
        <item x="27"/>
        <item x="28"/>
        <item x="25"/>
        <item x="24"/>
        <item x="7"/>
        <item x="6"/>
        <item x="0"/>
        <item x="3"/>
        <item x="5"/>
        <item x="22"/>
        <item x="13"/>
        <item x="19"/>
        <item x="17"/>
        <item x="18"/>
        <item x="23"/>
        <item x="32"/>
        <item x="20"/>
        <item x="21"/>
        <item x="9"/>
        <item m="1" x="33"/>
        <item x="30"/>
      </items>
    </pivotField>
  </pivotFields>
  <rowFields count="1">
    <field x="3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3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E217" totalsRowCount="1" headerRowDxfId="106" dataDxfId="105">
  <autoFilter ref="A2:AE216"/>
  <tableColumns count="31">
    <tableColumn id="16" name="//" dataDxfId="104" totalsRowDxfId="103">
      <calculatedColumnFormula>IF(Table1[[#This Row],[No. Invoice :]]="","",ROW())</calculatedColumnFormula>
    </tableColumn>
    <tableColumn id="18" name="h_No. Invoice :" dataDxfId="102" totalsRowDxfId="101">
      <calculatedColumnFormula>IF(Table1[h_Kode Sales :_1]="","",B$1+COUNT(B$2:B2))</calculatedColumnFormula>
    </tableColumn>
    <tableColumn id="2" name="Tgl Invoice :" dataDxfId="100" totalsRowDxfId="99"/>
    <tableColumn id="17" name="h_Kode Sales :_1" dataDxfId="98" totalsRowDxfId="97"/>
    <tableColumn id="19" name="h_Kode Sales :_2" dataDxfId="96" totalsRowDxfId="95"/>
    <tableColumn id="20" name="h_toko" dataDxfId="94" totalsRowDxfId="93"/>
    <tableColumn id="1" name="No. Invoice :" dataDxfId="92" totalsRowDxfId="91">
      <calculatedColumnFormula>IF(Table1[[#This Row],[h_No. Invoice :]]="","",CONCATENATE("AM"," ",Table1[[#This Row],[h_No. Invoice :]]))</calculatedColumnFormula>
    </tableColumn>
    <tableColumn id="3" name="Kode Sales :" dataDxfId="90" totalsRowDxfId="89">
      <calculatedColumnFormula>CONCATENATE(UPPER(Table1[[#This Row],[h_Kode Sales :_1]])," ",Table1[[#This Row],[h_Kode Sales :_2]])</calculatedColumnFormula>
    </tableColumn>
    <tableColumn id="4" name="Toko" dataDxfId="88" totalsRowDxfId="87">
      <calculatedColumnFormula>IF(Table1[[#This Row],[h_toko]]="","",INDEX(Table2[e],IF(Table1[[#This Row],[h_toko]]="","",MATCH(Table1[[#This Row],[h_toko]],Table2[a],0)),))</calculatedColumnFormula>
    </tableColumn>
    <tableColumn id="5" name="Qty" dataDxfId="86" totalsRowDxfId="85"/>
    <tableColumn id="6" name="Unit" dataDxfId="84" totalsRowDxfId="83"/>
    <tableColumn id="7" name="C" dataDxfId="82" totalsRowDxfId="81"/>
    <tableColumn id="8" name="h_Item Description" dataDxfId="80" totalsRowDxfId="79"/>
    <tableColumn id="10" name="Column1" dataDxfId="78" totalsRowDxfId="77">
      <calculatedColumnFormula>IF(Table1[[#This Row],[h_Item Description]]="","",INDEX([1]!db[NB PAJAK],MATCH(Table1[[#This Row],[h_Item Description]],[1]!db[kode],0)))</calculatedColumnFormula>
    </tableColumn>
    <tableColumn id="9" name="Item Description" dataDxfId="76" totalsRowDxfId="75"/>
    <tableColumn id="11" name="Unit Price" dataDxfId="74" totalsRowDxfId="73"/>
    <tableColumn id="12" name="Disc 1" dataDxfId="72" totalsRowDxfId="71"/>
    <tableColumn id="13" name="Disc 2" dataDxfId="70" totalsRowDxfId="69"/>
    <tableColumn id="23" name="Amount" dataDxfId="68" totalsRowDxfId="67">
      <calculatedColumnFormula>Table1[[#This Row],[h_hargasetelahdiskon]]</calculatedColumnFormula>
    </tableColumn>
    <tableColumn id="14" name="pembuat nota :" dataDxfId="66" totalsRowDxfId="65"/>
    <tableColumn id="15" name="edited :" dataDxfId="64" totalsRowDxfId="63"/>
    <tableColumn id="21" name="h_id" dataDxfId="62" totalsRowDxfId="61">
      <calculatedColumnFormula>IF(Table1[[#This Row],[Item Description]]="","",IF(Table1[[#This Row],[//]]="",INDIRECT(ADDRESS(ROW()-1,COLUMN())),Table1[[#This Row],[//]]))</calculatedColumnFormula>
    </tableColumn>
    <tableColumn id="22" name="h_jumlahbarang" dataDxfId="60" totalsRowDxfId="59">
      <calculatedColumnFormula>IF(Table1[[#This Row],[h_id]]="","",COUNTIF(Table1[h_id],Table1[[#This Row],[h_id]]))</calculatedColumnFormula>
    </tableColumn>
    <tableColumn id="24" name="h_hargasebelumdiskon" dataDxfId="58" totalsRowDxfId="57">
      <calculatedColumnFormula>IF(Table1[Item Description]="","",Table1[[#This Row],[Qty]]*Table1[[#This Row],[Unit Price]])</calculatedColumnFormula>
    </tableColumn>
    <tableColumn id="31" name="h_disc 1" dataDxfId="56" totalsRowDxfId="55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54" totalsRowDxfId="53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52" totalsRowDxfId="51">
      <calculatedColumnFormula>IF(Table1[Item Description]="","",Table1[[#This Row],[h_disc 1]]+Table1[[#This Row],[h_disc 2]])</calculatedColumnFormula>
    </tableColumn>
    <tableColumn id="26" name="h_hargasetelahdiskon" dataDxfId="50" totalsRowDxfId="49">
      <calculatedColumnFormula>IF(Table1[Item Description]="","",Table1[[#This Row],[h_hargasebelumdiskon]]-Table1[[#This Row],[h_diskon]])</calculatedColumnFormula>
    </tableColumn>
    <tableColumn id="27" name="Total Invoice" dataDxfId="48" totalsRowDxfId="47">
      <calculatedColumnFormula>IF(Table1[//]="","",SUMIF(Table1[h_id],Table1[h_id],Table1[h_hargasetelahdiskon]))</calculatedColumnFormula>
    </tableColumn>
    <tableColumn id="28" name="KETERANGAN" dataDxfId="46" totalsRowDxfId="45"/>
    <tableColumn id="29" name="H_A1" dataDxfId="44" totalsRowDxfId="43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2:N56" totalsRowCount="1" headerRowDxfId="39">
  <autoFilter ref="C2:N55"/>
  <tableColumns count="12">
    <tableColumn id="1" name="//" totalsRowLabel="Total" dataDxfId="38">
      <calculatedColumnFormula>IF(ROW()-2&lt;=jNota,A3,"")</calculatedColumnFormula>
    </tableColumn>
    <tableColumn id="2" name="No. Invoice :" dataDxfId="37">
      <calculatedColumnFormula>IF(pajak[[#This Row],[//]]="","",INDEX(Table1[No. Invoice :],pajak[//]-offset))</calculatedColumnFormula>
    </tableColumn>
    <tableColumn id="3" name="Tgl Invoice :" dataDxfId="36">
      <calculatedColumnFormula>IF(pajak[[#This Row],[//]]="","",INDEX(Table1[Tgl Invoice :],pajak[//]-offset))</calculatedColumnFormula>
    </tableColumn>
    <tableColumn id="4" name="Kode Sales :" dataDxfId="35">
      <calculatedColumnFormula>IF(pajak[[#This Row],[//]]="","",INDEX(Table1[Kode Sales :],pajak[//]-offset))</calculatedColumnFormula>
    </tableColumn>
    <tableColumn id="5" name="Toko" dataDxfId="34">
      <calculatedColumnFormula>IF(pajak[[#This Row],[//]]="","",INDEX(Table1[Toko],pajak[//]-offset))</calculatedColumnFormula>
    </tableColumn>
    <tableColumn id="6" name="Total" totalsRowFunction="sum" dataDxfId="33" totalsRowDxfId="32">
      <calculatedColumnFormula>IF(pajak[[#This Row],[//]]="","",SUMIF(Table1[h_id],pajak[[#This Row],[//]],Table1[h_hargasebelumdiskon]))</calculatedColumnFormula>
    </tableColumn>
    <tableColumn id="7" name="Diskon" totalsRowFunction="sum" dataDxfId="31" totalsRowDxfId="30">
      <calculatedColumnFormula>IF(pajak[[#This Row],[//]]="","",SUMIF(Table1[h_id],pajak[[#This Row],[//]],Table1[h_diskon]))</calculatedColumnFormula>
    </tableColumn>
    <tableColumn id="8" name="Sub Total" totalsRowFunction="sum" dataDxfId="29" totalsRowDxfId="28">
      <calculatedColumnFormula>IF(pajak[[#This Row],[//]]="","",SUMIF(Table1[h_id],pajak[[#This Row],[//]],Table1[h_hargasetelahdiskon]))</calculatedColumnFormula>
    </tableColumn>
    <tableColumn id="9" name="PPN 11%" totalsRowFunction="sum" dataDxfId="27" totalsRowDxfId="26">
      <calculatedColumnFormula>IF(pajak[//]="","",pajak[[#This Row],[Sub Total]]/1.11*11%)</calculatedColumnFormula>
    </tableColumn>
    <tableColumn id="10" name="Total Invoice" totalsRowFunction="sum" dataDxfId="25" totalsRowDxfId="24">
      <calculatedColumnFormula>pajak[[#This Row],[Sub Total]]</calculatedColumnFormula>
    </tableColumn>
    <tableColumn id="14" name="pembuat nota" dataDxfId="23">
      <calculatedColumnFormula>IF(pajak[[#This Row],[//]]="","",INDEX(Table1[pembuat nota :],pajak[//]-offset))</calculatedColumnFormula>
    </tableColumn>
    <tableColumn id="15" name="edited" dataDxfId="22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P2:U55" totalsRowShown="0" headerRowDxfId="21">
  <autoFilter ref="P2:U55"/>
  <tableColumns count="6">
    <tableColumn id="1" name="cek_ppn" dataDxfId="20">
      <calculatedColumnFormula>IF(pajak[[#This Row],[Kode Sales :]]="","",MATCH(pajak[[#This Row],[Kode Sales :]],[2]Invoice!$D:$D,0))</calculatedColumnFormula>
    </tableColumn>
    <tableColumn id="7" name="NO INVOICE" dataDxfId="19">
      <calculatedColumnFormula>IF((INDEX([2]Invoice!$D:$D,Table4[[#This Row],[cek_ppn]]-4)&amp;" "&amp;INDEX([2]Invoice!$E:$E,Table4[[#This Row],[cek_ppn]]-4))=pajak[[#This Row],[No. Invoice :]],1)</calculatedColumnFormula>
    </tableColumn>
    <tableColumn id="6" name="TGL INVOICE" dataDxfId="18">
      <calculatedColumnFormula>IF((INDEX([2]Invoice!$D:$D,Table4[[#This Row],[cek_ppn]]-2))=pajak[[#This Row],[Tgl Invoice :]],1)</calculatedColumnFormula>
    </tableColumn>
    <tableColumn id="5" name="KODE SALES" dataDxfId="17">
      <calculatedColumnFormula>IF((INDEX([2]Invoice!$D:$D,Table4[[#This Row],[cek_ppn]]))=pajak[[#This Row],[Kode Sales :]],1)</calculatedColumnFormula>
    </tableColumn>
    <tableColumn id="4" name="TOTAL INVOICE" dataDxfId="16">
      <calculatedColumnFormula>IF((INDEX([2]Invoice!$K:$K,Table4[[#This Row],[cek_ppn]]+28))=pajak[[#This Row],[Total Invoice]],1)</calculatedColumnFormula>
    </tableColumn>
    <tableColumn id="3" name="PEMBUAT NOTA" dataDxfId="15">
      <calculatedColumnFormula>IF((INDEX([2]Invoice!$J:$J,Table4[[#This Row],[cek_ppn]]+30))=pajak[[#This Row],[pembuat nota]],1)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1:O139" totalsRowShown="0">
  <autoFilter ref="C1:O139"/>
  <tableColumns count="13">
    <tableColumn id="1" name="//NOTA" dataDxfId="13">
      <calculatedColumnFormula>MATCH(A2,Table1[H_A1],0)</calculatedColumnFormula>
    </tableColumn>
    <tableColumn id="7" name="//DB" dataDxfId="12">
      <calculatedColumnFormula>MATCH(Table5[[#This Row],[NAMA]],[1]!db[NB PAJAK],0)</calculatedColumnFormula>
    </tableColumn>
    <tableColumn id="2" name="NAMA" dataDxfId="11">
      <calculatedColumnFormula>INDEX(Table1[Item Description],Table5[[#This Row],[//NOTA]])</calculatedColumnFormula>
    </tableColumn>
    <tableColumn id="3" name="QTY" dataDxfId="10">
      <calculatedColumnFormula>SUMIF(Table1[H_A1],Sheet5!A2,Table1[Qty])</calculatedColumnFormula>
    </tableColumn>
    <tableColumn id="4" name="UNIT" dataDxfId="9">
      <calculatedColumnFormula>INDEX(Table1[Unit],Table5[[#This Row],[//NOTA]])</calculatedColumnFormula>
    </tableColumn>
    <tableColumn id="5" name="C" dataDxfId="8">
      <calculatedColumnFormula>SUMIF(Table1[H_A1],Sheet5!A2,Table1[C])</calculatedColumnFormula>
    </tableColumn>
    <tableColumn id="6" name="Unit Price" dataDxfId="7">
      <calculatedColumnFormula>INDEX(Table1[Unit Price],Table5[[#This Row],[//NOTA]])</calculatedColumnFormula>
    </tableColumn>
    <tableColumn id="8" name="a1" dataDxfId="6">
      <calculatedColumnFormula>IF(Table5[[#This Row],[a2]]="","",Table5[[#This Row],[QTY]]*12)</calculatedColumnFormula>
    </tableColumn>
    <tableColumn id="9" name="a2" dataDxfId="5">
      <calculatedColumnFormula>IF(Table5[[#This Row],[UNIT]]="grs","LSN",IF(Table5[[#This Row],[UNIT]]="LSN","PCS",""))</calculatedColumnFormula>
    </tableColumn>
    <tableColumn id="10" name="b1" dataDxfId="4">
      <calculatedColumnFormula>IF(Table5[[#This Row],[a2]]="LSN",Table5[[#This Row],[a1]]*12,"")</calculatedColumnFormula>
    </tableColumn>
    <tableColumn id="11" name="b2" dataDxfId="3">
      <calculatedColumnFormula>IF(Table5[[#This Row],[b1]]="","","PCS")</calculatedColumnFormula>
    </tableColumn>
    <tableColumn id="12" name="c1" dataDxfId="2"/>
    <tableColumn id="13" name="c2" dataDxfId="1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9" totalsRowShown="0">
  <autoFilter ref="A2:E19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17"/>
  <sheetViews>
    <sheetView tabSelected="1" topLeftCell="A4" zoomScale="85" zoomScaleNormal="85" workbookViewId="0">
      <selection activeCell="L26" sqref="L26"/>
    </sheetView>
  </sheetViews>
  <sheetFormatPr defaultRowHeight="15" x14ac:dyDescent="0.25"/>
  <cols>
    <col min="1" max="1" width="5.710937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6" width="14.28515625" style="92" customWidth="1"/>
    <col min="27" max="27" width="13.28515625" style="93" customWidth="1"/>
    <col min="28" max="28" width="14.28515625" style="93" customWidth="1"/>
    <col min="29" max="29" width="25.5703125" style="93" customWidth="1"/>
    <col min="30" max="30" width="59.28515625" style="92" bestFit="1" customWidth="1"/>
    <col min="31" max="16384" width="9.140625" style="92"/>
  </cols>
  <sheetData>
    <row r="1" spans="1:31" x14ac:dyDescent="0.25">
      <c r="A1" s="92" t="e">
        <f>cou</f>
        <v>#NAME?</v>
      </c>
      <c r="B1" s="92">
        <v>23040001</v>
      </c>
      <c r="H1" s="92"/>
      <c r="P1" s="93"/>
      <c r="Q1" s="94"/>
      <c r="S1" s="93"/>
      <c r="T1" s="92"/>
      <c r="X1" s="93"/>
      <c r="Y1" s="93"/>
      <c r="Z1" s="93"/>
      <c r="AC1" s="92"/>
    </row>
    <row r="2" spans="1:31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87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127</v>
      </c>
      <c r="Z2" s="93" t="s">
        <v>128</v>
      </c>
      <c r="AA2" s="93" t="s">
        <v>48</v>
      </c>
      <c r="AB2" s="93" t="s">
        <v>49</v>
      </c>
      <c r="AC2" s="92" t="s">
        <v>53</v>
      </c>
      <c r="AD2" s="92" t="s">
        <v>89</v>
      </c>
      <c r="AE2" s="92" t="s">
        <v>106</v>
      </c>
    </row>
    <row r="3" spans="1:31" x14ac:dyDescent="0.25">
      <c r="A3" s="95">
        <f>IF(Table1[[#This Row],[No. Invoice :]]="","",ROW())</f>
        <v>3</v>
      </c>
      <c r="B3" s="196">
        <f>IF(Table1[h_Kode Sales :_1]="","",B$1+COUNT(B$2:B2))</f>
        <v>23040001</v>
      </c>
      <c r="C3" s="98">
        <v>45021</v>
      </c>
      <c r="D3" s="92" t="s">
        <v>129</v>
      </c>
      <c r="E3" s="97" t="s">
        <v>130</v>
      </c>
      <c r="F3" s="92" t="s">
        <v>88</v>
      </c>
      <c r="G3" s="95" t="str">
        <f>IF(Table1[[#This Row],[h_No. Invoice :]]="","",CONCATENATE("AM"," ",Table1[[#This Row],[h_No. Invoice :]]))</f>
        <v>AM 23040001</v>
      </c>
      <c r="H3" s="96" t="str">
        <f>CONCATENATE(UPPER(Table1[[#This Row],[h_Kode Sales :_1]])," ",Table1[[#This Row],[h_Kode Sales :_2]])</f>
        <v>KO 1417</v>
      </c>
      <c r="I3" s="95" t="str">
        <f>IF(Table1[[#This Row],[h_toko]]="","",INDEX(Table2[e],IF(Table1[[#This Row],[h_toko]]="","",MATCH(Table1[[#This Row],[h_toko]],Table2[a],0)),))</f>
        <v>CV PELITA JAYA (ANUGERAH SEJAHTERA) PURWOKERTO</v>
      </c>
      <c r="J3" s="92">
        <v>120</v>
      </c>
      <c r="K3" s="92" t="s">
        <v>131</v>
      </c>
      <c r="L3" s="92">
        <v>2</v>
      </c>
      <c r="M3" s="92" t="s">
        <v>132</v>
      </c>
      <c r="N3" s="196" t="str">
        <f>IF(Table1[[#This Row],[h_Item Description]]="","",INDEX([1]!db[NB PAJAK],MATCH(Table1[[#This Row],[h_Item Description]],[1]!db[kode],0)))</f>
        <v>ISI CUTTER 18 MM KENKO L-150 (BESAR)</v>
      </c>
      <c r="O3" s="92" t="s">
        <v>134</v>
      </c>
      <c r="P3" s="93">
        <v>64800</v>
      </c>
      <c r="Q3" s="94">
        <v>0.13500000000000001</v>
      </c>
      <c r="S3" s="199">
        <f>Table1[[#This Row],[h_hargasetelahdiskon]]</f>
        <v>6726240</v>
      </c>
      <c r="T3" s="93" t="s">
        <v>133</v>
      </c>
      <c r="V3" s="95">
        <f ca="1">IF(Table1[[#This Row],[Item Description]]="","",IF(Table1[[#This Row],[//]]="",INDIRECT(ADDRESS(ROW()-1,COLUMN())),Table1[[#This Row],[//]]))</f>
        <v>3</v>
      </c>
      <c r="W3" s="95">
        <f ca="1">IF(Table1[[#This Row],[h_id]]="","",COUNTIF(Table1[h_id],Table1[[#This Row],[h_id]]))</f>
        <v>1</v>
      </c>
      <c r="X3" s="93">
        <f>IF(Table1[Item Description]="","",Table1[[#This Row],[Qty]]*Table1[[#This Row],[Unit Price]])</f>
        <v>7776000</v>
      </c>
      <c r="Y3" s="93">
        <f>IF(Table1[[#This Row],[h_hargasebelumdiskon]]="","",IF(Table1[[#This Row],[Disc 1]]="",0,Table1[[#This Row],[h_hargasebelumdiskon]]*Table1[[#This Row],[Disc 1]]))</f>
        <v>1049760</v>
      </c>
      <c r="Z3" s="93">
        <f>IF(Table1[[#This Row],[h_hargasebelumdiskon]]="","",IF(Table1[[#This Row],[Disc 2]]="",0,(Table1[[#This Row],[h_hargasebelumdiskon]]-Table1[[#This Row],[h_disc 1]])*Table1[[#This Row],[Disc 2]]))</f>
        <v>0</v>
      </c>
      <c r="AA3" s="93">
        <f>IF(Table1[Item Description]="","",Table1[[#This Row],[h_disc 1]]+Table1[[#This Row],[h_disc 2]])</f>
        <v>1049760</v>
      </c>
      <c r="AB3" s="93">
        <f>IF(Table1[Item Description]="","",Table1[[#This Row],[h_hargasebelumdiskon]]-Table1[[#This Row],[h_diskon]])</f>
        <v>6726240</v>
      </c>
      <c r="AC3" s="93">
        <f ca="1">IF(Table1[//]="","",SUMIF(Table1[h_id],Table1[h_id],Table1[h_hargasetelahdiskon]))</f>
        <v>6726240</v>
      </c>
      <c r="AD3" s="93"/>
      <c r="AE3" s="93" t="str">
        <f>Table1[[#This Row],[Item Description]]&amp;Table1[[#This Row],[Unit]]&amp;Table1[[#This Row],[Unit Price]]</f>
        <v>ISI CUTTER 18 MM KENKO L-150 (BESAR)LSN64800</v>
      </c>
    </row>
    <row r="4" spans="1:31" x14ac:dyDescent="0.25">
      <c r="A4" s="95" t="str">
        <f>IF(Table1[[#This Row],[No. Invoice :]]="","",ROW())</f>
        <v/>
      </c>
      <c r="B4" s="295" t="str">
        <f>IF(Table1[h_Kode Sales :_1]="","",B$1+COUNT(B$2:B3))</f>
        <v/>
      </c>
      <c r="D4" s="296"/>
      <c r="E4" s="297"/>
      <c r="F4" s="296"/>
      <c r="G4" s="95" t="str">
        <f>IF(Table1[[#This Row],[h_No. Invoice :]]="","",CONCATENATE("AM"," ",Table1[[#This Row],[h_No. Invoice :]]))</f>
        <v/>
      </c>
      <c r="H4" s="96" t="str">
        <f>CONCATENATE(UPPER(Table1[[#This Row],[h_Kode Sales :_1]])," ",Table1[[#This Row],[h_Kode Sales :_2]])</f>
        <v xml:space="preserve"> </v>
      </c>
      <c r="I4" s="95" t="str">
        <f>IF(Table1[[#This Row],[h_toko]]="","",INDEX(Table2[e],IF(Table1[[#This Row],[h_toko]]="","",MATCH(Table1[[#This Row],[h_toko]],Table2[a],0)),))</f>
        <v/>
      </c>
      <c r="M4" s="296"/>
      <c r="N4" s="295" t="str">
        <f>IF(Table1[[#This Row],[h_Item Description]]="","",INDEX([1]!db[NB PAJAK],MATCH(Table1[[#This Row],[h_Item Description]],[1]!db[kode],0)))</f>
        <v/>
      </c>
      <c r="P4" s="93"/>
      <c r="Q4" s="94"/>
      <c r="S4" s="298" t="str">
        <f>Table1[[#This Row],[h_hargasetelahdiskon]]</f>
        <v/>
      </c>
      <c r="V4" s="95" t="str">
        <f ca="1">IF(Table1[[#This Row],[Item Description]]="","",IF(Table1[[#This Row],[//]]="",INDIRECT(ADDRESS(ROW()-1,COLUMN())),Table1[[#This Row],[//]]))</f>
        <v/>
      </c>
      <c r="W4" s="95" t="str">
        <f ca="1">IF(Table1[[#This Row],[h_id]]="","",COUNTIF(Table1[h_id],Table1[[#This Row],[h_id]]))</f>
        <v/>
      </c>
      <c r="X4" s="93" t="str">
        <f>IF(Table1[Item Description]="","",Table1[[#This Row],[Qty]]*Table1[[#This Row],[Unit Price]])</f>
        <v/>
      </c>
      <c r="Y4" s="93" t="str">
        <f>IF(Table1[[#This Row],[h_hargasebelumdiskon]]="","",IF(Table1[[#This Row],[Disc 1]]="",0,Table1[[#This Row],[h_hargasebelumdiskon]]*Table1[[#This Row],[Disc 1]]))</f>
        <v/>
      </c>
      <c r="Z4" s="93" t="str">
        <f>IF(Table1[[#This Row],[h_hargasebelumdiskon]]="","",IF(Table1[[#This Row],[Disc 2]]="",0,(Table1[[#This Row],[h_hargasebelumdiskon]]-Table1[[#This Row],[h_disc 1]])*Table1[[#This Row],[Disc 2]]))</f>
        <v/>
      </c>
      <c r="AA4" s="93" t="str">
        <f>IF(Table1[Item Description]="","",Table1[[#This Row],[h_disc 1]]+Table1[[#This Row],[h_disc 2]])</f>
        <v/>
      </c>
      <c r="AB4" s="93" t="str">
        <f>IF(Table1[Item Description]="","",Table1[[#This Row],[h_hargasebelumdiskon]]-Table1[[#This Row],[h_diskon]])</f>
        <v/>
      </c>
      <c r="AC4" s="93" t="str">
        <f>IF(Table1[//]="","",SUMIF(Table1[h_id],Table1[h_id],Table1[h_hargasetelahdiskon]))</f>
        <v/>
      </c>
      <c r="AD4" s="93"/>
      <c r="AE4" s="93" t="str">
        <f>Table1[[#This Row],[Item Description]]&amp;Table1[[#This Row],[Unit]]&amp;Table1[[#This Row],[Unit Price]]</f>
        <v/>
      </c>
    </row>
    <row r="5" spans="1:31" x14ac:dyDescent="0.25">
      <c r="A5" s="95">
        <f>IF(Table1[[#This Row],[No. Invoice :]]="","",ROW())</f>
        <v>5</v>
      </c>
      <c r="B5" s="196">
        <f>IF(Table1[h_Kode Sales :_1]="","",B$1+COUNT(B$2:B3))</f>
        <v>23040002</v>
      </c>
      <c r="C5" s="98">
        <v>45024</v>
      </c>
      <c r="D5" s="92" t="s">
        <v>129</v>
      </c>
      <c r="E5" s="97" t="s">
        <v>137</v>
      </c>
      <c r="F5" s="92" t="s">
        <v>88</v>
      </c>
      <c r="G5" s="95" t="str">
        <f>IF(Table1[[#This Row],[h_No. Invoice :]]="","",CONCATENATE("AM"," ",Table1[[#This Row],[h_No. Invoice :]]))</f>
        <v>AM 23040002</v>
      </c>
      <c r="H5" s="96" t="str">
        <f>CONCATENATE(UPPER(Table1[[#This Row],[h_Kode Sales :_1]])," ",Table1[[#This Row],[h_Kode Sales :_2]])</f>
        <v>KO 1435</v>
      </c>
      <c r="I5" s="95" t="str">
        <f>IF(Table1[[#This Row],[h_toko]]="","",INDEX(Table2[e],IF(Table1[[#This Row],[h_toko]]="","",MATCH(Table1[[#This Row],[h_toko]],Table2[a],0)),))</f>
        <v>CV PELITA JAYA (ANUGERAH SEJAHTERA) PURWOKERTO</v>
      </c>
      <c r="J5" s="92">
        <v>144</v>
      </c>
      <c r="K5" s="92" t="s">
        <v>131</v>
      </c>
      <c r="L5" s="92">
        <v>1</v>
      </c>
      <c r="M5" s="92" t="s">
        <v>138</v>
      </c>
      <c r="N5" s="196" t="str">
        <f>IF(Table1[[#This Row],[h_Item Description]]="","",INDEX([1]!db[NB PAJAK],MATCH(Table1[[#This Row],[h_Item Description]],[1]!db[kode],0)))</f>
        <v>BALLPEN JOYKO BP-338 VOCUS HITAM</v>
      </c>
      <c r="O5" s="92" t="s">
        <v>146</v>
      </c>
      <c r="P5" s="93">
        <v>12600</v>
      </c>
      <c r="Q5" s="94">
        <v>0.13500000000000001</v>
      </c>
      <c r="S5" s="199">
        <f>Table1[[#This Row],[h_hargasetelahdiskon]]</f>
        <v>1569456</v>
      </c>
      <c r="T5" s="93" t="s">
        <v>133</v>
      </c>
      <c r="V5" s="95">
        <f ca="1">IF(Table1[[#This Row],[Item Description]]="","",IF(Table1[[#This Row],[//]]="",INDIRECT(ADDRESS(ROW()-1,COLUMN())),Table1[[#This Row],[//]]))</f>
        <v>5</v>
      </c>
      <c r="W5" s="95">
        <f ca="1">IF(Table1[[#This Row],[h_id]]="","",COUNTIF(Table1[h_id],Table1[[#This Row],[h_id]]))</f>
        <v>6</v>
      </c>
      <c r="X5" s="93">
        <f>IF(Table1[Item Description]="","",Table1[[#This Row],[Qty]]*Table1[[#This Row],[Unit Price]])</f>
        <v>1814400</v>
      </c>
      <c r="Y5" s="93">
        <f>IF(Table1[[#This Row],[h_hargasebelumdiskon]]="","",IF(Table1[[#This Row],[Disc 1]]="",0,Table1[[#This Row],[h_hargasebelumdiskon]]*Table1[[#This Row],[Disc 1]]))</f>
        <v>244944.00000000003</v>
      </c>
      <c r="Z5" s="93">
        <f>IF(Table1[[#This Row],[h_hargasebelumdiskon]]="","",IF(Table1[[#This Row],[Disc 2]]="",0,(Table1[[#This Row],[h_hargasebelumdiskon]]-Table1[[#This Row],[h_disc 1]])*Table1[[#This Row],[Disc 2]]))</f>
        <v>0</v>
      </c>
      <c r="AA5" s="93">
        <f>IF(Table1[Item Description]="","",Table1[[#This Row],[h_disc 1]]+Table1[[#This Row],[h_disc 2]])</f>
        <v>244944.00000000003</v>
      </c>
      <c r="AB5" s="93">
        <f>IF(Table1[Item Description]="","",Table1[[#This Row],[h_hargasebelumdiskon]]-Table1[[#This Row],[h_diskon]])</f>
        <v>1569456</v>
      </c>
      <c r="AC5" s="93">
        <f ca="1">IF(Table1[//]="","",SUMIF(Table1[h_id],Table1[h_id],Table1[h_hargasetelahdiskon]))</f>
        <v>19209228</v>
      </c>
      <c r="AD5" s="93"/>
      <c r="AE5" s="93" t="str">
        <f>Table1[[#This Row],[Item Description]]&amp;Table1[[#This Row],[Unit]]&amp;Table1[[#This Row],[Unit Price]]</f>
        <v>BALLPEN JOYKO BP-338 VOCUS HITAMLSN12600</v>
      </c>
    </row>
    <row r="6" spans="1:31" x14ac:dyDescent="0.25">
      <c r="A6" s="95" t="str">
        <f>IF(Table1[[#This Row],[No. Invoice :]]="","",ROW())</f>
        <v/>
      </c>
      <c r="B6" s="196" t="str">
        <f>IF(Table1[h_Kode Sales :_1]="","",B$1+COUNT(B$2:B5))</f>
        <v/>
      </c>
      <c r="D6" s="197"/>
      <c r="E6" s="198"/>
      <c r="F6" s="197"/>
      <c r="G6" s="95" t="str">
        <f>IF(Table1[[#This Row],[h_No. Invoice :]]="","",CONCATENATE("AM"," ",Table1[[#This Row],[h_No. Invoice :]]))</f>
        <v/>
      </c>
      <c r="H6" s="96" t="str">
        <f>CONCATENATE(UPPER(Table1[[#This Row],[h_Kode Sales :_1]])," ",Table1[[#This Row],[h_Kode Sales :_2]])</f>
        <v xml:space="preserve"> </v>
      </c>
      <c r="I6" s="95" t="str">
        <f>IF(Table1[[#This Row],[h_toko]]="","",INDEX(Table2[e],IF(Table1[[#This Row],[h_toko]]="","",MATCH(Table1[[#This Row],[h_toko]],Table2[a],0)),))</f>
        <v/>
      </c>
      <c r="J6" s="92">
        <v>800</v>
      </c>
      <c r="K6" s="92" t="s">
        <v>139</v>
      </c>
      <c r="L6" s="92">
        <v>4</v>
      </c>
      <c r="M6" s="92" t="s">
        <v>140</v>
      </c>
      <c r="N6" s="196" t="str">
        <f>IF(Table1[[#This Row],[h_Item Description]]="","",INDEX([1]!db[NB PAJAK],MATCH(Table1[[#This Row],[h_Item Description]],[1]!db[kode],0)))</f>
        <v>ISI STAPLER (STAPLES) KENKO 1210 PREMIUM (23/10)</v>
      </c>
      <c r="O6" s="92" t="s">
        <v>147</v>
      </c>
      <c r="P6" s="93">
        <v>4200</v>
      </c>
      <c r="Q6" s="94">
        <v>0.13500000000000001</v>
      </c>
      <c r="S6" s="199">
        <f>Table1[[#This Row],[h_hargasetelahdiskon]]</f>
        <v>2906400</v>
      </c>
      <c r="V6" s="95">
        <f ca="1">IF(Table1[[#This Row],[Item Description]]="","",IF(Table1[[#This Row],[//]]="",INDIRECT(ADDRESS(ROW()-1,COLUMN())),Table1[[#This Row],[//]]))</f>
        <v>5</v>
      </c>
      <c r="W6" s="95">
        <f ca="1">IF(Table1[[#This Row],[h_id]]="","",COUNTIF(Table1[h_id],Table1[[#This Row],[h_id]]))</f>
        <v>6</v>
      </c>
      <c r="X6" s="93">
        <f>IF(Table1[Item Description]="","",Table1[[#This Row],[Qty]]*Table1[[#This Row],[Unit Price]])</f>
        <v>3360000</v>
      </c>
      <c r="Y6" s="93">
        <f>IF(Table1[[#This Row],[h_hargasebelumdiskon]]="","",IF(Table1[[#This Row],[Disc 1]]="",0,Table1[[#This Row],[h_hargasebelumdiskon]]*Table1[[#This Row],[Disc 1]]))</f>
        <v>453600.00000000006</v>
      </c>
      <c r="Z6" s="93">
        <f>IF(Table1[[#This Row],[h_hargasebelumdiskon]]="","",IF(Table1[[#This Row],[Disc 2]]="",0,(Table1[[#This Row],[h_hargasebelumdiskon]]-Table1[[#This Row],[h_disc 1]])*Table1[[#This Row],[Disc 2]]))</f>
        <v>0</v>
      </c>
      <c r="AA6" s="93">
        <f>IF(Table1[Item Description]="","",Table1[[#This Row],[h_disc 1]]+Table1[[#This Row],[h_disc 2]])</f>
        <v>453600.00000000006</v>
      </c>
      <c r="AB6" s="93">
        <f>IF(Table1[Item Description]="","",Table1[[#This Row],[h_hargasebelumdiskon]]-Table1[[#This Row],[h_diskon]])</f>
        <v>2906400</v>
      </c>
      <c r="AC6" s="93" t="str">
        <f>IF(Table1[//]="","",SUMIF(Table1[h_id],Table1[h_id],Table1[h_hargasetelahdiskon]))</f>
        <v/>
      </c>
      <c r="AD6" s="93"/>
      <c r="AE6" s="93" t="str">
        <f>Table1[[#This Row],[Item Description]]&amp;Table1[[#This Row],[Unit]]&amp;Table1[[#This Row],[Unit Price]]</f>
        <v>ISI STAPLER (STAPLES) KENKO 1210 PREMIUM (23/10)BOX4200</v>
      </c>
    </row>
    <row r="7" spans="1:31" x14ac:dyDescent="0.25">
      <c r="A7" s="95" t="str">
        <f>IF(Table1[[#This Row],[No. Invoice :]]="","",ROW())</f>
        <v/>
      </c>
      <c r="B7" s="196" t="str">
        <f>IF(Table1[h_Kode Sales :_1]="","",B$1+COUNT(B$2:B6))</f>
        <v/>
      </c>
      <c r="G7" s="95" t="str">
        <f>IF(Table1[[#This Row],[h_No. Invoice :]]="","",CONCATENATE("AM"," ",Table1[[#This Row],[h_No. Invoice :]]))</f>
        <v/>
      </c>
      <c r="H7" s="96" t="str">
        <f>CONCATENATE(UPPER(Table1[[#This Row],[h_Kode Sales :_1]])," ",Table1[[#This Row],[h_Kode Sales :_2]])</f>
        <v xml:space="preserve"> </v>
      </c>
      <c r="I7" s="95" t="str">
        <f>IF(Table1[[#This Row],[h_toko]]="","",INDEX(Table2[e],IF(Table1[[#This Row],[h_toko]]="","",MATCH(Table1[[#This Row],[h_toko]],Table2[a],0)),))</f>
        <v/>
      </c>
      <c r="J7" s="92">
        <v>216</v>
      </c>
      <c r="K7" s="92" t="s">
        <v>131</v>
      </c>
      <c r="L7" s="92">
        <v>3</v>
      </c>
      <c r="M7" s="92" t="s">
        <v>141</v>
      </c>
      <c r="N7" s="196" t="str">
        <f>IF(Table1[[#This Row],[h_Item Description]]="","",INDEX([1]!db[NB PAJAK],MATCH(Table1[[#This Row],[h_Item Description]],[1]!db[kode],0)))</f>
        <v>CORRECTION FLUID KENKO KE-01</v>
      </c>
      <c r="O7" s="92" t="s">
        <v>148</v>
      </c>
      <c r="P7" s="93">
        <v>54300</v>
      </c>
      <c r="Q7" s="94">
        <v>0.13500000000000001</v>
      </c>
      <c r="S7" s="199">
        <f>Table1[[#This Row],[h_hargasetelahdiskon]]</f>
        <v>10145412</v>
      </c>
      <c r="V7" s="95">
        <f ca="1">IF(Table1[[#This Row],[Item Description]]="","",IF(Table1[[#This Row],[//]]="",INDIRECT(ADDRESS(ROW()-1,COLUMN())),Table1[[#This Row],[//]]))</f>
        <v>5</v>
      </c>
      <c r="W7" s="95">
        <f ca="1">IF(Table1[[#This Row],[h_id]]="","",COUNTIF(Table1[h_id],Table1[[#This Row],[h_id]]))</f>
        <v>6</v>
      </c>
      <c r="X7" s="93">
        <f>IF(Table1[Item Description]="","",Table1[[#This Row],[Qty]]*Table1[[#This Row],[Unit Price]])</f>
        <v>11728800</v>
      </c>
      <c r="Y7" s="93">
        <f>IF(Table1[[#This Row],[h_hargasebelumdiskon]]="","",IF(Table1[[#This Row],[Disc 1]]="",0,Table1[[#This Row],[h_hargasebelumdiskon]]*Table1[[#This Row],[Disc 1]]))</f>
        <v>1583388</v>
      </c>
      <c r="Z7" s="93">
        <f>IF(Table1[[#This Row],[h_hargasebelumdiskon]]="","",IF(Table1[[#This Row],[Disc 2]]="",0,(Table1[[#This Row],[h_hargasebelumdiskon]]-Table1[[#This Row],[h_disc 1]])*Table1[[#This Row],[Disc 2]]))</f>
        <v>0</v>
      </c>
      <c r="AA7" s="93">
        <f>IF(Table1[Item Description]="","",Table1[[#This Row],[h_disc 1]]+Table1[[#This Row],[h_disc 2]])</f>
        <v>1583388</v>
      </c>
      <c r="AB7" s="93">
        <f>IF(Table1[Item Description]="","",Table1[[#This Row],[h_hargasebelumdiskon]]-Table1[[#This Row],[h_diskon]])</f>
        <v>10145412</v>
      </c>
      <c r="AC7" s="93" t="str">
        <f>IF(Table1[//]="","",SUMIF(Table1[h_id],Table1[h_id],Table1[h_hargasetelahdiskon]))</f>
        <v/>
      </c>
      <c r="AD7" s="93"/>
      <c r="AE7" s="93" t="str">
        <f>Table1[[#This Row],[Item Description]]&amp;Table1[[#This Row],[Unit]]&amp;Table1[[#This Row],[Unit Price]]</f>
        <v>CORRECTION FLUID KENKO KE-01LSN54300</v>
      </c>
    </row>
    <row r="8" spans="1:31" x14ac:dyDescent="0.25">
      <c r="A8" s="95" t="str">
        <f>IF(Table1[[#This Row],[No. Invoice :]]="","",ROW())</f>
        <v/>
      </c>
      <c r="B8" s="196" t="str">
        <f>IF(Table1[h_Kode Sales :_1]="","",B$1+COUNT(B$2:B7))</f>
        <v/>
      </c>
      <c r="D8" s="197"/>
      <c r="E8" s="198"/>
      <c r="F8" s="197"/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J8" s="92">
        <v>36</v>
      </c>
      <c r="K8" s="92" t="s">
        <v>139</v>
      </c>
      <c r="L8" s="92">
        <v>1</v>
      </c>
      <c r="M8" s="92" t="s">
        <v>142</v>
      </c>
      <c r="N8" s="196" t="str">
        <f>IF(Table1[[#This Row],[h_Item Description]]="","",INDEX([1]!db[NB PAJAK],MATCH(Table1[[#This Row],[h_Item Description]],[1]!db[kode],0)))</f>
        <v>LEM STICK KENKO 8 GR (KECIL) isi 30 pc</v>
      </c>
      <c r="O8" s="92" t="s">
        <v>149</v>
      </c>
      <c r="P8" s="93">
        <v>66000</v>
      </c>
      <c r="Q8" s="94">
        <v>0.13500000000000001</v>
      </c>
      <c r="S8" s="199">
        <f>Table1[[#This Row],[h_hargasetelahdiskon]]</f>
        <v>2055240</v>
      </c>
      <c r="V8" s="95">
        <f ca="1">IF(Table1[[#This Row],[Item Description]]="","",IF(Table1[[#This Row],[//]]="",INDIRECT(ADDRESS(ROW()-1,COLUMN())),Table1[[#This Row],[//]]))</f>
        <v>5</v>
      </c>
      <c r="W8" s="95">
        <f ca="1">IF(Table1[[#This Row],[h_id]]="","",COUNTIF(Table1[h_id],Table1[[#This Row],[h_id]]))</f>
        <v>6</v>
      </c>
      <c r="X8" s="93">
        <f>IF(Table1[Item Description]="","",Table1[[#This Row],[Qty]]*Table1[[#This Row],[Unit Price]])</f>
        <v>2376000</v>
      </c>
      <c r="Y8" s="93">
        <f>IF(Table1[[#This Row],[h_hargasebelumdiskon]]="","",IF(Table1[[#This Row],[Disc 1]]="",0,Table1[[#This Row],[h_hargasebelumdiskon]]*Table1[[#This Row],[Disc 1]]))</f>
        <v>320760</v>
      </c>
      <c r="Z8" s="93">
        <f>IF(Table1[[#This Row],[h_hargasebelumdiskon]]="","",IF(Table1[[#This Row],[Disc 2]]="",0,(Table1[[#This Row],[h_hargasebelumdiskon]]-Table1[[#This Row],[h_disc 1]])*Table1[[#This Row],[Disc 2]]))</f>
        <v>0</v>
      </c>
      <c r="AA8" s="93">
        <f>IF(Table1[Item Description]="","",Table1[[#This Row],[h_disc 1]]+Table1[[#This Row],[h_disc 2]])</f>
        <v>320760</v>
      </c>
      <c r="AB8" s="93">
        <f>IF(Table1[Item Description]="","",Table1[[#This Row],[h_hargasebelumdiskon]]-Table1[[#This Row],[h_diskon]])</f>
        <v>2055240</v>
      </c>
      <c r="AC8" s="93" t="str">
        <f>IF(Table1[//]="","",SUMIF(Table1[h_id],Table1[h_id],Table1[h_hargasetelahdiskon]))</f>
        <v/>
      </c>
      <c r="AD8" s="93"/>
      <c r="AE8" s="93" t="str">
        <f>Table1[[#This Row],[Item Description]]&amp;Table1[[#This Row],[Unit]]&amp;Table1[[#This Row],[Unit Price]]</f>
        <v>LEM STICK KENKO 8 GR (KECIL) isi 30 pcBOX66000</v>
      </c>
    </row>
    <row r="9" spans="1:31" x14ac:dyDescent="0.25">
      <c r="A9" s="95" t="str">
        <f>IF(Table1[[#This Row],[No. Invoice :]]="","",ROW())</f>
        <v/>
      </c>
      <c r="B9" s="196" t="str">
        <f>IF(Table1[h_Kode Sales :_1]="","",B$1+COUNT(B$2:B8))</f>
        <v/>
      </c>
      <c r="G9" s="95" t="str">
        <f>IF(Table1[[#This Row],[h_No. Invoice :]]="","",CONCATENATE("AM"," ",Table1[[#This Row],[h_No. Invoice :]]))</f>
        <v/>
      </c>
      <c r="H9" s="96" t="str">
        <f>CONCATENATE(UPPER(Table1[[#This Row],[h_Kode Sales :_1]])," ",Table1[[#This Row],[h_Kode Sales :_2]])</f>
        <v xml:space="preserve"> </v>
      </c>
      <c r="I9" s="95" t="str">
        <f>IF(Table1[[#This Row],[h_toko]]="","",INDEX(Table2[e],IF(Table1[[#This Row],[h_toko]]="","",MATCH(Table1[[#This Row],[h_toko]],Table2[a],0)),))</f>
        <v/>
      </c>
      <c r="J9" s="92">
        <v>480</v>
      </c>
      <c r="K9" s="92" t="s">
        <v>143</v>
      </c>
      <c r="L9" s="92">
        <v>1</v>
      </c>
      <c r="N9" s="196" t="str">
        <f>IF(Table1[[#This Row],[h_Item Description]]="","",INDEX([1]!db[NB PAJAK],MATCH(Table1[[#This Row],[h_Item Description]],[1]!db[kode],0)))</f>
        <v/>
      </c>
      <c r="O9" s="92" t="s">
        <v>144</v>
      </c>
      <c r="P9" s="93">
        <v>3050</v>
      </c>
      <c r="Q9" s="94">
        <v>0.13500000000000001</v>
      </c>
      <c r="S9" s="199">
        <f>Table1[[#This Row],[h_hargasetelahdiskon]]</f>
        <v>1266360</v>
      </c>
      <c r="V9" s="95">
        <f ca="1">IF(Table1[[#This Row],[Item Description]]="","",IF(Table1[[#This Row],[//]]="",INDIRECT(ADDRESS(ROW()-1,COLUMN())),Table1[[#This Row],[//]]))</f>
        <v>5</v>
      </c>
      <c r="W9" s="95">
        <f ca="1">IF(Table1[[#This Row],[h_id]]="","",COUNTIF(Table1[h_id],Table1[[#This Row],[h_id]]))</f>
        <v>6</v>
      </c>
      <c r="X9" s="93">
        <f>IF(Table1[Item Description]="","",Table1[[#This Row],[Qty]]*Table1[[#This Row],[Unit Price]])</f>
        <v>1464000</v>
      </c>
      <c r="Y9" s="93">
        <f>IF(Table1[[#This Row],[h_hargasebelumdiskon]]="","",IF(Table1[[#This Row],[Disc 1]]="",0,Table1[[#This Row],[h_hargasebelumdiskon]]*Table1[[#This Row],[Disc 1]]))</f>
        <v>197640</v>
      </c>
      <c r="Z9" s="93">
        <f>IF(Table1[[#This Row],[h_hargasebelumdiskon]]="","",IF(Table1[[#This Row],[Disc 2]]="",0,(Table1[[#This Row],[h_hargasebelumdiskon]]-Table1[[#This Row],[h_disc 1]])*Table1[[#This Row],[Disc 2]]))</f>
        <v>0</v>
      </c>
      <c r="AA9" s="93">
        <f>IF(Table1[Item Description]="","",Table1[[#This Row],[h_disc 1]]+Table1[[#This Row],[h_disc 2]])</f>
        <v>197640</v>
      </c>
      <c r="AB9" s="93">
        <f>IF(Table1[Item Description]="","",Table1[[#This Row],[h_hargasebelumdiskon]]-Table1[[#This Row],[h_diskon]])</f>
        <v>1266360</v>
      </c>
      <c r="AC9" s="93" t="str">
        <f>IF(Table1[//]="","",SUMIF(Table1[h_id],Table1[h_id],Table1[h_hargasetelahdiskon]))</f>
        <v/>
      </c>
      <c r="AD9" s="93"/>
      <c r="AE9" s="93" t="str">
        <f>Table1[[#This Row],[Item Description]]&amp;Table1[[#This Row],[Unit]]&amp;Table1[[#This Row],[Unit Price]]</f>
        <v>HIGHLIGHTER / STABILO KENKO HL-100 PINKPCS3050</v>
      </c>
    </row>
    <row r="10" spans="1:31" x14ac:dyDescent="0.25">
      <c r="A10" s="95" t="str">
        <f>IF(Table1[[#This Row],[No. Invoice :]]="","",ROW())</f>
        <v/>
      </c>
      <c r="B10" s="196" t="str">
        <f>IF(Table1[h_Kode Sales :_1]="","",B$1+COUNT(B$2:B9))</f>
        <v/>
      </c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J10" s="92">
        <v>480</v>
      </c>
      <c r="K10" s="92" t="s">
        <v>143</v>
      </c>
      <c r="L10" s="92">
        <v>1</v>
      </c>
      <c r="N10" s="196" t="str">
        <f>IF(Table1[[#This Row],[h_Item Description]]="","",INDEX([1]!db[NB PAJAK],MATCH(Table1[[#This Row],[h_Item Description]],[1]!db[kode],0)))</f>
        <v/>
      </c>
      <c r="O10" s="92" t="s">
        <v>145</v>
      </c>
      <c r="P10" s="93">
        <v>3050</v>
      </c>
      <c r="Q10" s="94">
        <v>0.13500000000000001</v>
      </c>
      <c r="S10" s="199">
        <f>Table1[[#This Row],[h_hargasetelahdiskon]]</f>
        <v>1266360</v>
      </c>
      <c r="V10" s="95">
        <f ca="1">IF(Table1[[#This Row],[Item Description]]="","",IF(Table1[[#This Row],[//]]="",INDIRECT(ADDRESS(ROW()-1,COLUMN())),Table1[[#This Row],[//]]))</f>
        <v>5</v>
      </c>
      <c r="W10" s="95">
        <f ca="1">IF(Table1[[#This Row],[h_id]]="","",COUNTIF(Table1[h_id],Table1[[#This Row],[h_id]]))</f>
        <v>6</v>
      </c>
      <c r="X10" s="93">
        <f>IF(Table1[Item Description]="","",Table1[[#This Row],[Qty]]*Table1[[#This Row],[Unit Price]])</f>
        <v>1464000</v>
      </c>
      <c r="Y10" s="93">
        <f>IF(Table1[[#This Row],[h_hargasebelumdiskon]]="","",IF(Table1[[#This Row],[Disc 1]]="",0,Table1[[#This Row],[h_hargasebelumdiskon]]*Table1[[#This Row],[Disc 1]]))</f>
        <v>197640</v>
      </c>
      <c r="Z10" s="93">
        <f>IF(Table1[[#This Row],[h_hargasebelumdiskon]]="","",IF(Table1[[#This Row],[Disc 2]]="",0,(Table1[[#This Row],[h_hargasebelumdiskon]]-Table1[[#This Row],[h_disc 1]])*Table1[[#This Row],[Disc 2]]))</f>
        <v>0</v>
      </c>
      <c r="AA10" s="93">
        <f>IF(Table1[Item Description]="","",Table1[[#This Row],[h_disc 1]]+Table1[[#This Row],[h_disc 2]])</f>
        <v>197640</v>
      </c>
      <c r="AB10" s="93">
        <f>IF(Table1[Item Description]="","",Table1[[#This Row],[h_hargasebelumdiskon]]-Table1[[#This Row],[h_diskon]])</f>
        <v>1266360</v>
      </c>
      <c r="AC10" s="93" t="str">
        <f>IF(Table1[//]="","",SUMIF(Table1[h_id],Table1[h_id],Table1[h_hargasetelahdiskon]))</f>
        <v/>
      </c>
      <c r="AD10" s="93"/>
      <c r="AE10" s="93" t="str">
        <f>Table1[[#This Row],[Item Description]]&amp;Table1[[#This Row],[Unit]]&amp;Table1[[#This Row],[Unit Price]]</f>
        <v>HIGHLIGHTER / STABILO KENKO HL-100 HIJAUPCS3050</v>
      </c>
    </row>
    <row r="11" spans="1:31" x14ac:dyDescent="0.25">
      <c r="A11" s="95" t="str">
        <f>IF(Table1[[#This Row],[No. Invoice :]]="","",ROW())</f>
        <v/>
      </c>
      <c r="B11" s="196" t="str">
        <f>IF(Table1[h_Kode Sales :_1]="","",B$1+COUNT(B$2:B10))</f>
        <v/>
      </c>
      <c r="G11" s="95" t="str">
        <f>IF(Table1[[#This Row],[h_No. Invoice :]]="","",CONCATENATE("AM"," ",Table1[[#This Row],[h_No. Invoice :]]))</f>
        <v/>
      </c>
      <c r="H11" s="96" t="str">
        <f>CONCATENATE(UPPER(Table1[[#This Row],[h_Kode Sales :_1]])," ",Table1[[#This Row],[h_Kode Sales :_2]])</f>
        <v xml:space="preserve"> </v>
      </c>
      <c r="I11" s="95" t="str">
        <f>IF(Table1[[#This Row],[h_toko]]="","",INDEX(Table2[e],IF(Table1[[#This Row],[h_toko]]="","",MATCH(Table1[[#This Row],[h_toko]],Table2[a],0)),))</f>
        <v/>
      </c>
      <c r="N11" s="196" t="str">
        <f>IF(Table1[[#This Row],[h_Item Description]]="","",INDEX([1]!db[NB PAJAK],MATCH(Table1[[#This Row],[h_Item Description]],[1]!db[kode],0)))</f>
        <v/>
      </c>
      <c r="P11" s="93"/>
      <c r="Q11" s="94"/>
      <c r="S11" s="199" t="str">
        <f>Table1[[#This Row],[h_hargasetelahdiskon]]</f>
        <v/>
      </c>
      <c r="V11" s="95" t="str">
        <f ca="1">IF(Table1[[#This Row],[Item Description]]="","",IF(Table1[[#This Row],[//]]="",INDIRECT(ADDRESS(ROW()-1,COLUMN())),Table1[[#This Row],[//]]))</f>
        <v/>
      </c>
      <c r="W11" s="95" t="str">
        <f ca="1">IF(Table1[[#This Row],[h_id]]="","",COUNTIF(Table1[h_id],Table1[[#This Row],[h_id]]))</f>
        <v/>
      </c>
      <c r="X11" s="93" t="str">
        <f>IF(Table1[Item Description]="","",Table1[[#This Row],[Qty]]*Table1[[#This Row],[Unit Price]])</f>
        <v/>
      </c>
      <c r="Y11" s="93" t="str">
        <f>IF(Table1[[#This Row],[h_hargasebelumdiskon]]="","",IF(Table1[[#This Row],[Disc 1]]="",0,Table1[[#This Row],[h_hargasebelumdiskon]]*Table1[[#This Row],[Disc 1]]))</f>
        <v/>
      </c>
      <c r="Z11" s="93" t="str">
        <f>IF(Table1[[#This Row],[h_hargasebelumdiskon]]="","",IF(Table1[[#This Row],[Disc 2]]="",0,(Table1[[#This Row],[h_hargasebelumdiskon]]-Table1[[#This Row],[h_disc 1]])*Table1[[#This Row],[Disc 2]]))</f>
        <v/>
      </c>
      <c r="AA11" s="93" t="str">
        <f>IF(Table1[Item Description]="","",Table1[[#This Row],[h_disc 1]]+Table1[[#This Row],[h_disc 2]])</f>
        <v/>
      </c>
      <c r="AB11" s="93" t="str">
        <f>IF(Table1[Item Description]="","",Table1[[#This Row],[h_hargasebelumdiskon]]-Table1[[#This Row],[h_diskon]])</f>
        <v/>
      </c>
      <c r="AC11" s="93" t="str">
        <f>IF(Table1[//]="","",SUMIF(Table1[h_id],Table1[h_id],Table1[h_hargasetelahdiskon]))</f>
        <v/>
      </c>
      <c r="AD11" s="93"/>
      <c r="AE11" s="93" t="str">
        <f>Table1[[#This Row],[Item Description]]&amp;Table1[[#This Row],[Unit]]&amp;Table1[[#This Row],[Unit Price]]</f>
        <v/>
      </c>
    </row>
    <row r="12" spans="1:31" x14ac:dyDescent="0.25">
      <c r="A12" s="95">
        <f>IF(Table1[[#This Row],[No. Invoice :]]="","",ROW())</f>
        <v>12</v>
      </c>
      <c r="B12" s="196">
        <f>IF(Table1[h_Kode Sales :_1]="","",B$1+COUNT(B$2:B11))</f>
        <v>23040003</v>
      </c>
      <c r="C12" s="98">
        <v>45024</v>
      </c>
      <c r="D12" s="92" t="s">
        <v>129</v>
      </c>
      <c r="E12" s="97" t="s">
        <v>156</v>
      </c>
      <c r="F12" s="92" t="s">
        <v>88</v>
      </c>
      <c r="G12" s="95" t="str">
        <f>IF(Table1[[#This Row],[h_No. Invoice :]]="","",CONCATENATE("AM"," ",Table1[[#This Row],[h_No. Invoice :]]))</f>
        <v>AM 23040003</v>
      </c>
      <c r="H12" s="96" t="str">
        <f>CONCATENATE(UPPER(Table1[[#This Row],[h_Kode Sales :_1]])," ",Table1[[#This Row],[h_Kode Sales :_2]])</f>
        <v>KO 1458</v>
      </c>
      <c r="I12" s="95" t="str">
        <f>IF(Table1[[#This Row],[h_toko]]="","",INDEX(Table2[e],IF(Table1[[#This Row],[h_toko]]="","",MATCH(Table1[[#This Row],[h_toko]],Table2[a],0)),))</f>
        <v>CV PELITA JAYA (ANUGERAH SEJAHTERA) PURWOKERTO</v>
      </c>
      <c r="J12" s="92">
        <v>144</v>
      </c>
      <c r="K12" s="92" t="s">
        <v>131</v>
      </c>
      <c r="L12" s="92">
        <v>1</v>
      </c>
      <c r="M12" s="92" t="s">
        <v>157</v>
      </c>
      <c r="N12" s="196" t="str">
        <f>IF(Table1[[#This Row],[h_Item Description]]="","",INDEX([1]!db[NB PAJAK],MATCH(Table1[[#This Row],[h_Item Description]],[1]!db[kode],0)))</f>
        <v>GEL PEN JOYKO GP-265 Q-GEL</v>
      </c>
      <c r="O12" s="92" t="s">
        <v>159</v>
      </c>
      <c r="P12" s="93">
        <v>28200</v>
      </c>
      <c r="Q12" s="94">
        <v>0.13500000000000001</v>
      </c>
      <c r="S12" s="199">
        <f>Table1[[#This Row],[h_hargasetelahdiskon]]</f>
        <v>3512592</v>
      </c>
      <c r="T12" s="93" t="s">
        <v>133</v>
      </c>
      <c r="V12" s="95">
        <f ca="1">IF(Table1[[#This Row],[Item Description]]="","",IF(Table1[[#This Row],[//]]="",INDIRECT(ADDRESS(ROW()-1,COLUMN())),Table1[[#This Row],[//]]))</f>
        <v>12</v>
      </c>
      <c r="W12" s="95">
        <f ca="1">IF(Table1[[#This Row],[h_id]]="","",COUNTIF(Table1[h_id],Table1[[#This Row],[h_id]]))</f>
        <v>2</v>
      </c>
      <c r="X12" s="93">
        <f>IF(Table1[Item Description]="","",Table1[[#This Row],[Qty]]*Table1[[#This Row],[Unit Price]])</f>
        <v>4060800</v>
      </c>
      <c r="Y12" s="93">
        <f>IF(Table1[[#This Row],[h_hargasebelumdiskon]]="","",IF(Table1[[#This Row],[Disc 1]]="",0,Table1[[#This Row],[h_hargasebelumdiskon]]*Table1[[#This Row],[Disc 1]]))</f>
        <v>548208</v>
      </c>
      <c r="Z12" s="93">
        <f>IF(Table1[[#This Row],[h_hargasebelumdiskon]]="","",IF(Table1[[#This Row],[Disc 2]]="",0,(Table1[[#This Row],[h_hargasebelumdiskon]]-Table1[[#This Row],[h_disc 1]])*Table1[[#This Row],[Disc 2]]))</f>
        <v>0</v>
      </c>
      <c r="AA12" s="93">
        <f>IF(Table1[Item Description]="","",Table1[[#This Row],[h_disc 1]]+Table1[[#This Row],[h_disc 2]])</f>
        <v>548208</v>
      </c>
      <c r="AB12" s="93">
        <f>IF(Table1[Item Description]="","",Table1[[#This Row],[h_hargasebelumdiskon]]-Table1[[#This Row],[h_diskon]])</f>
        <v>3512592</v>
      </c>
      <c r="AC12" s="93">
        <f ca="1">IF(Table1[//]="","",SUMIF(Table1[h_id],Table1[h_id],Table1[h_hargasetelahdiskon]))</f>
        <v>4736567</v>
      </c>
      <c r="AD12" s="93"/>
      <c r="AE12" s="93" t="str">
        <f>Table1[[#This Row],[Item Description]]&amp;Table1[[#This Row],[Unit]]&amp;Table1[[#This Row],[Unit Price]]</f>
        <v>GEL PEN JOYKO GP-265 Q-GELLSN28200</v>
      </c>
    </row>
    <row r="13" spans="1:31" x14ac:dyDescent="0.25">
      <c r="A13" s="95" t="str">
        <f>IF(Table1[[#This Row],[No. Invoice :]]="","",ROW())</f>
        <v/>
      </c>
      <c r="B13" s="196" t="str">
        <f>IF(Table1[h_Kode Sales :_1]="","",B$1+COUNT(B$2:B12))</f>
        <v/>
      </c>
      <c r="D13" s="197"/>
      <c r="E13" s="198"/>
      <c r="F13" s="197"/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J13" s="92">
        <v>50</v>
      </c>
      <c r="K13" s="92" t="s">
        <v>139</v>
      </c>
      <c r="L13" s="92">
        <v>1</v>
      </c>
      <c r="M13" s="92" t="s">
        <v>158</v>
      </c>
      <c r="N13" s="196" t="str">
        <f>IF(Table1[[#This Row],[h_Item Description]]="","",INDEX([1]!db[NB PAJAK],MATCH(Table1[[#This Row],[h_Item Description]],[1]!db[kode],0)))</f>
        <v>STIP / PENGHAPUS JOYKO 526-B40P PUTIH</v>
      </c>
      <c r="O13" s="92" t="s">
        <v>160</v>
      </c>
      <c r="P13" s="93">
        <v>28300</v>
      </c>
      <c r="Q13" s="94">
        <v>0.13500000000000001</v>
      </c>
      <c r="S13" s="199">
        <f>Table1[[#This Row],[h_hargasetelahdiskon]]</f>
        <v>1223975</v>
      </c>
      <c r="V13" s="95">
        <f ca="1">IF(Table1[[#This Row],[Item Description]]="","",IF(Table1[[#This Row],[//]]="",INDIRECT(ADDRESS(ROW()-1,COLUMN())),Table1[[#This Row],[//]]))</f>
        <v>12</v>
      </c>
      <c r="W13" s="95">
        <f ca="1">IF(Table1[[#This Row],[h_id]]="","",COUNTIF(Table1[h_id],Table1[[#This Row],[h_id]]))</f>
        <v>2</v>
      </c>
      <c r="X13" s="93">
        <f>IF(Table1[Item Description]="","",Table1[[#This Row],[Qty]]*Table1[[#This Row],[Unit Price]])</f>
        <v>1415000</v>
      </c>
      <c r="Y13" s="93">
        <f>IF(Table1[[#This Row],[h_hargasebelumdiskon]]="","",IF(Table1[[#This Row],[Disc 1]]="",0,Table1[[#This Row],[h_hargasebelumdiskon]]*Table1[[#This Row],[Disc 1]]))</f>
        <v>191025</v>
      </c>
      <c r="Z13" s="93">
        <f>IF(Table1[[#This Row],[h_hargasebelumdiskon]]="","",IF(Table1[[#This Row],[Disc 2]]="",0,(Table1[[#This Row],[h_hargasebelumdiskon]]-Table1[[#This Row],[h_disc 1]])*Table1[[#This Row],[Disc 2]]))</f>
        <v>0</v>
      </c>
      <c r="AA13" s="93">
        <f>IF(Table1[Item Description]="","",Table1[[#This Row],[h_disc 1]]+Table1[[#This Row],[h_disc 2]])</f>
        <v>191025</v>
      </c>
      <c r="AB13" s="93">
        <f>IF(Table1[Item Description]="","",Table1[[#This Row],[h_hargasebelumdiskon]]-Table1[[#This Row],[h_diskon]])</f>
        <v>1223975</v>
      </c>
      <c r="AC13" s="93" t="str">
        <f>IF(Table1[//]="","",SUMIF(Table1[h_id],Table1[h_id],Table1[h_hargasetelahdiskon]))</f>
        <v/>
      </c>
      <c r="AD13" s="93"/>
      <c r="AE13" s="93" t="str">
        <f>Table1[[#This Row],[Item Description]]&amp;Table1[[#This Row],[Unit]]&amp;Table1[[#This Row],[Unit Price]]</f>
        <v>STIP / PENGHAPUS JOYKO 526-B40P PUTIHBOX28300</v>
      </c>
    </row>
    <row r="14" spans="1:31" x14ac:dyDescent="0.25">
      <c r="A14" s="95" t="str">
        <f>IF(Table1[[#This Row],[No. Invoice :]]="","",ROW())</f>
        <v/>
      </c>
      <c r="B14" s="196" t="str">
        <f>IF(Table1[h_Kode Sales :_1]="","",B$1+COUNT(B$2:B13))</f>
        <v/>
      </c>
      <c r="G14" s="95" t="str">
        <f>IF(Table1[[#This Row],[h_No. Invoice :]]="","",CONCATENATE("AM"," ",Table1[[#This Row],[h_No. Invoice :]]))</f>
        <v/>
      </c>
      <c r="H14" s="96" t="str">
        <f>CONCATENATE(UPPER(Table1[[#This Row],[h_Kode Sales :_1]])," ",Table1[[#This Row],[h_Kode Sales :_2]])</f>
        <v xml:space="preserve"> </v>
      </c>
      <c r="I14" s="95" t="str">
        <f>IF(Table1[[#This Row],[h_toko]]="","",INDEX(Table2[e],IF(Table1[[#This Row],[h_toko]]="","",MATCH(Table1[[#This Row],[h_toko]],Table2[a],0)),))</f>
        <v/>
      </c>
      <c r="N14" s="196" t="str">
        <f>IF(Table1[[#This Row],[h_Item Description]]="","",INDEX([1]!db[NB PAJAK],MATCH(Table1[[#This Row],[h_Item Description]],[1]!db[kode],0)))</f>
        <v/>
      </c>
      <c r="P14" s="93"/>
      <c r="Q14" s="94"/>
      <c r="S14" s="199" t="str">
        <f>Table1[[#This Row],[h_hargasetelahdiskon]]</f>
        <v/>
      </c>
      <c r="V14" s="95" t="str">
        <f ca="1">IF(Table1[[#This Row],[Item Description]]="","",IF(Table1[[#This Row],[//]]="",INDIRECT(ADDRESS(ROW()-1,COLUMN())),Table1[[#This Row],[//]]))</f>
        <v/>
      </c>
      <c r="W14" s="95" t="str">
        <f ca="1">IF(Table1[[#This Row],[h_id]]="","",COUNTIF(Table1[h_id],Table1[[#This Row],[h_id]]))</f>
        <v/>
      </c>
      <c r="X14" s="93" t="str">
        <f>IF(Table1[Item Description]="","",Table1[[#This Row],[Qty]]*Table1[[#This Row],[Unit Price]])</f>
        <v/>
      </c>
      <c r="Y14" s="93" t="str">
        <f>IF(Table1[[#This Row],[h_hargasebelumdiskon]]="","",IF(Table1[[#This Row],[Disc 1]]="",0,Table1[[#This Row],[h_hargasebelumdiskon]]*Table1[[#This Row],[Disc 1]]))</f>
        <v/>
      </c>
      <c r="Z14" s="93" t="str">
        <f>IF(Table1[[#This Row],[h_hargasebelumdiskon]]="","",IF(Table1[[#This Row],[Disc 2]]="",0,(Table1[[#This Row],[h_hargasebelumdiskon]]-Table1[[#This Row],[h_disc 1]])*Table1[[#This Row],[Disc 2]]))</f>
        <v/>
      </c>
      <c r="AA14" s="93" t="str">
        <f>IF(Table1[Item Description]="","",Table1[[#This Row],[h_disc 1]]+Table1[[#This Row],[h_disc 2]])</f>
        <v/>
      </c>
      <c r="AB14" s="93" t="str">
        <f>IF(Table1[Item Description]="","",Table1[[#This Row],[h_hargasebelumdiskon]]-Table1[[#This Row],[h_diskon]])</f>
        <v/>
      </c>
      <c r="AC14" s="93" t="str">
        <f>IF(Table1[//]="","",SUMIF(Table1[h_id],Table1[h_id],Table1[h_hargasetelahdiskon]))</f>
        <v/>
      </c>
      <c r="AD14" s="93"/>
      <c r="AE14" s="93" t="str">
        <f>Table1[[#This Row],[Item Description]]&amp;Table1[[#This Row],[Unit]]&amp;Table1[[#This Row],[Unit Price]]</f>
        <v/>
      </c>
    </row>
    <row r="15" spans="1:31" x14ac:dyDescent="0.25">
      <c r="A15" s="95">
        <f>IF(Table1[[#This Row],[No. Invoice :]]="","",ROW())</f>
        <v>15</v>
      </c>
      <c r="B15" s="196">
        <f>IF(Table1[h_Kode Sales :_1]="","",B$1+COUNT(B$2:B14))</f>
        <v>23040004</v>
      </c>
      <c r="C15" s="98">
        <v>45024</v>
      </c>
      <c r="D15" s="92" t="s">
        <v>136</v>
      </c>
      <c r="E15" s="97" t="s">
        <v>162</v>
      </c>
      <c r="F15" s="92" t="s">
        <v>97</v>
      </c>
      <c r="G15" s="95" t="str">
        <f>IF(Table1[[#This Row],[h_No. Invoice :]]="","",CONCATENATE("AM"," ",Table1[[#This Row],[h_No. Invoice :]]))</f>
        <v>AM 23040004</v>
      </c>
      <c r="H15" s="96" t="str">
        <f>CONCATENATE(UPPER(Table1[[#This Row],[h_Kode Sales :_1]])," ",Table1[[#This Row],[h_Kode Sales :_2]])</f>
        <v>G 1459</v>
      </c>
      <c r="I15" s="95" t="str">
        <f>IF(Table1[[#This Row],[h_toko]]="","",INDEX(Table2[e],IF(Table1[[#This Row],[h_toko]]="","",MATCH(Table1[[#This Row],[h_toko]],Table2[a],0)),))</f>
        <v>LILY JULIAWATI (REJO AGUNG) JOMBANG</v>
      </c>
      <c r="J15" s="92">
        <v>240</v>
      </c>
      <c r="K15" s="92" t="s">
        <v>143</v>
      </c>
      <c r="L15" s="92">
        <v>5</v>
      </c>
      <c r="M15" s="92" t="s">
        <v>164</v>
      </c>
      <c r="N15" s="196" t="str">
        <f>IF(Table1[[#This Row],[h_Item Description]]="","",INDEX([1]!db[NB PAJAK],MATCH(Table1[[#This Row],[h_Item Description]],[1]!db[kode],0)))</f>
        <v>CRAYON / OIL PASTEL JOYKO OP-24S PP CASE SEA WORLD</v>
      </c>
      <c r="O15" s="92" t="s">
        <v>166</v>
      </c>
      <c r="P15" s="93">
        <v>29600</v>
      </c>
      <c r="Q15" s="94">
        <v>0.125</v>
      </c>
      <c r="R15" s="94">
        <v>0.03</v>
      </c>
      <c r="S15" s="199">
        <f>Table1[[#This Row],[h_hargasetelahdiskon]]</f>
        <v>6029520</v>
      </c>
      <c r="T15" s="93" t="s">
        <v>133</v>
      </c>
      <c r="V15" s="95">
        <f ca="1">IF(Table1[[#This Row],[Item Description]]="","",IF(Table1[[#This Row],[//]]="",INDIRECT(ADDRESS(ROW()-1,COLUMN())),Table1[[#This Row],[//]]))</f>
        <v>15</v>
      </c>
      <c r="W15" s="95">
        <f ca="1">IF(Table1[[#This Row],[h_id]]="","",COUNTIF(Table1[h_id],Table1[[#This Row],[h_id]]))</f>
        <v>3</v>
      </c>
      <c r="X15" s="93">
        <f>IF(Table1[Item Description]="","",Table1[[#This Row],[Qty]]*Table1[[#This Row],[Unit Price]])</f>
        <v>7104000</v>
      </c>
      <c r="Y15" s="93">
        <f>IF(Table1[[#This Row],[h_hargasebelumdiskon]]="","",IF(Table1[[#This Row],[Disc 1]]="",0,Table1[[#This Row],[h_hargasebelumdiskon]]*Table1[[#This Row],[Disc 1]]))</f>
        <v>888000</v>
      </c>
      <c r="Z15" s="93">
        <f>IF(Table1[[#This Row],[h_hargasebelumdiskon]]="","",IF(Table1[[#This Row],[Disc 2]]="",0,(Table1[[#This Row],[h_hargasebelumdiskon]]-Table1[[#This Row],[h_disc 1]])*Table1[[#This Row],[Disc 2]]))</f>
        <v>186480</v>
      </c>
      <c r="AA15" s="93">
        <f>IF(Table1[Item Description]="","",Table1[[#This Row],[h_disc 1]]+Table1[[#This Row],[h_disc 2]])</f>
        <v>1074480</v>
      </c>
      <c r="AB15" s="93">
        <f>IF(Table1[Item Description]="","",Table1[[#This Row],[h_hargasebelumdiskon]]-Table1[[#This Row],[h_diskon]])</f>
        <v>6029520</v>
      </c>
      <c r="AC15" s="93">
        <f ca="1">IF(Table1[//]="","",SUMIF(Table1[h_id],Table1[h_id],Table1[h_hargasetelahdiskon]))</f>
        <v>12993645</v>
      </c>
      <c r="AD15" s="93"/>
      <c r="AE15" s="93" t="str">
        <f>Table1[[#This Row],[Item Description]]&amp;Table1[[#This Row],[Unit]]&amp;Table1[[#This Row],[Unit Price]]</f>
        <v>CRAYON / OIL PASTEL JOYKO OP-24S PP CASE SEA WORLDPCS29600</v>
      </c>
    </row>
    <row r="16" spans="1:31" x14ac:dyDescent="0.25">
      <c r="A16" s="95" t="str">
        <f>IF(Table1[[#This Row],[No. Invoice :]]="","",ROW())</f>
        <v/>
      </c>
      <c r="B16" s="196" t="str">
        <f>IF(Table1[h_Kode Sales :_1]="","",B$1+COUNT(B$2:B15))</f>
        <v/>
      </c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J16" s="92">
        <v>720</v>
      </c>
      <c r="K16" s="92" t="s">
        <v>143</v>
      </c>
      <c r="L16" s="92">
        <v>1</v>
      </c>
      <c r="M16" s="92" t="s">
        <v>163</v>
      </c>
      <c r="N16" s="196" t="str">
        <f>IF(Table1[[#This Row],[h_Item Description]]="","",INDEX([1]!db[NB PAJAK],MATCH(Table1[[#This Row],[h_Item Description]],[1]!db[kode],0)))</f>
        <v>CORRECTION TAPE JOYKO CT-522</v>
      </c>
      <c r="O16" s="92" t="s">
        <v>167</v>
      </c>
      <c r="P16" s="93">
        <v>4800</v>
      </c>
      <c r="Q16" s="94">
        <v>0.125</v>
      </c>
      <c r="S16" s="199">
        <f>Table1[[#This Row],[h_hargasetelahdiskon]]</f>
        <v>3024000</v>
      </c>
      <c r="V16" s="95">
        <f ca="1">IF(Table1[[#This Row],[Item Description]]="","",IF(Table1[[#This Row],[//]]="",INDIRECT(ADDRESS(ROW()-1,COLUMN())),Table1[[#This Row],[//]]))</f>
        <v>15</v>
      </c>
      <c r="W16" s="95">
        <f ca="1">IF(Table1[[#This Row],[h_id]]="","",COUNTIF(Table1[h_id],Table1[[#This Row],[h_id]]))</f>
        <v>3</v>
      </c>
      <c r="X16" s="93">
        <f>IF(Table1[Item Description]="","",Table1[[#This Row],[Qty]]*Table1[[#This Row],[Unit Price]])</f>
        <v>3456000</v>
      </c>
      <c r="Y16" s="93">
        <f>IF(Table1[[#This Row],[h_hargasebelumdiskon]]="","",IF(Table1[[#This Row],[Disc 1]]="",0,Table1[[#This Row],[h_hargasebelumdiskon]]*Table1[[#This Row],[Disc 1]]))</f>
        <v>432000</v>
      </c>
      <c r="Z16" s="93">
        <f>IF(Table1[[#This Row],[h_hargasebelumdiskon]]="","",IF(Table1[[#This Row],[Disc 2]]="",0,(Table1[[#This Row],[h_hargasebelumdiskon]]-Table1[[#This Row],[h_disc 1]])*Table1[[#This Row],[Disc 2]]))</f>
        <v>0</v>
      </c>
      <c r="AA16" s="93">
        <f>IF(Table1[Item Description]="","",Table1[[#This Row],[h_disc 1]]+Table1[[#This Row],[h_disc 2]])</f>
        <v>432000</v>
      </c>
      <c r="AB16" s="93">
        <f>IF(Table1[Item Description]="","",Table1[[#This Row],[h_hargasebelumdiskon]]-Table1[[#This Row],[h_diskon]])</f>
        <v>3024000</v>
      </c>
      <c r="AC16" s="93" t="str">
        <f>IF(Table1[//]="","",SUMIF(Table1[h_id],Table1[h_id],Table1[h_hargasetelahdiskon]))</f>
        <v/>
      </c>
      <c r="AD16" s="93"/>
      <c r="AE16" s="93" t="str">
        <f>Table1[[#This Row],[Item Description]]&amp;Table1[[#This Row],[Unit]]&amp;Table1[[#This Row],[Unit Price]]</f>
        <v>CORRECTION TAPE JOYKO CT-522PCS4800</v>
      </c>
    </row>
    <row r="17" spans="1:31" x14ac:dyDescent="0.25">
      <c r="A17" s="95" t="str">
        <f>IF(Table1[[#This Row],[No. Invoice :]]="","",ROW())</f>
        <v/>
      </c>
      <c r="B17" s="196" t="str">
        <f>IF(Table1[h_Kode Sales :_1]="","",B$1+COUNT(B$2:B16))</f>
        <v/>
      </c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J17" s="92">
        <v>60</v>
      </c>
      <c r="K17" s="92" t="s">
        <v>143</v>
      </c>
      <c r="L17" s="92">
        <v>1</v>
      </c>
      <c r="M17" s="92" t="s">
        <v>165</v>
      </c>
      <c r="N17" s="196" t="str">
        <f>IF(Table1[[#This Row],[h_Item Description]]="","",INDEX([1]!db[NB PAJAK],MATCH(Table1[[#This Row],[h_Item Description]],[1]!db[kode],0)))</f>
        <v>CALCULATOR JOYKO CC-800CH</v>
      </c>
      <c r="O17" s="92" t="s">
        <v>168</v>
      </c>
      <c r="P17" s="93">
        <v>79000</v>
      </c>
      <c r="Q17" s="94">
        <v>0.125</v>
      </c>
      <c r="R17" s="94">
        <v>0.05</v>
      </c>
      <c r="S17" s="199">
        <f>Table1[[#This Row],[h_hargasetelahdiskon]]</f>
        <v>3940125</v>
      </c>
      <c r="V17" s="95">
        <f ca="1">IF(Table1[[#This Row],[Item Description]]="","",IF(Table1[[#This Row],[//]]="",INDIRECT(ADDRESS(ROW()-1,COLUMN())),Table1[[#This Row],[//]]))</f>
        <v>15</v>
      </c>
      <c r="W17" s="95">
        <f ca="1">IF(Table1[[#This Row],[h_id]]="","",COUNTIF(Table1[h_id],Table1[[#This Row],[h_id]]))</f>
        <v>3</v>
      </c>
      <c r="X17" s="93">
        <f>IF(Table1[Item Description]="","",Table1[[#This Row],[Qty]]*Table1[[#This Row],[Unit Price]])</f>
        <v>4740000</v>
      </c>
      <c r="Y17" s="93">
        <f>IF(Table1[[#This Row],[h_hargasebelumdiskon]]="","",IF(Table1[[#This Row],[Disc 1]]="",0,Table1[[#This Row],[h_hargasebelumdiskon]]*Table1[[#This Row],[Disc 1]]))</f>
        <v>592500</v>
      </c>
      <c r="Z17" s="93">
        <f>IF(Table1[[#This Row],[h_hargasebelumdiskon]]="","",IF(Table1[[#This Row],[Disc 2]]="",0,(Table1[[#This Row],[h_hargasebelumdiskon]]-Table1[[#This Row],[h_disc 1]])*Table1[[#This Row],[Disc 2]]))</f>
        <v>207375</v>
      </c>
      <c r="AA17" s="93">
        <f>IF(Table1[Item Description]="","",Table1[[#This Row],[h_disc 1]]+Table1[[#This Row],[h_disc 2]])</f>
        <v>799875</v>
      </c>
      <c r="AB17" s="93">
        <f>IF(Table1[Item Description]="","",Table1[[#This Row],[h_hargasebelumdiskon]]-Table1[[#This Row],[h_diskon]])</f>
        <v>3940125</v>
      </c>
      <c r="AC17" s="93" t="str">
        <f>IF(Table1[//]="","",SUMIF(Table1[h_id],Table1[h_id],Table1[h_hargasetelahdiskon]))</f>
        <v/>
      </c>
      <c r="AD17" s="93"/>
      <c r="AE17" s="93" t="str">
        <f>Table1[[#This Row],[Item Description]]&amp;Table1[[#This Row],[Unit]]&amp;Table1[[#This Row],[Unit Price]]</f>
        <v>CALCULATOR JOYKO CC-800CHPCS79000</v>
      </c>
    </row>
    <row r="18" spans="1:31" x14ac:dyDescent="0.25">
      <c r="A18" s="95" t="str">
        <f>IF(Table1[[#This Row],[No. Invoice :]]="","",ROW())</f>
        <v/>
      </c>
      <c r="B18" s="196" t="str">
        <f>IF(Table1[h_Kode Sales :_1]="","",B$1+COUNT(B$2:B17))</f>
        <v/>
      </c>
      <c r="D18" s="197"/>
      <c r="E18" s="198"/>
      <c r="F18" s="197"/>
      <c r="G18" s="95" t="str">
        <f>IF(Table1[[#This Row],[h_No. Invoice :]]="","",CONCATENATE("AM"," ",Table1[[#This Row],[h_No. Invoice :]]))</f>
        <v/>
      </c>
      <c r="H18" s="96" t="str">
        <f>CONCATENATE(UPPER(Table1[[#This Row],[h_Kode Sales :_1]])," ",Table1[[#This Row],[h_Kode Sales :_2]])</f>
        <v xml:space="preserve"> </v>
      </c>
      <c r="I18" s="95" t="str">
        <f>IF(Table1[[#This Row],[h_toko]]="","",INDEX(Table2[e],IF(Table1[[#This Row],[h_toko]]="","",MATCH(Table1[[#This Row],[h_toko]],Table2[a],0)),))</f>
        <v/>
      </c>
      <c r="N18" s="196" t="str">
        <f>IF(Table1[[#This Row],[h_Item Description]]="","",INDEX([1]!db[NB PAJAK],MATCH(Table1[[#This Row],[h_Item Description]],[1]!db[kode],0)))</f>
        <v/>
      </c>
      <c r="P18" s="93"/>
      <c r="Q18" s="94"/>
      <c r="S18" s="199" t="str">
        <f>Table1[[#This Row],[h_hargasetelahdiskon]]</f>
        <v/>
      </c>
      <c r="V18" s="95" t="str">
        <f ca="1">IF(Table1[[#This Row],[Item Description]]="","",IF(Table1[[#This Row],[//]]="",INDIRECT(ADDRESS(ROW()-1,COLUMN())),Table1[[#This Row],[//]]))</f>
        <v/>
      </c>
      <c r="W18" s="95" t="str">
        <f ca="1">IF(Table1[[#This Row],[h_id]]="","",COUNTIF(Table1[h_id],Table1[[#This Row],[h_id]]))</f>
        <v/>
      </c>
      <c r="X18" s="93" t="str">
        <f>IF(Table1[Item Description]="","",Table1[[#This Row],[Qty]]*Table1[[#This Row],[Unit Price]])</f>
        <v/>
      </c>
      <c r="Y18" s="93" t="str">
        <f>IF(Table1[[#This Row],[h_hargasebelumdiskon]]="","",IF(Table1[[#This Row],[Disc 1]]="",0,Table1[[#This Row],[h_hargasebelumdiskon]]*Table1[[#This Row],[Disc 1]]))</f>
        <v/>
      </c>
      <c r="Z18" s="93" t="str">
        <f>IF(Table1[[#This Row],[h_hargasebelumdiskon]]="","",IF(Table1[[#This Row],[Disc 2]]="",0,(Table1[[#This Row],[h_hargasebelumdiskon]]-Table1[[#This Row],[h_disc 1]])*Table1[[#This Row],[Disc 2]]))</f>
        <v/>
      </c>
      <c r="AA18" s="93" t="str">
        <f>IF(Table1[Item Description]="","",Table1[[#This Row],[h_disc 1]]+Table1[[#This Row],[h_disc 2]])</f>
        <v/>
      </c>
      <c r="AB18" s="93" t="str">
        <f>IF(Table1[Item Description]="","",Table1[[#This Row],[h_hargasebelumdiskon]]-Table1[[#This Row],[h_diskon]])</f>
        <v/>
      </c>
      <c r="AC18" s="93" t="str">
        <f>IF(Table1[//]="","",SUMIF(Table1[h_id],Table1[h_id],Table1[h_hargasetelahdiskon]))</f>
        <v/>
      </c>
      <c r="AD18" s="93"/>
      <c r="AE18" s="93" t="str">
        <f>Table1[[#This Row],[Item Description]]&amp;Table1[[#This Row],[Unit]]&amp;Table1[[#This Row],[Unit Price]]</f>
        <v/>
      </c>
    </row>
    <row r="19" spans="1:31" x14ac:dyDescent="0.25">
      <c r="A19" s="95">
        <f>IF(Table1[[#This Row],[No. Invoice :]]="","",ROW())</f>
        <v>19</v>
      </c>
      <c r="B19" s="196">
        <f>IF(Table1[h_Kode Sales :_1]="","",B$1+COUNT(B$2:B18))</f>
        <v>23040005</v>
      </c>
      <c r="C19" s="98">
        <v>45027</v>
      </c>
      <c r="D19" s="92" t="s">
        <v>173</v>
      </c>
      <c r="E19" s="198"/>
      <c r="F19" s="92" t="s">
        <v>88</v>
      </c>
      <c r="G19" s="95" t="str">
        <f>IF(Table1[[#This Row],[h_No. Invoice :]]="","",CONCATENATE("AM"," ",Table1[[#This Row],[h_No. Invoice :]]))</f>
        <v>AM 23040005</v>
      </c>
      <c r="H19" s="96" t="str">
        <f>CONCATENATE(UPPER(Table1[[#This Row],[h_Kode Sales :_1]])," ",Table1[[#This Row],[h_Kode Sales :_2]])</f>
        <v xml:space="preserve">KO 1467 </v>
      </c>
      <c r="I19" s="95" t="str">
        <f>IF(Table1[[#This Row],[h_toko]]="","",INDEX(Table2[e],IF(Table1[[#This Row],[h_toko]]="","",MATCH(Table1[[#This Row],[h_toko]],Table2[a],0)),))</f>
        <v>CV PELITA JAYA (ANUGERAH SEJAHTERA) PURWOKERTO</v>
      </c>
      <c r="J19" s="92">
        <v>40</v>
      </c>
      <c r="K19" s="92" t="s">
        <v>174</v>
      </c>
      <c r="L19" s="92">
        <v>2</v>
      </c>
      <c r="M19" s="92" t="s">
        <v>175</v>
      </c>
      <c r="N19" s="196" t="str">
        <f>IF(Table1[[#This Row],[h_Item Description]]="","",INDEX([1]!db[NB PAJAK],MATCH(Table1[[#This Row],[h_Item Description]],[1]!db[kode],0)))</f>
        <v>PENSIL KENKO 2B-6191 HIJAU CAP HITAM</v>
      </c>
      <c r="O19" s="92" t="s">
        <v>176</v>
      </c>
      <c r="P19" s="93">
        <v>110400</v>
      </c>
      <c r="Q19" s="94">
        <v>0.13500000000000001</v>
      </c>
      <c r="S19" s="199">
        <f>Table1[[#This Row],[h_hargasetelahdiskon]]</f>
        <v>3819840</v>
      </c>
      <c r="T19" s="93" t="s">
        <v>133</v>
      </c>
      <c r="V19" s="95">
        <f ca="1">IF(Table1[[#This Row],[Item Description]]="","",IF(Table1[[#This Row],[//]]="",INDIRECT(ADDRESS(ROW()-1,COLUMN())),Table1[[#This Row],[//]]))</f>
        <v>19</v>
      </c>
      <c r="W19" s="95">
        <f ca="1">IF(Table1[[#This Row],[h_id]]="","",COUNTIF(Table1[h_id],Table1[[#This Row],[h_id]]))</f>
        <v>1</v>
      </c>
      <c r="X19" s="93">
        <f>IF(Table1[Item Description]="","",Table1[[#This Row],[Qty]]*Table1[[#This Row],[Unit Price]])</f>
        <v>4416000</v>
      </c>
      <c r="Y19" s="93">
        <f>IF(Table1[[#This Row],[h_hargasebelumdiskon]]="","",IF(Table1[[#This Row],[Disc 1]]="",0,Table1[[#This Row],[h_hargasebelumdiskon]]*Table1[[#This Row],[Disc 1]]))</f>
        <v>596160</v>
      </c>
      <c r="Z19" s="93">
        <f>IF(Table1[[#This Row],[h_hargasebelumdiskon]]="","",IF(Table1[[#This Row],[Disc 2]]="",0,(Table1[[#This Row],[h_hargasebelumdiskon]]-Table1[[#This Row],[h_disc 1]])*Table1[[#This Row],[Disc 2]]))</f>
        <v>0</v>
      </c>
      <c r="AA19" s="93">
        <f>IF(Table1[Item Description]="","",Table1[[#This Row],[h_disc 1]]+Table1[[#This Row],[h_disc 2]])</f>
        <v>596160</v>
      </c>
      <c r="AB19" s="93">
        <f>IF(Table1[Item Description]="","",Table1[[#This Row],[h_hargasebelumdiskon]]-Table1[[#This Row],[h_diskon]])</f>
        <v>3819840</v>
      </c>
      <c r="AC19" s="93">
        <f ca="1">IF(Table1[//]="","",SUMIF(Table1[h_id],Table1[h_id],Table1[h_hargasetelahdiskon]))</f>
        <v>3819840</v>
      </c>
      <c r="AD19" s="93"/>
      <c r="AE19" s="93" t="str">
        <f>Table1[[#This Row],[Item Description]]&amp;Table1[[#This Row],[Unit]]&amp;Table1[[#This Row],[Unit Price]]</f>
        <v>PENSIL KENKO 2B-6191 HIJAU CAP HITAMGRS110400</v>
      </c>
    </row>
    <row r="20" spans="1:31" x14ac:dyDescent="0.25">
      <c r="A20" s="95" t="str">
        <f>IF(Table1[[#This Row],[No. Invoice :]]="","",ROW())</f>
        <v/>
      </c>
      <c r="B20" s="196" t="str">
        <f>IF(Table1[h_Kode Sales :_1]="","",B$1+COUNT(B$2:B19))</f>
        <v/>
      </c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N20" s="196" t="str">
        <f>IF(Table1[[#This Row],[h_Item Description]]="","",INDEX([1]!db[NB PAJAK],MATCH(Table1[[#This Row],[h_Item Description]],[1]!db[kode],0)))</f>
        <v/>
      </c>
      <c r="P20" s="93"/>
      <c r="Q20" s="94"/>
      <c r="S20" s="199" t="str">
        <f>Table1[[#This Row],[h_hargasetelahdiskon]]</f>
        <v/>
      </c>
      <c r="V20" s="95" t="str">
        <f ca="1">IF(Table1[[#This Row],[Item Description]]="","",IF(Table1[[#This Row],[//]]="",INDIRECT(ADDRESS(ROW()-1,COLUMN())),Table1[[#This Row],[//]]))</f>
        <v/>
      </c>
      <c r="W20" s="95" t="str">
        <f ca="1">IF(Table1[[#This Row],[h_id]]="","",COUNTIF(Table1[h_id],Table1[[#This Row],[h_id]]))</f>
        <v/>
      </c>
      <c r="X20" s="93" t="str">
        <f>IF(Table1[Item Description]="","",Table1[[#This Row],[Qty]]*Table1[[#This Row],[Unit Price]])</f>
        <v/>
      </c>
      <c r="Y20" s="93" t="str">
        <f>IF(Table1[[#This Row],[h_hargasebelumdiskon]]="","",IF(Table1[[#This Row],[Disc 1]]="",0,Table1[[#This Row],[h_hargasebelumdiskon]]*Table1[[#This Row],[Disc 1]]))</f>
        <v/>
      </c>
      <c r="Z20" s="93" t="str">
        <f>IF(Table1[[#This Row],[h_hargasebelumdiskon]]="","",IF(Table1[[#This Row],[Disc 2]]="",0,(Table1[[#This Row],[h_hargasebelumdiskon]]-Table1[[#This Row],[h_disc 1]])*Table1[[#This Row],[Disc 2]]))</f>
        <v/>
      </c>
      <c r="AA20" s="93" t="str">
        <f>IF(Table1[Item Description]="","",Table1[[#This Row],[h_disc 1]]+Table1[[#This Row],[h_disc 2]])</f>
        <v/>
      </c>
      <c r="AB20" s="93" t="str">
        <f>IF(Table1[Item Description]="","",Table1[[#This Row],[h_hargasebelumdiskon]]-Table1[[#This Row],[h_diskon]])</f>
        <v/>
      </c>
      <c r="AC20" s="93" t="str">
        <f>IF(Table1[//]="","",SUMIF(Table1[h_id],Table1[h_id],Table1[h_hargasetelahdiskon]))</f>
        <v/>
      </c>
      <c r="AD20" s="93"/>
      <c r="AE20" s="93" t="str">
        <f>Table1[[#This Row],[Item Description]]&amp;Table1[[#This Row],[Unit]]&amp;Table1[[#This Row],[Unit Price]]</f>
        <v/>
      </c>
    </row>
    <row r="21" spans="1:31" x14ac:dyDescent="0.25">
      <c r="A21" s="95">
        <f>IF(Table1[[#This Row],[No. Invoice :]]="","",ROW())</f>
        <v>21</v>
      </c>
      <c r="B21" s="196">
        <f>IF(Table1[h_Kode Sales :_1]="","",B$1+COUNT(B$2:B20))</f>
        <v>23040006</v>
      </c>
      <c r="C21" s="98">
        <v>45028</v>
      </c>
      <c r="D21" s="92" t="s">
        <v>136</v>
      </c>
      <c r="E21" s="97" t="s">
        <v>178</v>
      </c>
      <c r="F21" s="92" t="s">
        <v>97</v>
      </c>
      <c r="G21" s="95" t="str">
        <f>IF(Table1[[#This Row],[h_No. Invoice :]]="","",CONCATENATE("AM"," ",Table1[[#This Row],[h_No. Invoice :]]))</f>
        <v>AM 23040006</v>
      </c>
      <c r="H21" s="96" t="str">
        <f>CONCATENATE(UPPER(Table1[[#This Row],[h_Kode Sales :_1]])," ",Table1[[#This Row],[h_Kode Sales :_2]])</f>
        <v>G 1474</v>
      </c>
      <c r="I21" s="95" t="str">
        <f>IF(Table1[[#This Row],[h_toko]]="","",INDEX(Table2[e],IF(Table1[[#This Row],[h_toko]]="","",MATCH(Table1[[#This Row],[h_toko]],Table2[a],0)),))</f>
        <v>LILY JULIAWATI (REJO AGUNG) JOMBANG</v>
      </c>
      <c r="J21" s="92">
        <v>1440</v>
      </c>
      <c r="K21" s="92" t="s">
        <v>143</v>
      </c>
      <c r="L21" s="92">
        <v>10</v>
      </c>
      <c r="M21" s="92" t="s">
        <v>179</v>
      </c>
      <c r="N21" s="196" t="str">
        <f>IF(Table1[[#This Row],[h_Item Description]]="","",INDEX([1]!db[NB PAJAK],MATCH(Table1[[#This Row],[h_Item Description]],[1]!db[kode],0)))</f>
        <v>CRAYON / OIL PASTEL JOYKO OP-12S PP CASE SEA WORLD</v>
      </c>
      <c r="O21" s="92" t="s">
        <v>180</v>
      </c>
      <c r="P21" s="93">
        <v>11900</v>
      </c>
      <c r="Q21" s="94">
        <v>0.125</v>
      </c>
      <c r="R21" s="94">
        <v>0.03</v>
      </c>
      <c r="S21" s="199">
        <f>Table1[[#This Row],[h_hargasetelahdiskon]]</f>
        <v>14544180</v>
      </c>
      <c r="T21" s="93" t="s">
        <v>133</v>
      </c>
      <c r="V21" s="95">
        <f ca="1">IF(Table1[[#This Row],[Item Description]]="","",IF(Table1[[#This Row],[//]]="",INDIRECT(ADDRESS(ROW()-1,COLUMN())),Table1[[#This Row],[//]]))</f>
        <v>21</v>
      </c>
      <c r="W21" s="95">
        <f ca="1">IF(Table1[[#This Row],[h_id]]="","",COUNTIF(Table1[h_id],Table1[[#This Row],[h_id]]))</f>
        <v>1</v>
      </c>
      <c r="X21" s="93">
        <f>IF(Table1[Item Description]="","",Table1[[#This Row],[Qty]]*Table1[[#This Row],[Unit Price]])</f>
        <v>17136000</v>
      </c>
      <c r="Y21" s="93">
        <f>IF(Table1[[#This Row],[h_hargasebelumdiskon]]="","",IF(Table1[[#This Row],[Disc 1]]="",0,Table1[[#This Row],[h_hargasebelumdiskon]]*Table1[[#This Row],[Disc 1]]))</f>
        <v>2142000</v>
      </c>
      <c r="Z21" s="93">
        <f>IF(Table1[[#This Row],[h_hargasebelumdiskon]]="","",IF(Table1[[#This Row],[Disc 2]]="",0,(Table1[[#This Row],[h_hargasebelumdiskon]]-Table1[[#This Row],[h_disc 1]])*Table1[[#This Row],[Disc 2]]))</f>
        <v>449820</v>
      </c>
      <c r="AA21" s="93">
        <f>IF(Table1[Item Description]="","",Table1[[#This Row],[h_disc 1]]+Table1[[#This Row],[h_disc 2]])</f>
        <v>2591820</v>
      </c>
      <c r="AB21" s="93">
        <f>IF(Table1[Item Description]="","",Table1[[#This Row],[h_hargasebelumdiskon]]-Table1[[#This Row],[h_diskon]])</f>
        <v>14544180</v>
      </c>
      <c r="AC21" s="93">
        <f ca="1">IF(Table1[//]="","",SUMIF(Table1[h_id],Table1[h_id],Table1[h_hargasetelahdiskon]))</f>
        <v>14544180</v>
      </c>
      <c r="AD21" s="93"/>
      <c r="AE21" s="93" t="str">
        <f>Table1[[#This Row],[Item Description]]&amp;Table1[[#This Row],[Unit]]&amp;Table1[[#This Row],[Unit Price]]</f>
        <v>CRAYON / OIL PASTEL JOYKO OP-12S PP CASE SEA WORLDPCS11900</v>
      </c>
    </row>
    <row r="22" spans="1:31" x14ac:dyDescent="0.25">
      <c r="A22" s="95" t="str">
        <f>IF(Table1[[#This Row],[No. Invoice :]]="","",ROW())</f>
        <v/>
      </c>
      <c r="B22" s="196" t="str">
        <f>IF(Table1[h_Kode Sales :_1]="","",B$1+COUNT(B$2:B21))</f>
        <v/>
      </c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 ca="1">IF(Table1[[#This Row],[Item Description]]="","",IF(Table1[[#This Row],[//]]="",INDIRECT(ADDRESS(ROW()-1,COLUMN())),Table1[[#This Row],[//]]))</f>
        <v/>
      </c>
      <c r="W22" s="95" t="str">
        <f ca="1"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IF(Table1[[#This Row],[h_hargasebelumdiskon]]="","",IF(Table1[[#This Row],[Disc 1]]="",0,Table1[[#This Row],[h_hargasebelumdiskon]]*Table1[[#This Row],[Disc 1]]))</f>
        <v/>
      </c>
      <c r="Z22" s="93" t="str">
        <f>IF(Table1[[#This Row],[h_hargasebelumdiskon]]="","",IF(Table1[[#This Row],[Disc 2]]="",0,(Table1[[#This Row],[h_hargasebelumdiskon]]-Table1[[#This Row],[h_disc 1]])*Table1[[#This Row],[Disc 2]]))</f>
        <v/>
      </c>
      <c r="AA22" s="93" t="str">
        <f>IF(Table1[Item Description]="","",Table1[[#This Row],[h_disc 1]]+Table1[[#This Row],[h_disc 2]])</f>
        <v/>
      </c>
      <c r="AB22" s="93" t="str">
        <f>IF(Table1[Item Description]="","",Table1[[#This Row],[h_hargasebelumdiskon]]-Table1[[#This Row],[h_diskon]])</f>
        <v/>
      </c>
      <c r="AC22" s="93" t="str">
        <f>IF(Table1[//]="","",SUMIF(Table1[h_id],Table1[h_id],Table1[h_hargasetelahdiskon]))</f>
        <v/>
      </c>
      <c r="AD22" s="93"/>
      <c r="AE22" s="93" t="str">
        <f>Table1[[#This Row],[Item Description]]&amp;Table1[[#This Row],[Unit]]&amp;Table1[[#This Row],[Unit Price]]</f>
        <v/>
      </c>
    </row>
    <row r="23" spans="1:31" x14ac:dyDescent="0.25">
      <c r="A23" s="95">
        <f>IF(Table1[[#This Row],[No. Invoice :]]="","",ROW())</f>
        <v>23</v>
      </c>
      <c r="B23" s="196">
        <f>IF(Table1[h_Kode Sales :_1]="","",B$1+COUNT(B$2:B22))</f>
        <v>23040007</v>
      </c>
      <c r="C23" s="98">
        <v>45028</v>
      </c>
      <c r="D23" s="92" t="s">
        <v>182</v>
      </c>
      <c r="E23" s="97" t="s">
        <v>183</v>
      </c>
      <c r="F23" s="92" t="s">
        <v>184</v>
      </c>
      <c r="G23" s="95" t="str">
        <f>IF(Table1[[#This Row],[h_No. Invoice :]]="","",CONCATENATE("AM"," ",Table1[[#This Row],[h_No. Invoice :]]))</f>
        <v>AM 23040007</v>
      </c>
      <c r="H23" s="96" t="str">
        <f>CONCATENATE(UPPER(Table1[[#This Row],[h_Kode Sales :_1]])," ",Table1[[#This Row],[h_Kode Sales :_2]])</f>
        <v>KO 1027</v>
      </c>
      <c r="I23" s="95" t="str">
        <f>IF(Table1[[#This Row],[h_toko]]="","",INDEX(Table2[e],IF(Table1[[#This Row],[h_toko]]="","",MATCH(Table1[[#This Row],[h_toko]],Table2[a],0)),))</f>
        <v>SOEYANTO LOPULUSI ( LANCAR ) MALANG</v>
      </c>
      <c r="J23" s="92">
        <v>60</v>
      </c>
      <c r="K23" s="92" t="s">
        <v>131</v>
      </c>
      <c r="L23" s="92">
        <v>1</v>
      </c>
      <c r="M23" s="92" t="s">
        <v>185</v>
      </c>
      <c r="N23" s="196" t="str">
        <f>IF(Table1[[#This Row],[h_Item Description]]="","",INDEX([1]!db[NB PAJAK],MATCH(Table1[[#This Row],[h_Item Description]],[1]!db[kode],0)))</f>
        <v>CORRECTION TAPE JOYKO CT-507</v>
      </c>
      <c r="O23" s="92" t="s">
        <v>192</v>
      </c>
      <c r="P23" s="93">
        <v>55200</v>
      </c>
      <c r="Q23" s="94">
        <v>0.125</v>
      </c>
      <c r="S23" s="199">
        <f>Table1[[#This Row],[h_hargasetelahdiskon]]</f>
        <v>2898000</v>
      </c>
      <c r="T23" s="93" t="s">
        <v>133</v>
      </c>
      <c r="V23" s="95">
        <f ca="1">IF(Table1[[#This Row],[Item Description]]="","",IF(Table1[[#This Row],[//]]="",INDIRECT(ADDRESS(ROW()-1,COLUMN())),Table1[[#This Row],[//]]))</f>
        <v>23</v>
      </c>
      <c r="W23" s="95">
        <f ca="1">IF(Table1[[#This Row],[h_id]]="","",COUNTIF(Table1[h_id],Table1[[#This Row],[h_id]]))</f>
        <v>7</v>
      </c>
      <c r="X23" s="93">
        <f>IF(Table1[Item Description]="","",Table1[[#This Row],[Qty]]*Table1[[#This Row],[Unit Price]])</f>
        <v>3312000</v>
      </c>
      <c r="Y23" s="93">
        <f>IF(Table1[[#This Row],[h_hargasebelumdiskon]]="","",IF(Table1[[#This Row],[Disc 1]]="",0,Table1[[#This Row],[h_hargasebelumdiskon]]*Table1[[#This Row],[Disc 1]]))</f>
        <v>414000</v>
      </c>
      <c r="Z23" s="93">
        <f>IF(Table1[[#This Row],[h_hargasebelumdiskon]]="","",IF(Table1[[#This Row],[Disc 2]]="",0,(Table1[[#This Row],[h_hargasebelumdiskon]]-Table1[[#This Row],[h_disc 1]])*Table1[[#This Row],[Disc 2]]))</f>
        <v>0</v>
      </c>
      <c r="AA23" s="93">
        <f>IF(Table1[Item Description]="","",Table1[[#This Row],[h_disc 1]]+Table1[[#This Row],[h_disc 2]])</f>
        <v>414000</v>
      </c>
      <c r="AB23" s="93">
        <f>IF(Table1[Item Description]="","",Table1[[#This Row],[h_hargasebelumdiskon]]-Table1[[#This Row],[h_diskon]])</f>
        <v>2898000</v>
      </c>
      <c r="AC23" s="93">
        <f ca="1">IF(Table1[//]="","",SUMIF(Table1[h_id],Table1[h_id],Table1[h_hargasetelahdiskon]))</f>
        <v>19674550</v>
      </c>
      <c r="AD23" s="93"/>
      <c r="AE23" s="93" t="str">
        <f>Table1[[#This Row],[Item Description]]&amp;Table1[[#This Row],[Unit]]&amp;Table1[[#This Row],[Unit Price]]</f>
        <v>CORRECTION TAPE JOYKO CT-507LSN55200</v>
      </c>
    </row>
    <row r="24" spans="1:31" x14ac:dyDescent="0.25">
      <c r="A24" s="95" t="str">
        <f>IF(Table1[[#This Row],[No. Invoice :]]="","",ROW())</f>
        <v/>
      </c>
      <c r="B24" s="196" t="str">
        <f>IF(Table1[h_Kode Sales :_1]="","",B$1+COUNT(B$2:B23))</f>
        <v/>
      </c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J24" s="92">
        <v>60</v>
      </c>
      <c r="K24" s="92" t="s">
        <v>131</v>
      </c>
      <c r="L24" s="92">
        <v>1</v>
      </c>
      <c r="M24" s="92" t="s">
        <v>191</v>
      </c>
      <c r="N24" s="196" t="str">
        <f>IF(Table1[[#This Row],[h_Item Description]]="","",INDEX([1]!db[NB PAJAK],MATCH(Table1[[#This Row],[h_Item Description]],[1]!db[kode],0)))</f>
        <v>CORRECTION TAPE JOYKO CT-508</v>
      </c>
      <c r="O24" s="92" t="s">
        <v>193</v>
      </c>
      <c r="P24" s="93">
        <v>54000</v>
      </c>
      <c r="Q24" s="94">
        <v>0.125</v>
      </c>
      <c r="S24" s="199">
        <f>Table1[[#This Row],[h_hargasetelahdiskon]]</f>
        <v>2835000</v>
      </c>
      <c r="V24" s="95">
        <f ca="1">IF(Table1[[#This Row],[Item Description]]="","",IF(Table1[[#This Row],[//]]="",INDIRECT(ADDRESS(ROW()-1,COLUMN())),Table1[[#This Row],[//]]))</f>
        <v>23</v>
      </c>
      <c r="W24" s="95">
        <f ca="1">IF(Table1[[#This Row],[h_id]]="","",COUNTIF(Table1[h_id],Table1[[#This Row],[h_id]]))</f>
        <v>7</v>
      </c>
      <c r="X24" s="93">
        <f>IF(Table1[Item Description]="","",Table1[[#This Row],[Qty]]*Table1[[#This Row],[Unit Price]])</f>
        <v>3240000</v>
      </c>
      <c r="Y24" s="93">
        <f>IF(Table1[[#This Row],[h_hargasebelumdiskon]]="","",IF(Table1[[#This Row],[Disc 1]]="",0,Table1[[#This Row],[h_hargasebelumdiskon]]*Table1[[#This Row],[Disc 1]]))</f>
        <v>405000</v>
      </c>
      <c r="Z24" s="93">
        <f>IF(Table1[[#This Row],[h_hargasebelumdiskon]]="","",IF(Table1[[#This Row],[Disc 2]]="",0,(Table1[[#This Row],[h_hargasebelumdiskon]]-Table1[[#This Row],[h_disc 1]])*Table1[[#This Row],[Disc 2]]))</f>
        <v>0</v>
      </c>
      <c r="AA24" s="93">
        <f>IF(Table1[Item Description]="","",Table1[[#This Row],[h_disc 1]]+Table1[[#This Row],[h_disc 2]])</f>
        <v>405000</v>
      </c>
      <c r="AB24" s="93">
        <f>IF(Table1[Item Description]="","",Table1[[#This Row],[h_hargasebelumdiskon]]-Table1[[#This Row],[h_diskon]])</f>
        <v>2835000</v>
      </c>
      <c r="AC24" s="93" t="str">
        <f>IF(Table1[//]="","",SUMIF(Table1[h_id],Table1[h_id],Table1[h_hargasetelahdiskon]))</f>
        <v/>
      </c>
      <c r="AD24" s="93"/>
      <c r="AE24" s="93" t="str">
        <f>Table1[[#This Row],[Item Description]]&amp;Table1[[#This Row],[Unit]]&amp;Table1[[#This Row],[Unit Price]]</f>
        <v>CORRECTION TAPE JOYKO CT-508LSN54000</v>
      </c>
    </row>
    <row r="25" spans="1:31" x14ac:dyDescent="0.25">
      <c r="A25" s="95" t="str">
        <f>IF(Table1[[#This Row],[No. Invoice :]]="","",ROW())</f>
        <v/>
      </c>
      <c r="B25" s="196" t="str">
        <f>IF(Table1[h_Kode Sales :_1]="","",B$1+COUNT(B$2:B24))</f>
        <v/>
      </c>
      <c r="D25" s="197"/>
      <c r="E25" s="198"/>
      <c r="F25" s="197"/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J25" s="92">
        <v>72</v>
      </c>
      <c r="K25" s="92" t="s">
        <v>143</v>
      </c>
      <c r="L25" s="92">
        <v>1</v>
      </c>
      <c r="M25" s="92" t="s">
        <v>186</v>
      </c>
      <c r="N25" s="196" t="str">
        <f>IF(Table1[[#This Row],[h_Item Description]]="","",INDEX([1]!db[NB PAJAK],MATCH(Table1[[#This Row],[h_Item Description]],[1]!db[kode],0)))</f>
        <v>PENSIL WARNA JOYKO CP-24PB (PANJANG)</v>
      </c>
      <c r="O25" s="92" t="s">
        <v>194</v>
      </c>
      <c r="P25" s="93">
        <v>21200</v>
      </c>
      <c r="Q25" s="94">
        <v>0.125</v>
      </c>
      <c r="S25" s="199">
        <f>Table1[[#This Row],[h_hargasetelahdiskon]]</f>
        <v>1335600</v>
      </c>
      <c r="V25" s="95">
        <f ca="1">IF(Table1[[#This Row],[Item Description]]="","",IF(Table1[[#This Row],[//]]="",INDIRECT(ADDRESS(ROW()-1,COLUMN())),Table1[[#This Row],[//]]))</f>
        <v>23</v>
      </c>
      <c r="W25" s="95">
        <f ca="1">IF(Table1[[#This Row],[h_id]]="","",COUNTIF(Table1[h_id],Table1[[#This Row],[h_id]]))</f>
        <v>7</v>
      </c>
      <c r="X25" s="93">
        <f>IF(Table1[Item Description]="","",Table1[[#This Row],[Qty]]*Table1[[#This Row],[Unit Price]])</f>
        <v>1526400</v>
      </c>
      <c r="Y25" s="93">
        <f>IF(Table1[[#This Row],[h_hargasebelumdiskon]]="","",IF(Table1[[#This Row],[Disc 1]]="",0,Table1[[#This Row],[h_hargasebelumdiskon]]*Table1[[#This Row],[Disc 1]]))</f>
        <v>190800</v>
      </c>
      <c r="Z25" s="93">
        <f>IF(Table1[[#This Row],[h_hargasebelumdiskon]]="","",IF(Table1[[#This Row],[Disc 2]]="",0,(Table1[[#This Row],[h_hargasebelumdiskon]]-Table1[[#This Row],[h_disc 1]])*Table1[[#This Row],[Disc 2]]))</f>
        <v>0</v>
      </c>
      <c r="AA25" s="93">
        <f>IF(Table1[Item Description]="","",Table1[[#This Row],[h_disc 1]]+Table1[[#This Row],[h_disc 2]])</f>
        <v>190800</v>
      </c>
      <c r="AB25" s="93">
        <f>IF(Table1[Item Description]="","",Table1[[#This Row],[h_hargasebelumdiskon]]-Table1[[#This Row],[h_diskon]])</f>
        <v>1335600</v>
      </c>
      <c r="AC25" s="93" t="str">
        <f>IF(Table1[//]="","",SUMIF(Table1[h_id],Table1[h_id],Table1[h_hargasetelahdiskon]))</f>
        <v/>
      </c>
      <c r="AD25" s="93"/>
      <c r="AE25" s="93" t="str">
        <f>Table1[[#This Row],[Item Description]]&amp;Table1[[#This Row],[Unit]]&amp;Table1[[#This Row],[Unit Price]]</f>
        <v>PENSIL WARNA JOYKO CP-24PB (PANJANG)PCS21200</v>
      </c>
    </row>
    <row r="26" spans="1:31" x14ac:dyDescent="0.25">
      <c r="A26" s="95" t="str">
        <f>IF(Table1[[#This Row],[No. Invoice :]]="","",ROW())</f>
        <v/>
      </c>
      <c r="B26" s="196" t="str">
        <f>IF(Table1[h_Kode Sales :_1]="","",B$1+COUNT(B$2:B25))</f>
        <v/>
      </c>
      <c r="D26" s="197"/>
      <c r="E26" s="198"/>
      <c r="F26" s="197"/>
      <c r="G26" s="95" t="str">
        <f>IF(Table1[[#This Row],[h_No. Invoice :]]="","",CONCATENATE("AM"," ",Table1[[#This Row],[h_No. Invoice :]]))</f>
        <v/>
      </c>
      <c r="H26" s="96" t="str">
        <f>CONCATENATE(UPPER(Table1[[#This Row],[h_Kode Sales :_1]])," ",Table1[[#This Row],[h_Kode Sales :_2]])</f>
        <v xml:space="preserve"> </v>
      </c>
      <c r="I26" s="95" t="str">
        <f>IF(Table1[[#This Row],[h_toko]]="","",INDEX(Table2[e],IF(Table1[[#This Row],[h_toko]]="","",MATCH(Table1[[#This Row],[h_toko]],Table2[a],0)),))</f>
        <v/>
      </c>
      <c r="J26" s="92">
        <v>288</v>
      </c>
      <c r="K26" s="92" t="s">
        <v>143</v>
      </c>
      <c r="L26" s="92">
        <v>1</v>
      </c>
      <c r="M26" s="92" t="s">
        <v>187</v>
      </c>
      <c r="N26" s="196" t="str">
        <f>IF(Table1[[#This Row],[h_Item Description]]="","",INDEX([1]!db[NB PAJAK],MATCH(Table1[[#This Row],[h_Item Description]],[1]!db[kode],0)))</f>
        <v>PENSIL WARNA JOYKO CP-S12 MINI (PENDEK)</v>
      </c>
      <c r="O26" s="92" t="s">
        <v>195</v>
      </c>
      <c r="P26" s="93">
        <v>6700</v>
      </c>
      <c r="Q26" s="94">
        <v>0.125</v>
      </c>
      <c r="S26" s="199">
        <f>Table1[[#This Row],[h_hargasetelahdiskon]]</f>
        <v>1688400</v>
      </c>
      <c r="V26" s="95">
        <f ca="1">IF(Table1[[#This Row],[Item Description]]="","",IF(Table1[[#This Row],[//]]="",INDIRECT(ADDRESS(ROW()-1,COLUMN())),Table1[[#This Row],[//]]))</f>
        <v>23</v>
      </c>
      <c r="W26" s="95">
        <f ca="1">IF(Table1[[#This Row],[h_id]]="","",COUNTIF(Table1[h_id],Table1[[#This Row],[h_id]]))</f>
        <v>7</v>
      </c>
      <c r="X26" s="93">
        <f>IF(Table1[Item Description]="","",Table1[[#This Row],[Qty]]*Table1[[#This Row],[Unit Price]])</f>
        <v>1929600</v>
      </c>
      <c r="Y26" s="93">
        <f>IF(Table1[[#This Row],[h_hargasebelumdiskon]]="","",IF(Table1[[#This Row],[Disc 1]]="",0,Table1[[#This Row],[h_hargasebelumdiskon]]*Table1[[#This Row],[Disc 1]]))</f>
        <v>241200</v>
      </c>
      <c r="Z26" s="93">
        <f>IF(Table1[[#This Row],[h_hargasebelumdiskon]]="","",IF(Table1[[#This Row],[Disc 2]]="",0,(Table1[[#This Row],[h_hargasebelumdiskon]]-Table1[[#This Row],[h_disc 1]])*Table1[[#This Row],[Disc 2]]))</f>
        <v>0</v>
      </c>
      <c r="AA26" s="93">
        <f>IF(Table1[Item Description]="","",Table1[[#This Row],[h_disc 1]]+Table1[[#This Row],[h_disc 2]])</f>
        <v>241200</v>
      </c>
      <c r="AB26" s="93">
        <f>IF(Table1[Item Description]="","",Table1[[#This Row],[h_hargasebelumdiskon]]-Table1[[#This Row],[h_diskon]])</f>
        <v>1688400</v>
      </c>
      <c r="AC26" s="93" t="str">
        <f>IF(Table1[//]="","",SUMIF(Table1[h_id],Table1[h_id],Table1[h_hargasetelahdiskon]))</f>
        <v/>
      </c>
      <c r="AD26" s="93"/>
      <c r="AE26" s="93" t="str">
        <f>Table1[[#This Row],[Item Description]]&amp;Table1[[#This Row],[Unit]]&amp;Table1[[#This Row],[Unit Price]]</f>
        <v>PENSIL WARNA JOYKO CP-S12 MINI (PENDEK)PCS6700</v>
      </c>
    </row>
    <row r="27" spans="1:31" x14ac:dyDescent="0.25">
      <c r="A27" s="95" t="str">
        <f>IF(Table1[[#This Row],[No. Invoice :]]="","",ROW())</f>
        <v/>
      </c>
      <c r="B27" s="196" t="str">
        <f>IF(Table1[h_Kode Sales :_1]="","",B$1+COUNT(B$2:B26))</f>
        <v/>
      </c>
      <c r="G27" s="95" t="str">
        <f>IF(Table1[[#This Row],[h_No. Invoice :]]="","",CONCATENATE("AM"," ",Table1[[#This Row],[h_No. Invoice :]]))</f>
        <v/>
      </c>
      <c r="H27" s="96" t="str">
        <f>CONCATENATE(UPPER(Table1[[#This Row],[h_Kode Sales :_1]])," ",Table1[[#This Row],[h_Kode Sales :_2]])</f>
        <v xml:space="preserve"> </v>
      </c>
      <c r="I27" s="95" t="str">
        <f>IF(Table1[[#This Row],[h_toko]]="","",INDEX(Table2[e],IF(Table1[[#This Row],[h_toko]]="","",MATCH(Table1[[#This Row],[h_toko]],Table2[a],0)),))</f>
        <v/>
      </c>
      <c r="J27" s="92">
        <v>432</v>
      </c>
      <c r="K27" s="92" t="s">
        <v>143</v>
      </c>
      <c r="L27" s="92">
        <v>3</v>
      </c>
      <c r="M27" s="92" t="s">
        <v>188</v>
      </c>
      <c r="N27" s="196" t="str">
        <f>IF(Table1[[#This Row],[h_Item Description]]="","",INDEX([1]!db[NB PAJAK],MATCH(Table1[[#This Row],[h_Item Description]],[1]!db[kode],0)))</f>
        <v>PENSIL WARNA JOYKO CP-12PB (PANJANG)</v>
      </c>
      <c r="O27" s="92" t="s">
        <v>196</v>
      </c>
      <c r="P27" s="93">
        <v>10600</v>
      </c>
      <c r="Q27" s="94">
        <v>0.125</v>
      </c>
      <c r="S27" s="199">
        <f>Table1[[#This Row],[h_hargasetelahdiskon]]</f>
        <v>4006800</v>
      </c>
      <c r="V27" s="95">
        <f ca="1">IF(Table1[[#This Row],[Item Description]]="","",IF(Table1[[#This Row],[//]]="",INDIRECT(ADDRESS(ROW()-1,COLUMN())),Table1[[#This Row],[//]]))</f>
        <v>23</v>
      </c>
      <c r="W27" s="95">
        <f ca="1">IF(Table1[[#This Row],[h_id]]="","",COUNTIF(Table1[h_id],Table1[[#This Row],[h_id]]))</f>
        <v>7</v>
      </c>
      <c r="X27" s="93">
        <f>IF(Table1[Item Description]="","",Table1[[#This Row],[Qty]]*Table1[[#This Row],[Unit Price]])</f>
        <v>4579200</v>
      </c>
      <c r="Y27" s="93">
        <f>IF(Table1[[#This Row],[h_hargasebelumdiskon]]="","",IF(Table1[[#This Row],[Disc 1]]="",0,Table1[[#This Row],[h_hargasebelumdiskon]]*Table1[[#This Row],[Disc 1]]))</f>
        <v>572400</v>
      </c>
      <c r="Z27" s="93">
        <f>IF(Table1[[#This Row],[h_hargasebelumdiskon]]="","",IF(Table1[[#This Row],[Disc 2]]="",0,(Table1[[#This Row],[h_hargasebelumdiskon]]-Table1[[#This Row],[h_disc 1]])*Table1[[#This Row],[Disc 2]]))</f>
        <v>0</v>
      </c>
      <c r="AA27" s="93">
        <f>IF(Table1[Item Description]="","",Table1[[#This Row],[h_disc 1]]+Table1[[#This Row],[h_disc 2]])</f>
        <v>572400</v>
      </c>
      <c r="AB27" s="93">
        <f>IF(Table1[Item Description]="","",Table1[[#This Row],[h_hargasebelumdiskon]]-Table1[[#This Row],[h_diskon]])</f>
        <v>4006800</v>
      </c>
      <c r="AC27" s="93" t="str">
        <f>IF(Table1[//]="","",SUMIF(Table1[h_id],Table1[h_id],Table1[h_hargasetelahdiskon]))</f>
        <v/>
      </c>
      <c r="AD27" s="93"/>
      <c r="AE27" s="93" t="str">
        <f>Table1[[#This Row],[Item Description]]&amp;Table1[[#This Row],[Unit]]&amp;Table1[[#This Row],[Unit Price]]</f>
        <v>PENSIL WARNA JOYKO CP-12PB (PANJANG)PCS10600</v>
      </c>
    </row>
    <row r="28" spans="1:31" x14ac:dyDescent="0.25">
      <c r="A28" s="95" t="str">
        <f>IF(Table1[[#This Row],[No. Invoice :]]="","",ROW())</f>
        <v/>
      </c>
      <c r="B28" s="196" t="str">
        <f>IF(Table1[h_Kode Sales :_1]="","",B$1+COUNT(B$2:B27))</f>
        <v/>
      </c>
      <c r="D28" s="197"/>
      <c r="E28" s="198"/>
      <c r="F28" s="197"/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J28" s="92">
        <v>240</v>
      </c>
      <c r="K28" s="92" t="s">
        <v>143</v>
      </c>
      <c r="L28" s="92">
        <v>2</v>
      </c>
      <c r="M28" s="92" t="s">
        <v>189</v>
      </c>
      <c r="N28" s="196" t="str">
        <f>IF(Table1[[#This Row],[h_Item Description]]="","",INDEX([1]!db[NB PAJAK],MATCH(Table1[[#This Row],[h_Item Description]],[1]!db[kode],0)))</f>
        <v>STAPLER JOYKO HD-50</v>
      </c>
      <c r="O28" s="92" t="s">
        <v>197</v>
      </c>
      <c r="P28" s="93">
        <v>18700</v>
      </c>
      <c r="Q28" s="94">
        <v>0.125</v>
      </c>
      <c r="S28" s="199">
        <f>Table1[[#This Row],[h_hargasetelahdiskon]]</f>
        <v>3927000</v>
      </c>
      <c r="V28" s="95">
        <f ca="1">IF(Table1[[#This Row],[Item Description]]="","",IF(Table1[[#This Row],[//]]="",INDIRECT(ADDRESS(ROW()-1,COLUMN())),Table1[[#This Row],[//]]))</f>
        <v>23</v>
      </c>
      <c r="W28" s="95">
        <f ca="1">IF(Table1[[#This Row],[h_id]]="","",COUNTIF(Table1[h_id],Table1[[#This Row],[h_id]]))</f>
        <v>7</v>
      </c>
      <c r="X28" s="93">
        <f>IF(Table1[Item Description]="","",Table1[[#This Row],[Qty]]*Table1[[#This Row],[Unit Price]])</f>
        <v>4488000</v>
      </c>
      <c r="Y28" s="93">
        <f>IF(Table1[[#This Row],[h_hargasebelumdiskon]]="","",IF(Table1[[#This Row],[Disc 1]]="",0,Table1[[#This Row],[h_hargasebelumdiskon]]*Table1[[#This Row],[Disc 1]]))</f>
        <v>561000</v>
      </c>
      <c r="Z28" s="93">
        <f>IF(Table1[[#This Row],[h_hargasebelumdiskon]]="","",IF(Table1[[#This Row],[Disc 2]]="",0,(Table1[[#This Row],[h_hargasebelumdiskon]]-Table1[[#This Row],[h_disc 1]])*Table1[[#This Row],[Disc 2]]))</f>
        <v>0</v>
      </c>
      <c r="AA28" s="93">
        <f>IF(Table1[Item Description]="","",Table1[[#This Row],[h_disc 1]]+Table1[[#This Row],[h_disc 2]])</f>
        <v>561000</v>
      </c>
      <c r="AB28" s="93">
        <f>IF(Table1[Item Description]="","",Table1[[#This Row],[h_hargasebelumdiskon]]-Table1[[#This Row],[h_diskon]])</f>
        <v>3927000</v>
      </c>
      <c r="AC28" s="93" t="str">
        <f>IF(Table1[//]="","",SUMIF(Table1[h_id],Table1[h_id],Table1[h_hargasetelahdiskon]))</f>
        <v/>
      </c>
      <c r="AD28" s="93"/>
      <c r="AE28" s="93" t="str">
        <f>Table1[[#This Row],[Item Description]]&amp;Table1[[#This Row],[Unit]]&amp;Table1[[#This Row],[Unit Price]]</f>
        <v>STAPLER JOYKO HD-50PCS18700</v>
      </c>
    </row>
    <row r="29" spans="1:31" x14ac:dyDescent="0.25">
      <c r="A29" s="95" t="str">
        <f>IF(Table1[[#This Row],[No. Invoice :]]="","",ROW())</f>
        <v/>
      </c>
      <c r="B29" s="196" t="str">
        <f>IF(Table1[h_Kode Sales :_1]="","",B$1+COUNT(B$2:B28))</f>
        <v/>
      </c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J29" s="92">
        <v>100</v>
      </c>
      <c r="K29" s="92" t="s">
        <v>139</v>
      </c>
      <c r="L29" s="92">
        <v>2</v>
      </c>
      <c r="M29" s="92" t="s">
        <v>231</v>
      </c>
      <c r="N29" s="196" t="e">
        <f>IF(Table1[[#This Row],[h_Item Description]]="","",INDEX([1]!db[NB PAJAK],MATCH(Table1[[#This Row],[h_Item Description]],[1]!db[kode],0)))</f>
        <v>#N/A</v>
      </c>
      <c r="O29" s="92" t="s">
        <v>198</v>
      </c>
      <c r="P29" s="93">
        <v>34100</v>
      </c>
      <c r="Q29" s="94">
        <v>0.125</v>
      </c>
      <c r="S29" s="199">
        <f>Table1[[#This Row],[h_hargasetelahdiskon]]</f>
        <v>2983750</v>
      </c>
      <c r="V29" s="95">
        <f ca="1">IF(Table1[[#This Row],[Item Description]]="","",IF(Table1[[#This Row],[//]]="",INDIRECT(ADDRESS(ROW()-1,COLUMN())),Table1[[#This Row],[//]]))</f>
        <v>23</v>
      </c>
      <c r="W29" s="95">
        <f ca="1">IF(Table1[[#This Row],[h_id]]="","",COUNTIF(Table1[h_id],Table1[[#This Row],[h_id]]))</f>
        <v>7</v>
      </c>
      <c r="X29" s="93">
        <f>IF(Table1[Item Description]="","",Table1[[#This Row],[Qty]]*Table1[[#This Row],[Unit Price]])</f>
        <v>3410000</v>
      </c>
      <c r="Y29" s="93">
        <f>IF(Table1[[#This Row],[h_hargasebelumdiskon]]="","",IF(Table1[[#This Row],[Disc 1]]="",0,Table1[[#This Row],[h_hargasebelumdiskon]]*Table1[[#This Row],[Disc 1]]))</f>
        <v>426250</v>
      </c>
      <c r="Z29" s="93">
        <f>IF(Table1[[#This Row],[h_hargasebelumdiskon]]="","",IF(Table1[[#This Row],[Disc 2]]="",0,(Table1[[#This Row],[h_hargasebelumdiskon]]-Table1[[#This Row],[h_disc 1]])*Table1[[#This Row],[Disc 2]]))</f>
        <v>0</v>
      </c>
      <c r="AA29" s="93">
        <f>IF(Table1[Item Description]="","",Table1[[#This Row],[h_disc 1]]+Table1[[#This Row],[h_disc 2]])</f>
        <v>426250</v>
      </c>
      <c r="AB29" s="93">
        <f>IF(Table1[Item Description]="","",Table1[[#This Row],[h_hargasebelumdiskon]]-Table1[[#This Row],[h_diskon]])</f>
        <v>2983750</v>
      </c>
      <c r="AC29" s="93" t="str">
        <f>IF(Table1[//]="","",SUMIF(Table1[h_id],Table1[h_id],Table1[h_hargasetelahdiskon]))</f>
        <v/>
      </c>
      <c r="AD29" s="93"/>
      <c r="AE29" s="93" t="str">
        <f>Table1[[#This Row],[Item Description]]&amp;Table1[[#This Row],[Unit]]&amp;Table1[[#This Row],[Unit Price]]</f>
        <v>STIP / PENGHAPUS JOYKO 526-B20 PUTIHBOX34100</v>
      </c>
    </row>
    <row r="30" spans="1:31" x14ac:dyDescent="0.25">
      <c r="A30" s="95" t="str">
        <f>IF(Table1[[#This Row],[No. Invoice :]]="","",ROW())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N30" s="196" t="str">
        <f>IF(Table1[[#This Row],[h_Item Description]]="","",INDEX([1]!db[NB PAJAK],MATCH(Table1[[#This Row],[h_Item Description]],[1]!db[kode],0)))</f>
        <v/>
      </c>
      <c r="P30" s="93"/>
      <c r="Q30" s="94"/>
      <c r="S30" s="199" t="str">
        <f>Table1[[#This Row],[h_hargasetelahdiskon]]</f>
        <v/>
      </c>
      <c r="V30" s="95" t="str">
        <f ca="1">IF(Table1[[#This Row],[Item Description]]="","",IF(Table1[[#This Row],[//]]="",INDIRECT(ADDRESS(ROW()-1,COLUMN())),Table1[[#This Row],[//]]))</f>
        <v/>
      </c>
      <c r="W30" s="95" t="str">
        <f ca="1">IF(Table1[[#This Row],[h_id]]="","",COUNTIF(Table1[h_id],Table1[[#This Row],[h_id]]))</f>
        <v/>
      </c>
      <c r="X30" s="93" t="str">
        <f>IF(Table1[Item Description]="","",Table1[[#This Row],[Qty]]*Table1[[#This Row],[Unit Price]])</f>
        <v/>
      </c>
      <c r="Y30" s="93" t="str">
        <f>IF(Table1[[#This Row],[h_hargasebelumdiskon]]="","",IF(Table1[[#This Row],[Disc 1]]="",0,Table1[[#This Row],[h_hargasebelumdiskon]]*Table1[[#This Row],[Disc 1]]))</f>
        <v/>
      </c>
      <c r="Z30" s="93" t="str">
        <f>IF(Table1[[#This Row],[h_hargasebelumdiskon]]="","",IF(Table1[[#This Row],[Disc 2]]="",0,(Table1[[#This Row],[h_hargasebelumdiskon]]-Table1[[#This Row],[h_disc 1]])*Table1[[#This Row],[Disc 2]]))</f>
        <v/>
      </c>
      <c r="AA30" s="93" t="str">
        <f>IF(Table1[Item Description]="","",Table1[[#This Row],[h_disc 1]]+Table1[[#This Row],[h_disc 2]])</f>
        <v/>
      </c>
      <c r="AB30" s="93" t="str">
        <f>IF(Table1[Item Description]="","",Table1[[#This Row],[h_hargasebelumdiskon]]-Table1[[#This Row],[h_diskon]])</f>
        <v/>
      </c>
      <c r="AC30" s="93" t="str">
        <f>IF(Table1[//]="","",SUMIF(Table1[h_id],Table1[h_id],Table1[h_hargasetelahdiskon]))</f>
        <v/>
      </c>
      <c r="AD30" s="93"/>
      <c r="AE30" s="93" t="str">
        <f>Table1[[#This Row],[Item Description]]&amp;Table1[[#This Row],[Unit]]&amp;Table1[[#This Row],[Unit Price]]</f>
        <v/>
      </c>
    </row>
    <row r="31" spans="1:31" x14ac:dyDescent="0.25">
      <c r="A31" s="95">
        <f>IF(Table1[[#This Row],[No. Invoice :]]="","",ROW())</f>
        <v>31</v>
      </c>
      <c r="B31" s="196">
        <f>IF(Table1[h_Kode Sales :_1]="","",B$1+COUNT(B$2:B30))</f>
        <v>23040008</v>
      </c>
      <c r="C31" s="98">
        <v>45028</v>
      </c>
      <c r="D31" s="92" t="s">
        <v>129</v>
      </c>
      <c r="E31" s="97" t="s">
        <v>206</v>
      </c>
      <c r="F31" s="92" t="s">
        <v>88</v>
      </c>
      <c r="G31" s="95" t="str">
        <f>IF(Table1[[#This Row],[h_No. Invoice :]]="","",CONCATENATE("AM"," ",Table1[[#This Row],[h_No. Invoice :]]))</f>
        <v>AM 23040008</v>
      </c>
      <c r="H31" s="96" t="str">
        <f>CONCATENATE(UPPER(Table1[[#This Row],[h_Kode Sales :_1]])," ",Table1[[#This Row],[h_Kode Sales :_2]])</f>
        <v>KO 1482</v>
      </c>
      <c r="I31" s="95" t="str">
        <f>IF(Table1[[#This Row],[h_toko]]="","",INDEX(Table2[e],IF(Table1[[#This Row],[h_toko]]="","",MATCH(Table1[[#This Row],[h_toko]],Table2[a],0)),))</f>
        <v>CV PELITA JAYA (ANUGERAH SEJAHTERA) PURWOKERTO</v>
      </c>
      <c r="J31" s="92">
        <v>50</v>
      </c>
      <c r="K31" s="92" t="s">
        <v>139</v>
      </c>
      <c r="L31" s="92">
        <v>1</v>
      </c>
      <c r="M31" s="92" t="s">
        <v>190</v>
      </c>
      <c r="N31" s="196" t="str">
        <f>IF(Table1[[#This Row],[h_Item Description]]="","",INDEX([1]!db[NB PAJAK],MATCH(Table1[[#This Row],[h_Item Description]],[1]!db[kode],0)))</f>
        <v>STIP / PENGHAPUS JOYKO 526-B20 PUTIH</v>
      </c>
      <c r="O31" s="92" t="s">
        <v>198</v>
      </c>
      <c r="P31" s="93">
        <v>34100</v>
      </c>
      <c r="Q31" s="94">
        <v>0.13500000000000001</v>
      </c>
      <c r="S31" s="199">
        <f>Table1[[#This Row],[h_hargasetelahdiskon]]</f>
        <v>1474825</v>
      </c>
      <c r="T31" s="93" t="s">
        <v>133</v>
      </c>
      <c r="V31" s="95">
        <f ca="1">IF(Table1[[#This Row],[Item Description]]="","",IF(Table1[[#This Row],[//]]="",INDIRECT(ADDRESS(ROW()-1,COLUMN())),Table1[[#This Row],[//]]))</f>
        <v>31</v>
      </c>
      <c r="W31" s="95">
        <f ca="1">IF(Table1[[#This Row],[h_id]]="","",COUNTIF(Table1[h_id],Table1[[#This Row],[h_id]]))</f>
        <v>3</v>
      </c>
      <c r="X31" s="93">
        <f>IF(Table1[Item Description]="","",Table1[[#This Row],[Qty]]*Table1[[#This Row],[Unit Price]])</f>
        <v>1705000</v>
      </c>
      <c r="Y31" s="93">
        <f>IF(Table1[[#This Row],[h_hargasebelumdiskon]]="","",IF(Table1[[#This Row],[Disc 1]]="",0,Table1[[#This Row],[h_hargasebelumdiskon]]*Table1[[#This Row],[Disc 1]]))</f>
        <v>230175.00000000003</v>
      </c>
      <c r="Z31" s="93">
        <f>IF(Table1[[#This Row],[h_hargasebelumdiskon]]="","",IF(Table1[[#This Row],[Disc 2]]="",0,(Table1[[#This Row],[h_hargasebelumdiskon]]-Table1[[#This Row],[h_disc 1]])*Table1[[#This Row],[Disc 2]]))</f>
        <v>0</v>
      </c>
      <c r="AA31" s="93">
        <f>IF(Table1[Item Description]="","",Table1[[#This Row],[h_disc 1]]+Table1[[#This Row],[h_disc 2]])</f>
        <v>230175.00000000003</v>
      </c>
      <c r="AB31" s="93">
        <f>IF(Table1[Item Description]="","",Table1[[#This Row],[h_hargasebelumdiskon]]-Table1[[#This Row],[h_diskon]])</f>
        <v>1474825</v>
      </c>
      <c r="AC31" s="93">
        <f ca="1">IF(Table1[//]="","",SUMIF(Table1[h_id],Table1[h_id],Table1[h_hargasetelahdiskon]))</f>
        <v>4268256</v>
      </c>
      <c r="AD31" s="93"/>
      <c r="AE31" s="93" t="str">
        <f>Table1[[#This Row],[Item Description]]&amp;Table1[[#This Row],[Unit]]&amp;Table1[[#This Row],[Unit Price]]</f>
        <v>STIP / PENGHAPUS JOYKO 526-B20 PUTIHBOX34100</v>
      </c>
    </row>
    <row r="32" spans="1:31" x14ac:dyDescent="0.25">
      <c r="A32" s="95" t="str">
        <f>IF(Table1[[#This Row],[No. Invoice :]]="","",ROW())</f>
        <v/>
      </c>
      <c r="B32" s="196" t="str">
        <f>IF(Table1[h_Kode Sales :_1]="","",B$1+COUNT(B$2:B31))</f>
        <v/>
      </c>
      <c r="G32" s="95" t="str">
        <f>IF(Table1[[#This Row],[h_No. Invoice :]]="","",CONCATENATE("AM"," ",Table1[[#This Row],[h_No. Invoice :]]))</f>
        <v/>
      </c>
      <c r="H32" s="96" t="str">
        <f>CONCATENATE(UPPER(Table1[[#This Row],[h_Kode Sales :_1]])," ",Table1[[#This Row],[h_Kode Sales :_2]])</f>
        <v xml:space="preserve"> </v>
      </c>
      <c r="I32" s="95" t="str">
        <f>IF(Table1[[#This Row],[h_toko]]="","",INDEX(Table2[e],IF(Table1[[#This Row],[h_toko]]="","",MATCH(Table1[[#This Row],[h_toko]],Table2[a],0)),))</f>
        <v/>
      </c>
      <c r="J32" s="92">
        <v>144</v>
      </c>
      <c r="K32" s="92" t="s">
        <v>131</v>
      </c>
      <c r="L32" s="92">
        <v>1</v>
      </c>
      <c r="M32" s="92" t="s">
        <v>138</v>
      </c>
      <c r="N32" s="196" t="str">
        <f>IF(Table1[[#This Row],[h_Item Description]]="","",INDEX([1]!db[NB PAJAK],MATCH(Table1[[#This Row],[h_Item Description]],[1]!db[kode],0)))</f>
        <v>BALLPEN JOYKO BP-338 VOCUS HITAM</v>
      </c>
      <c r="O32" s="92" t="s">
        <v>146</v>
      </c>
      <c r="P32" s="93">
        <v>12600</v>
      </c>
      <c r="Q32" s="94">
        <v>0.13500000000000001</v>
      </c>
      <c r="S32" s="199">
        <f>Table1[[#This Row],[h_hargasetelahdiskon]]</f>
        <v>1569456</v>
      </c>
      <c r="V32" s="95">
        <f ca="1">IF(Table1[[#This Row],[Item Description]]="","",IF(Table1[[#This Row],[//]]="",INDIRECT(ADDRESS(ROW()-1,COLUMN())),Table1[[#This Row],[//]]))</f>
        <v>31</v>
      </c>
      <c r="W32" s="95">
        <f ca="1">IF(Table1[[#This Row],[h_id]]="","",COUNTIF(Table1[h_id],Table1[[#This Row],[h_id]]))</f>
        <v>3</v>
      </c>
      <c r="X32" s="93">
        <f>IF(Table1[Item Description]="","",Table1[[#This Row],[Qty]]*Table1[[#This Row],[Unit Price]])</f>
        <v>1814400</v>
      </c>
      <c r="Y32" s="93">
        <f>IF(Table1[[#This Row],[h_hargasebelumdiskon]]="","",IF(Table1[[#This Row],[Disc 1]]="",0,Table1[[#This Row],[h_hargasebelumdiskon]]*Table1[[#This Row],[Disc 1]]))</f>
        <v>244944.00000000003</v>
      </c>
      <c r="Z32" s="93">
        <f>IF(Table1[[#This Row],[h_hargasebelumdiskon]]="","",IF(Table1[[#This Row],[Disc 2]]="",0,(Table1[[#This Row],[h_hargasebelumdiskon]]-Table1[[#This Row],[h_disc 1]])*Table1[[#This Row],[Disc 2]]))</f>
        <v>0</v>
      </c>
      <c r="AA32" s="93">
        <f>IF(Table1[Item Description]="","",Table1[[#This Row],[h_disc 1]]+Table1[[#This Row],[h_disc 2]])</f>
        <v>244944.00000000003</v>
      </c>
      <c r="AB32" s="93">
        <f>IF(Table1[Item Description]="","",Table1[[#This Row],[h_hargasebelumdiskon]]-Table1[[#This Row],[h_diskon]])</f>
        <v>1569456</v>
      </c>
      <c r="AC32" s="93" t="str">
        <f>IF(Table1[//]="","",SUMIF(Table1[h_id],Table1[h_id],Table1[h_hargasetelahdiskon]))</f>
        <v/>
      </c>
      <c r="AD32" s="93"/>
      <c r="AE32" s="93" t="str">
        <f>Table1[[#This Row],[Item Description]]&amp;Table1[[#This Row],[Unit]]&amp;Table1[[#This Row],[Unit Price]]</f>
        <v>BALLPEN JOYKO BP-338 VOCUS HITAMLSN12600</v>
      </c>
    </row>
    <row r="33" spans="1:31" x14ac:dyDescent="0.25">
      <c r="A33" s="95" t="str">
        <f>IF(Table1[[#This Row],[No. Invoice :]]="","",ROW())</f>
        <v/>
      </c>
      <c r="B33" s="196" t="str">
        <f>IF(Table1[h_Kode Sales :_1]="","",B$1+COUNT(B$2:B32))</f>
        <v/>
      </c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J33" s="92">
        <v>50</v>
      </c>
      <c r="K33" s="92" t="s">
        <v>139</v>
      </c>
      <c r="L33" s="92">
        <v>1</v>
      </c>
      <c r="M33" s="92" t="s">
        <v>158</v>
      </c>
      <c r="N33" s="196" t="str">
        <f>IF(Table1[[#This Row],[h_Item Description]]="","",INDEX([1]!db[NB PAJAK],MATCH(Table1[[#This Row],[h_Item Description]],[1]!db[kode],0)))</f>
        <v>STIP / PENGHAPUS JOYKO 526-B40P PUTIH</v>
      </c>
      <c r="O33" s="92" t="s">
        <v>160</v>
      </c>
      <c r="P33" s="93">
        <v>28300</v>
      </c>
      <c r="Q33" s="94">
        <v>0.13500000000000001</v>
      </c>
      <c r="S33" s="199">
        <f>Table1[[#This Row],[h_hargasetelahdiskon]]</f>
        <v>1223975</v>
      </c>
      <c r="V33" s="95">
        <f ca="1">IF(Table1[[#This Row],[Item Description]]="","",IF(Table1[[#This Row],[//]]="",INDIRECT(ADDRESS(ROW()-1,COLUMN())),Table1[[#This Row],[//]]))</f>
        <v>31</v>
      </c>
      <c r="W33" s="95">
        <f ca="1">IF(Table1[[#This Row],[h_id]]="","",COUNTIF(Table1[h_id],Table1[[#This Row],[h_id]]))</f>
        <v>3</v>
      </c>
      <c r="X33" s="93">
        <f>IF(Table1[Item Description]="","",Table1[[#This Row],[Qty]]*Table1[[#This Row],[Unit Price]])</f>
        <v>1415000</v>
      </c>
      <c r="Y33" s="93">
        <f>IF(Table1[[#This Row],[h_hargasebelumdiskon]]="","",IF(Table1[[#This Row],[Disc 1]]="",0,Table1[[#This Row],[h_hargasebelumdiskon]]*Table1[[#This Row],[Disc 1]]))</f>
        <v>191025</v>
      </c>
      <c r="Z33" s="93">
        <f>IF(Table1[[#This Row],[h_hargasebelumdiskon]]="","",IF(Table1[[#This Row],[Disc 2]]="",0,(Table1[[#This Row],[h_hargasebelumdiskon]]-Table1[[#This Row],[h_disc 1]])*Table1[[#This Row],[Disc 2]]))</f>
        <v>0</v>
      </c>
      <c r="AA33" s="93">
        <f>IF(Table1[Item Description]="","",Table1[[#This Row],[h_disc 1]]+Table1[[#This Row],[h_disc 2]])</f>
        <v>191025</v>
      </c>
      <c r="AB33" s="93">
        <f>IF(Table1[Item Description]="","",Table1[[#This Row],[h_hargasebelumdiskon]]-Table1[[#This Row],[h_diskon]])</f>
        <v>1223975</v>
      </c>
      <c r="AC33" s="93" t="str">
        <f>IF(Table1[//]="","",SUMIF(Table1[h_id],Table1[h_id],Table1[h_hargasetelahdiskon]))</f>
        <v/>
      </c>
      <c r="AD33" s="93"/>
      <c r="AE33" s="93" t="str">
        <f>Table1[[#This Row],[Item Description]]&amp;Table1[[#This Row],[Unit]]&amp;Table1[[#This Row],[Unit Price]]</f>
        <v>STIP / PENGHAPUS JOYKO 526-B40P PUTIHBOX28300</v>
      </c>
    </row>
    <row r="34" spans="1:31" x14ac:dyDescent="0.25">
      <c r="A34" s="95" t="str">
        <f>IF(Table1[[#This Row],[No. Invoice :]]="","",ROW())</f>
        <v/>
      </c>
      <c r="B34" s="196" t="str">
        <f>IF(Table1[h_Kode Sales :_1]="","",B$1+COUNT(B$2:B33))</f>
        <v/>
      </c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N34" s="196" t="str">
        <f>IF(Table1[[#This Row],[h_Item Description]]="","",INDEX([1]!db[NB PAJAK],MATCH(Table1[[#This Row],[h_Item Description]],[1]!db[kode],0)))</f>
        <v/>
      </c>
      <c r="P34" s="93"/>
      <c r="Q34" s="94"/>
      <c r="S34" s="199" t="str">
        <f>Table1[[#This Row],[h_hargasetelahdiskon]]</f>
        <v/>
      </c>
      <c r="V34" s="95" t="str">
        <f ca="1">IF(Table1[[#This Row],[Item Description]]="","",IF(Table1[[#This Row],[//]]="",INDIRECT(ADDRESS(ROW()-1,COLUMN())),Table1[[#This Row],[//]]))</f>
        <v/>
      </c>
      <c r="W34" s="95" t="str">
        <f ca="1">IF(Table1[[#This Row],[h_id]]="","",COUNTIF(Table1[h_id],Table1[[#This Row],[h_id]]))</f>
        <v/>
      </c>
      <c r="X34" s="93" t="str">
        <f>IF(Table1[Item Description]="","",Table1[[#This Row],[Qty]]*Table1[[#This Row],[Unit Price]])</f>
        <v/>
      </c>
      <c r="Y34" s="93" t="str">
        <f>IF(Table1[[#This Row],[h_hargasebelumdiskon]]="","",IF(Table1[[#This Row],[Disc 1]]="",0,Table1[[#This Row],[h_hargasebelumdiskon]]*Table1[[#This Row],[Disc 1]]))</f>
        <v/>
      </c>
      <c r="Z34" s="93" t="str">
        <f>IF(Table1[[#This Row],[h_hargasebelumdiskon]]="","",IF(Table1[[#This Row],[Disc 2]]="",0,(Table1[[#This Row],[h_hargasebelumdiskon]]-Table1[[#This Row],[h_disc 1]])*Table1[[#This Row],[Disc 2]]))</f>
        <v/>
      </c>
      <c r="AA34" s="93" t="str">
        <f>IF(Table1[Item Description]="","",Table1[[#This Row],[h_disc 1]]+Table1[[#This Row],[h_disc 2]])</f>
        <v/>
      </c>
      <c r="AB34" s="93" t="str">
        <f>IF(Table1[Item Description]="","",Table1[[#This Row],[h_hargasebelumdiskon]]-Table1[[#This Row],[h_diskon]])</f>
        <v/>
      </c>
      <c r="AC34" s="93" t="str">
        <f>IF(Table1[//]="","",SUMIF(Table1[h_id],Table1[h_id],Table1[h_hargasetelahdiskon]))</f>
        <v/>
      </c>
      <c r="AD34" s="93"/>
      <c r="AE34" s="93" t="str">
        <f>Table1[[#This Row],[Item Description]]&amp;Table1[[#This Row],[Unit]]&amp;Table1[[#This Row],[Unit Price]]</f>
        <v/>
      </c>
    </row>
    <row r="35" spans="1:31" x14ac:dyDescent="0.25">
      <c r="A35" s="95">
        <f>IF(Table1[[#This Row],[No. Invoice :]]="","",ROW())</f>
        <v>35</v>
      </c>
      <c r="B35" s="196">
        <f>IF(Table1[h_Kode Sales :_1]="","",B$1+COUNT(B$2:B34))</f>
        <v>23040009</v>
      </c>
      <c r="C35" s="98">
        <v>45030</v>
      </c>
      <c r="D35" s="92" t="s">
        <v>129</v>
      </c>
      <c r="E35" s="97" t="s">
        <v>227</v>
      </c>
      <c r="F35" s="92" t="s">
        <v>42</v>
      </c>
      <c r="G35" s="95" t="str">
        <f>IF(Table1[[#This Row],[h_No. Invoice :]]="","",CONCATENATE("AM"," ",Table1[[#This Row],[h_No. Invoice :]]))</f>
        <v>AM 23040009</v>
      </c>
      <c r="H35" s="96" t="str">
        <f>CONCATENATE(UPPER(Table1[[#This Row],[h_Kode Sales :_1]])," ",Table1[[#This Row],[h_Kode Sales :_2]])</f>
        <v>KO 4010</v>
      </c>
      <c r="I35" s="95" t="str">
        <f>IF(Table1[[#This Row],[h_toko]]="","",INDEX(Table2[e],IF(Table1[[#This Row],[h_toko]]="","",MATCH(Table1[[#This Row],[h_toko]],Table2[a],0)),))</f>
        <v>CV TRINITY CENTRAAL PURWOKERTO</v>
      </c>
      <c r="J35" s="92">
        <v>12</v>
      </c>
      <c r="K35" s="92" t="s">
        <v>207</v>
      </c>
      <c r="L35" s="92">
        <v>1</v>
      </c>
      <c r="M35" s="306"/>
      <c r="N35" s="196" t="str">
        <f>IF(Table1[[#This Row],[h_Item Description]]="","",INDEX([1]!db[NB PAJAK],MATCH(Table1[[#This Row],[h_Item Description]],[1]!db[kode],0)))</f>
        <v/>
      </c>
      <c r="O35" s="92" t="s">
        <v>228</v>
      </c>
      <c r="P35" s="93">
        <v>150000</v>
      </c>
      <c r="Q35" s="94"/>
      <c r="S35" s="199">
        <f>Table1[[#This Row],[h_hargasetelahdiskon]]</f>
        <v>1800000</v>
      </c>
      <c r="T35" s="93" t="s">
        <v>229</v>
      </c>
      <c r="V35" s="95">
        <f ca="1">IF(Table1[[#This Row],[Item Description]]="","",IF(Table1[[#This Row],[//]]="",INDIRECT(ADDRESS(ROW()-1,COLUMN())),Table1[[#This Row],[//]]))</f>
        <v>35</v>
      </c>
      <c r="W35" s="95">
        <f ca="1">IF(Table1[[#This Row],[h_id]]="","",COUNTIF(Table1[h_id],Table1[[#This Row],[h_id]]))</f>
        <v>1</v>
      </c>
      <c r="X35" s="93">
        <f>IF(Table1[Item Description]="","",Table1[[#This Row],[Qty]]*Table1[[#This Row],[Unit Price]])</f>
        <v>1800000</v>
      </c>
      <c r="Y35" s="93">
        <f>IF(Table1[[#This Row],[h_hargasebelumdiskon]]="","",IF(Table1[[#This Row],[Disc 1]]="",0,Table1[[#This Row],[h_hargasebelumdiskon]]*Table1[[#This Row],[Disc 1]]))</f>
        <v>0</v>
      </c>
      <c r="Z35" s="93">
        <f>IF(Table1[[#This Row],[h_hargasebelumdiskon]]="","",IF(Table1[[#This Row],[Disc 2]]="",0,(Table1[[#This Row],[h_hargasebelumdiskon]]-Table1[[#This Row],[h_disc 1]])*Table1[[#This Row],[Disc 2]]))</f>
        <v>0</v>
      </c>
      <c r="AA35" s="93">
        <f>IF(Table1[Item Description]="","",Table1[[#This Row],[h_disc 1]]+Table1[[#This Row],[h_disc 2]])</f>
        <v>0</v>
      </c>
      <c r="AB35" s="93">
        <f>IF(Table1[Item Description]="","",Table1[[#This Row],[h_hargasebelumdiskon]]-Table1[[#This Row],[h_diskon]])</f>
        <v>1800000</v>
      </c>
      <c r="AC35" s="93">
        <f ca="1">IF(Table1[//]="","",SUMIF(Table1[h_id],Table1[h_id],Table1[h_hargasetelahdiskon]))</f>
        <v>1800000</v>
      </c>
      <c r="AD35" s="93"/>
      <c r="AE35" s="93" t="str">
        <f>Table1[[#This Row],[Item Description]]&amp;Table1[[#This Row],[Unit]]&amp;Table1[[#This Row],[Unit Price]]</f>
        <v>PENCIL CASE 22 x 7.5 MAGNET C-1758LS150000</v>
      </c>
    </row>
    <row r="36" spans="1:31" x14ac:dyDescent="0.25">
      <c r="A36" s="95" t="str">
        <f>IF(Table1[[#This Row],[No. Invoice :]]="","",ROW())</f>
        <v/>
      </c>
      <c r="B36" s="196" t="str">
        <f>IF(Table1[h_Kode Sales :_1]="","",B$1+COUNT(B$2:B35))</f>
        <v/>
      </c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N36" s="196" t="str">
        <f>IF(Table1[[#This Row],[h_Item Description]]="","",INDEX([1]!db[NB PAJAK],MATCH(Table1[[#This Row],[h_Item Description]],[1]!db[kode],0)))</f>
        <v/>
      </c>
      <c r="P36" s="93"/>
      <c r="Q36" s="94"/>
      <c r="S36" s="199" t="str">
        <f>Table1[[#This Row],[h_hargasetelahdiskon]]</f>
        <v/>
      </c>
      <c r="V36" s="95" t="str">
        <f ca="1">IF(Table1[[#This Row],[Item Description]]="","",IF(Table1[[#This Row],[//]]="",INDIRECT(ADDRESS(ROW()-1,COLUMN())),Table1[[#This Row],[//]]))</f>
        <v/>
      </c>
      <c r="W36" s="95" t="str">
        <f ca="1">IF(Table1[[#This Row],[h_id]]="","",COUNTIF(Table1[h_id],Table1[[#This Row],[h_id]]))</f>
        <v/>
      </c>
      <c r="X36" s="93" t="str">
        <f>IF(Table1[Item Description]="","",Table1[[#This Row],[Qty]]*Table1[[#This Row],[Unit Price]])</f>
        <v/>
      </c>
      <c r="Y36" s="93" t="str">
        <f>IF(Table1[[#This Row],[h_hargasebelumdiskon]]="","",IF(Table1[[#This Row],[Disc 1]]="",0,Table1[[#This Row],[h_hargasebelumdiskon]]*Table1[[#This Row],[Disc 1]]))</f>
        <v/>
      </c>
      <c r="Z36" s="93" t="str">
        <f>IF(Table1[[#This Row],[h_hargasebelumdiskon]]="","",IF(Table1[[#This Row],[Disc 2]]="",0,(Table1[[#This Row],[h_hargasebelumdiskon]]-Table1[[#This Row],[h_disc 1]])*Table1[[#This Row],[Disc 2]]))</f>
        <v/>
      </c>
      <c r="AA36" s="93" t="str">
        <f>IF(Table1[Item Description]="","",Table1[[#This Row],[h_disc 1]]+Table1[[#This Row],[h_disc 2]])</f>
        <v/>
      </c>
      <c r="AB36" s="93" t="str">
        <f>IF(Table1[Item Description]="","",Table1[[#This Row],[h_hargasebelumdiskon]]-Table1[[#This Row],[h_diskon]])</f>
        <v/>
      </c>
      <c r="AC36" s="93" t="str">
        <f>IF(Table1[//]="","",SUMIF(Table1[h_id],Table1[h_id],Table1[h_hargasetelahdiskon]))</f>
        <v/>
      </c>
      <c r="AD36" s="93"/>
      <c r="AE36" s="93" t="str">
        <f>Table1[[#This Row],[Item Description]]&amp;Table1[[#This Row],[Unit]]&amp;Table1[[#This Row],[Unit Price]]</f>
        <v/>
      </c>
    </row>
    <row r="37" spans="1:31" x14ac:dyDescent="0.25">
      <c r="A37" s="95">
        <f>IF(Table1[[#This Row],[No. Invoice :]]="","",ROW())</f>
        <v>37</v>
      </c>
      <c r="B37" s="196">
        <f>IF(Table1[h_Kode Sales :_1]="","",B$1+COUNT(B$2:B36))</f>
        <v>23040010</v>
      </c>
      <c r="C37" s="98">
        <v>45030</v>
      </c>
      <c r="D37" s="92" t="s">
        <v>136</v>
      </c>
      <c r="E37" s="97" t="s">
        <v>217</v>
      </c>
      <c r="F37" s="92" t="s">
        <v>63</v>
      </c>
      <c r="G37" s="95" t="str">
        <f>IF(Table1[[#This Row],[h_No. Invoice :]]="","",CONCATENATE("AM"," ",Table1[[#This Row],[h_No. Invoice :]]))</f>
        <v>AM 23040010</v>
      </c>
      <c r="H37" s="96" t="str">
        <f>CONCATENATE(UPPER(Table1[[#This Row],[h_Kode Sales :_1]])," ",Table1[[#This Row],[h_Kode Sales :_2]])</f>
        <v>G 2944</v>
      </c>
      <c r="I37" s="95" t="str">
        <f>IF(Table1[[#This Row],[h_toko]]="","",INDEX(Table2[e],IF(Table1[[#This Row],[h_toko]]="","",MATCH(Table1[[#This Row],[h_toko]],Table2[a],0)),))</f>
        <v>SINAR BHAKTI YOGYAKARTA</v>
      </c>
      <c r="J37" s="92">
        <v>2</v>
      </c>
      <c r="K37" s="92" t="s">
        <v>207</v>
      </c>
      <c r="N37" s="196" t="str">
        <f>IF(Table1[[#This Row],[h_Item Description]]="","",INDEX([1]!db[NB PAJAK],MATCH(Table1[[#This Row],[h_Item Description]],[1]!db[kode],0)))</f>
        <v/>
      </c>
      <c r="O37" s="92" t="s">
        <v>208</v>
      </c>
      <c r="P37" s="93">
        <v>149000</v>
      </c>
      <c r="Q37" s="94"/>
      <c r="S37" s="199">
        <f>Table1[[#This Row],[h_hargasetelahdiskon]]</f>
        <v>298000</v>
      </c>
      <c r="T37" s="93" t="s">
        <v>226</v>
      </c>
      <c r="V37" s="95">
        <f ca="1">IF(Table1[[#This Row],[Item Description]]="","",IF(Table1[[#This Row],[//]]="",INDIRECT(ADDRESS(ROW()-1,COLUMN())),Table1[[#This Row],[//]]))</f>
        <v>37</v>
      </c>
      <c r="W37" s="95">
        <f ca="1">IF(Table1[[#This Row],[h_id]]="","",COUNTIF(Table1[h_id],Table1[[#This Row],[h_id]]))</f>
        <v>8</v>
      </c>
      <c r="X37" s="93">
        <f>IF(Table1[Item Description]="","",Table1[[#This Row],[Qty]]*Table1[[#This Row],[Unit Price]])</f>
        <v>298000</v>
      </c>
      <c r="Y37" s="93">
        <f>IF(Table1[[#This Row],[h_hargasebelumdiskon]]="","",IF(Table1[[#This Row],[Disc 1]]="",0,Table1[[#This Row],[h_hargasebelumdiskon]]*Table1[[#This Row],[Disc 1]]))</f>
        <v>0</v>
      </c>
      <c r="Z37" s="93">
        <f>IF(Table1[[#This Row],[h_hargasebelumdiskon]]="","",IF(Table1[[#This Row],[Disc 2]]="",0,(Table1[[#This Row],[h_hargasebelumdiskon]]-Table1[[#This Row],[h_disc 1]])*Table1[[#This Row],[Disc 2]]))</f>
        <v>0</v>
      </c>
      <c r="AA37" s="93">
        <f>IF(Table1[Item Description]="","",Table1[[#This Row],[h_disc 1]]+Table1[[#This Row],[h_disc 2]])</f>
        <v>0</v>
      </c>
      <c r="AB37" s="93">
        <f>IF(Table1[Item Description]="","",Table1[[#This Row],[h_hargasebelumdiskon]]-Table1[[#This Row],[h_diskon]])</f>
        <v>298000</v>
      </c>
      <c r="AC37" s="93">
        <f ca="1">IF(Table1[//]="","",SUMIF(Table1[h_id],Table1[h_id],Table1[h_hargasetelahdiskon]))</f>
        <v>1524500</v>
      </c>
      <c r="AD37" s="93"/>
      <c r="AE37" s="93" t="str">
        <f>Table1[[#This Row],[Item Description]]&amp;Table1[[#This Row],[Unit]]&amp;Table1[[#This Row],[Unit Price]]</f>
        <v>PENSIL WARNA KAYAGI KY-CP1224 TWINLS149000</v>
      </c>
    </row>
    <row r="38" spans="1:31" x14ac:dyDescent="0.25">
      <c r="A38" s="95" t="str">
        <f>IF(Table1[[#This Row],[No. Invoice :]]="","",ROW())</f>
        <v/>
      </c>
      <c r="B38" s="196" t="str">
        <f>IF(Table1[h_Kode Sales :_1]="","",B$1+COUNT(B$2:B37))</f>
        <v/>
      </c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 t="str">
        <f>IF(Table1[[#This Row],[h_toko]]="","",INDEX(Table2[e],IF(Table1[[#This Row],[h_toko]]="","",MATCH(Table1[[#This Row],[h_toko]],Table2[a],0)),))</f>
        <v/>
      </c>
      <c r="J38" s="92">
        <v>2</v>
      </c>
      <c r="K38" s="92" t="s">
        <v>139</v>
      </c>
      <c r="N38" s="196" t="str">
        <f>IF(Table1[[#This Row],[h_Item Description]]="","",INDEX([1]!db[NB PAJAK],MATCH(Table1[[#This Row],[h_Item Description]],[1]!db[kode],0)))</f>
        <v/>
      </c>
      <c r="O38" s="92" t="s">
        <v>209</v>
      </c>
      <c r="P38" s="93">
        <v>57000</v>
      </c>
      <c r="Q38" s="94"/>
      <c r="S38" s="199">
        <f>Table1[[#This Row],[h_hargasetelahdiskon]]</f>
        <v>114000</v>
      </c>
      <c r="V38" s="95">
        <f ca="1">IF(Table1[[#This Row],[Item Description]]="","",IF(Table1[[#This Row],[//]]="",INDIRECT(ADDRESS(ROW()-1,COLUMN())),Table1[[#This Row],[//]]))</f>
        <v>37</v>
      </c>
      <c r="W38" s="95">
        <f ca="1">IF(Table1[[#This Row],[h_id]]="","",COUNTIF(Table1[h_id],Table1[[#This Row],[h_id]]))</f>
        <v>8</v>
      </c>
      <c r="X38" s="93">
        <f>IF(Table1[Item Description]="","",Table1[[#This Row],[Qty]]*Table1[[#This Row],[Unit Price]])</f>
        <v>114000</v>
      </c>
      <c r="Y38" s="93">
        <f>IF(Table1[[#This Row],[h_hargasebelumdiskon]]="","",IF(Table1[[#This Row],[Disc 1]]="",0,Table1[[#This Row],[h_hargasebelumdiskon]]*Table1[[#This Row],[Disc 1]]))</f>
        <v>0</v>
      </c>
      <c r="Z38" s="93">
        <f>IF(Table1[[#This Row],[h_hargasebelumdiskon]]="","",IF(Table1[[#This Row],[Disc 2]]="",0,(Table1[[#This Row],[h_hargasebelumdiskon]]-Table1[[#This Row],[h_disc 1]])*Table1[[#This Row],[Disc 2]]))</f>
        <v>0</v>
      </c>
      <c r="AA38" s="93">
        <f>IF(Table1[Item Description]="","",Table1[[#This Row],[h_disc 1]]+Table1[[#This Row],[h_disc 2]])</f>
        <v>0</v>
      </c>
      <c r="AB38" s="93">
        <f>IF(Table1[Item Description]="","",Table1[[#This Row],[h_hargasebelumdiskon]]-Table1[[#This Row],[h_diskon]])</f>
        <v>114000</v>
      </c>
      <c r="AC38" s="93" t="str">
        <f>IF(Table1[//]="","",SUMIF(Table1[h_id],Table1[h_id],Table1[h_hargasetelahdiskon]))</f>
        <v/>
      </c>
      <c r="AD38" s="93"/>
      <c r="AE38" s="93" t="str">
        <f>Table1[[#This Row],[Item Description]]&amp;Table1[[#This Row],[Unit]]&amp;Table1[[#This Row],[Unit Price]]</f>
        <v>HIGHLIGHTER / STABILLO TIZO TF-616 (isi 24 pc)BOX57000</v>
      </c>
    </row>
    <row r="39" spans="1:31" x14ac:dyDescent="0.25">
      <c r="A39" s="95" t="str">
        <f>IF(Table1[[#This Row],[No. Invoice :]]="","",ROW())</f>
        <v/>
      </c>
      <c r="B39" s="295" t="str">
        <f>IF(Table1[h_Kode Sales :_1]="","",B$1+COUNT(B$2:B38))</f>
        <v/>
      </c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2</v>
      </c>
      <c r="K39" s="92" t="s">
        <v>139</v>
      </c>
      <c r="M39" s="296"/>
      <c r="N39" s="196" t="str">
        <f>IF(Table1[[#This Row],[h_Item Description]]="","",INDEX([1]!db[NB PAJAK],MATCH(Table1[[#This Row],[h_Item Description]],[1]!db[kode],0)))</f>
        <v/>
      </c>
      <c r="O39" s="92" t="s">
        <v>210</v>
      </c>
      <c r="P39" s="93">
        <v>122000</v>
      </c>
      <c r="Q39" s="94"/>
      <c r="S39" s="298">
        <f>Table1[[#This Row],[h_hargasetelahdiskon]]</f>
        <v>244000</v>
      </c>
      <c r="V39" s="95">
        <f ca="1">IF(Table1[[#This Row],[Item Description]]="","",IF(Table1[[#This Row],[//]]="",INDIRECT(ADDRESS(ROW()-1,COLUMN())),Table1[[#This Row],[//]]))</f>
        <v>37</v>
      </c>
      <c r="W39" s="95">
        <f ca="1">IF(Table1[[#This Row],[h_id]]="","",COUNTIF(Table1[h_id],Table1[[#This Row],[h_id]]))</f>
        <v>8</v>
      </c>
      <c r="X39" s="93">
        <f>IF(Table1[Item Description]="","",Table1[[#This Row],[Qty]]*Table1[[#This Row],[Unit Price]])</f>
        <v>244000</v>
      </c>
      <c r="Y39" s="93">
        <f>IF(Table1[[#This Row],[h_hargasebelumdiskon]]="","",IF(Table1[[#This Row],[Disc 1]]="",0,Table1[[#This Row],[h_hargasebelumdiskon]]*Table1[[#This Row],[Disc 1]]))</f>
        <v>0</v>
      </c>
      <c r="Z39" s="93">
        <f>IF(Table1[[#This Row],[h_hargasebelumdiskon]]="","",IF(Table1[[#This Row],[Disc 2]]="",0,(Table1[[#This Row],[h_hargasebelumdiskon]]-Table1[[#This Row],[h_disc 1]])*Table1[[#This Row],[Disc 2]]))</f>
        <v>0</v>
      </c>
      <c r="AA39" s="93">
        <f>IF(Table1[Item Description]="","",Table1[[#This Row],[h_disc 1]]+Table1[[#This Row],[h_disc 2]])</f>
        <v>0</v>
      </c>
      <c r="AB39" s="93">
        <f>IF(Table1[Item Description]="","",Table1[[#This Row],[h_hargasebelumdiskon]]-Table1[[#This Row],[h_diskon]])</f>
        <v>244000</v>
      </c>
      <c r="AC39" s="93" t="str">
        <f>IF(Table1[//]="","",SUMIF(Table1[h_id],Table1[h_id],Table1[h_hargasetelahdiskon]))</f>
        <v/>
      </c>
      <c r="AD39" s="93"/>
      <c r="AE39" s="93" t="str">
        <f>Table1[[#This Row],[Item Description]]&amp;Table1[[#This Row],[Unit]]&amp;Table1[[#This Row],[Unit Price]]</f>
        <v>HIGHLIGHTER / STABILLO TIZO TF-610 (isi 54 pc)BOX122000</v>
      </c>
    </row>
    <row r="40" spans="1:31" x14ac:dyDescent="0.25">
      <c r="A40" s="95" t="str">
        <f>IF(Table1[[#This Row],[No. Invoice :]]="","",ROW())</f>
        <v/>
      </c>
      <c r="B40" s="196" t="str">
        <f>IF(Table1[h_Kode Sales :_1]="","",B$1+COUNT(B$2:B38))</f>
        <v/>
      </c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J40" s="92">
        <v>7</v>
      </c>
      <c r="K40" s="92" t="s">
        <v>207</v>
      </c>
      <c r="N40" s="196" t="str">
        <f>IF(Table1[[#This Row],[h_Item Description]]="","",INDEX([1]!db[NB PAJAK],MATCH(Table1[[#This Row],[h_Item Description]],[1]!db[kode],0)))</f>
        <v/>
      </c>
      <c r="O40" s="92" t="s">
        <v>211</v>
      </c>
      <c r="P40" s="93">
        <v>18500</v>
      </c>
      <c r="Q40" s="94"/>
      <c r="S40" s="199">
        <f>Table1[[#This Row],[h_hargasetelahdiskon]]</f>
        <v>129500</v>
      </c>
      <c r="V40" s="95">
        <f ca="1">IF(Table1[[#This Row],[Item Description]]="","",IF(Table1[[#This Row],[//]]="",INDIRECT(ADDRESS(ROW()-1,COLUMN())),Table1[[#This Row],[//]]))</f>
        <v>37</v>
      </c>
      <c r="W40" s="95">
        <f ca="1">IF(Table1[[#This Row],[h_id]]="","",COUNTIF(Table1[h_id],Table1[[#This Row],[h_id]]))</f>
        <v>8</v>
      </c>
      <c r="X40" s="93">
        <f>IF(Table1[Item Description]="","",Table1[[#This Row],[Qty]]*Table1[[#This Row],[Unit Price]])</f>
        <v>129500</v>
      </c>
      <c r="Y40" s="93">
        <f>IF(Table1[[#This Row],[h_hargasebelumdiskon]]="","",IF(Table1[[#This Row],[Disc 1]]="",0,Table1[[#This Row],[h_hargasebelumdiskon]]*Table1[[#This Row],[Disc 1]]))</f>
        <v>0</v>
      </c>
      <c r="Z40" s="93">
        <f>IF(Table1[[#This Row],[h_hargasebelumdiskon]]="","",IF(Table1[[#This Row],[Disc 2]]="",0,(Table1[[#This Row],[h_hargasebelumdiskon]]-Table1[[#This Row],[h_disc 1]])*Table1[[#This Row],[Disc 2]]))</f>
        <v>0</v>
      </c>
      <c r="AA40" s="93">
        <f>IF(Table1[Item Description]="","",Table1[[#This Row],[h_disc 1]]+Table1[[#This Row],[h_disc 2]])</f>
        <v>0</v>
      </c>
      <c r="AB40" s="93">
        <f>IF(Table1[Item Description]="","",Table1[[#This Row],[h_hargasebelumdiskon]]-Table1[[#This Row],[h_diskon]])</f>
        <v>129500</v>
      </c>
      <c r="AC40" s="93" t="str">
        <f>IF(Table1[//]="","",SUMIF(Table1[h_id],Table1[h_id],Table1[h_hargasetelahdiskon]))</f>
        <v/>
      </c>
      <c r="AD40" s="93"/>
      <c r="AE40" s="93" t="str">
        <f>Table1[[#This Row],[Item Description]]&amp;Table1[[#This Row],[Unit]]&amp;Table1[[#This Row],[Unit Price]]</f>
        <v>GEL PEN TIZO TG30801-ELLS18500</v>
      </c>
    </row>
    <row r="41" spans="1:31" x14ac:dyDescent="0.25">
      <c r="A41" s="95" t="str">
        <f>IF(Table1[[#This Row],[No. Invoice :]]="","",ROW())</f>
        <v/>
      </c>
      <c r="B41" s="196" t="str">
        <f>IF(Table1[h_Kode Sales :_1]="","",B$1+COUNT(B$2:B40))</f>
        <v/>
      </c>
      <c r="G41" s="95" t="str">
        <f>IF(Table1[[#This Row],[h_No. Invoice :]]="","",CONCATENATE("AM"," ",Table1[[#This Row],[h_No. Invoice :]]))</f>
        <v/>
      </c>
      <c r="H41" s="96" t="str">
        <f>CONCATENATE(UPPER(Table1[[#This Row],[h_Kode Sales :_1]])," ",Table1[[#This Row],[h_Kode Sales :_2]])</f>
        <v xml:space="preserve"> </v>
      </c>
      <c r="I41" s="95" t="str">
        <f>IF(Table1[[#This Row],[h_toko]]="","",INDEX(Table2[e],IF(Table1[[#This Row],[h_toko]]="","",MATCH(Table1[[#This Row],[h_toko]],Table2[a],0)),))</f>
        <v/>
      </c>
      <c r="J41" s="92">
        <v>12</v>
      </c>
      <c r="K41" s="92" t="s">
        <v>207</v>
      </c>
      <c r="N41" s="196" t="str">
        <f>IF(Table1[[#This Row],[h_Item Description]]="","",INDEX([1]!db[NB PAJAK],MATCH(Table1[[#This Row],[h_Item Description]],[1]!db[kode],0)))</f>
        <v/>
      </c>
      <c r="O41" s="92" t="s">
        <v>212</v>
      </c>
      <c r="P41" s="93">
        <v>18500</v>
      </c>
      <c r="Q41" s="94"/>
      <c r="S41" s="199">
        <f>Table1[[#This Row],[h_hargasetelahdiskon]]</f>
        <v>222000</v>
      </c>
      <c r="V41" s="95">
        <f ca="1">IF(Table1[[#This Row],[Item Description]]="","",IF(Table1[[#This Row],[//]]="",INDIRECT(ADDRESS(ROW()-1,COLUMN())),Table1[[#This Row],[//]]))</f>
        <v>37</v>
      </c>
      <c r="W41" s="95">
        <f ca="1">IF(Table1[[#This Row],[h_id]]="","",COUNTIF(Table1[h_id],Table1[[#This Row],[h_id]]))</f>
        <v>8</v>
      </c>
      <c r="X41" s="93">
        <f>IF(Table1[Item Description]="","",Table1[[#This Row],[Qty]]*Table1[[#This Row],[Unit Price]])</f>
        <v>222000</v>
      </c>
      <c r="Y41" s="93">
        <f>IF(Table1[[#This Row],[h_hargasebelumdiskon]]="","",IF(Table1[[#This Row],[Disc 1]]="",0,Table1[[#This Row],[h_hargasebelumdiskon]]*Table1[[#This Row],[Disc 1]]))</f>
        <v>0</v>
      </c>
      <c r="Z41" s="93">
        <f>IF(Table1[[#This Row],[h_hargasebelumdiskon]]="","",IF(Table1[[#This Row],[Disc 2]]="",0,(Table1[[#This Row],[h_hargasebelumdiskon]]-Table1[[#This Row],[h_disc 1]])*Table1[[#This Row],[Disc 2]]))</f>
        <v>0</v>
      </c>
      <c r="AA41" s="93">
        <f>IF(Table1[Item Description]="","",Table1[[#This Row],[h_disc 1]]+Table1[[#This Row],[h_disc 2]])</f>
        <v>0</v>
      </c>
      <c r="AB41" s="93">
        <f>IF(Table1[Item Description]="","",Table1[[#This Row],[h_hargasebelumdiskon]]-Table1[[#This Row],[h_diskon]])</f>
        <v>222000</v>
      </c>
      <c r="AC41" s="93" t="str">
        <f>IF(Table1[//]="","",SUMIF(Table1[h_id],Table1[h_id],Table1[h_hargasetelahdiskon]))</f>
        <v/>
      </c>
      <c r="AD41" s="93"/>
      <c r="AE41" s="93" t="str">
        <f>Table1[[#This Row],[Item Description]]&amp;Table1[[#This Row],[Unit]]&amp;Table1[[#This Row],[Unit Price]]</f>
        <v>GEL PEN TIZO TG31590-ELLS18500</v>
      </c>
    </row>
    <row r="42" spans="1:31" x14ac:dyDescent="0.25">
      <c r="A42" s="95" t="str">
        <f>IF(Table1[[#This Row],[No. Invoice :]]="","",ROW())</f>
        <v/>
      </c>
      <c r="B42" s="196" t="str">
        <f>IF(Table1[h_Kode Sales :_1]="","",B$1+COUNT(B$2:B41))</f>
        <v/>
      </c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J42" s="92">
        <v>2</v>
      </c>
      <c r="K42" s="92" t="s">
        <v>207</v>
      </c>
      <c r="N42" s="196" t="str">
        <f>IF(Table1[[#This Row],[h_Item Description]]="","",INDEX([1]!db[NB PAJAK],MATCH(Table1[[#This Row],[h_Item Description]],[1]!db[kode],0)))</f>
        <v/>
      </c>
      <c r="O42" s="92" t="s">
        <v>213</v>
      </c>
      <c r="P42" s="93">
        <v>18500</v>
      </c>
      <c r="Q42" s="94"/>
      <c r="S42" s="199">
        <f>Table1[[#This Row],[h_hargasetelahdiskon]]</f>
        <v>37000</v>
      </c>
      <c r="V42" s="95">
        <f ca="1">IF(Table1[[#This Row],[Item Description]]="","",IF(Table1[[#This Row],[//]]="",INDIRECT(ADDRESS(ROW()-1,COLUMN())),Table1[[#This Row],[//]]))</f>
        <v>37</v>
      </c>
      <c r="W42" s="95">
        <f ca="1">IF(Table1[[#This Row],[h_id]]="","",COUNTIF(Table1[h_id],Table1[[#This Row],[h_id]]))</f>
        <v>8</v>
      </c>
      <c r="X42" s="93">
        <f>IF(Table1[Item Description]="","",Table1[[#This Row],[Qty]]*Table1[[#This Row],[Unit Price]])</f>
        <v>37000</v>
      </c>
      <c r="Y42" s="93">
        <f>IF(Table1[[#This Row],[h_hargasebelumdiskon]]="","",IF(Table1[[#This Row],[Disc 1]]="",0,Table1[[#This Row],[h_hargasebelumdiskon]]*Table1[[#This Row],[Disc 1]]))</f>
        <v>0</v>
      </c>
      <c r="Z42" s="93">
        <f>IF(Table1[[#This Row],[h_hargasebelumdiskon]]="","",IF(Table1[[#This Row],[Disc 2]]="",0,(Table1[[#This Row],[h_hargasebelumdiskon]]-Table1[[#This Row],[h_disc 1]])*Table1[[#This Row],[Disc 2]]))</f>
        <v>0</v>
      </c>
      <c r="AA42" s="93">
        <f>IF(Table1[Item Description]="","",Table1[[#This Row],[h_disc 1]]+Table1[[#This Row],[h_disc 2]])</f>
        <v>0</v>
      </c>
      <c r="AB42" s="93">
        <f>IF(Table1[Item Description]="","",Table1[[#This Row],[h_hargasebelumdiskon]]-Table1[[#This Row],[h_diskon]])</f>
        <v>37000</v>
      </c>
      <c r="AC42" s="93" t="str">
        <f>IF(Table1[//]="","",SUMIF(Table1[h_id],Table1[h_id],Table1[h_hargasetelahdiskon]))</f>
        <v/>
      </c>
      <c r="AD42" s="93"/>
      <c r="AE42" s="93" t="str">
        <f>Table1[[#This Row],[Item Description]]&amp;Table1[[#This Row],[Unit]]&amp;Table1[[#This Row],[Unit Price]]</f>
        <v>GEL PEN TIZO TG31762-ELLS18500</v>
      </c>
    </row>
    <row r="43" spans="1:31" x14ac:dyDescent="0.25">
      <c r="A43" s="95" t="str">
        <f>IF(Table1[[#This Row],[No. Invoice :]]="","",ROW())</f>
        <v/>
      </c>
      <c r="B43" s="196" t="str">
        <f>IF(Table1[h_Kode Sales :_1]="","",B$1+COUNT(B$2:B42))</f>
        <v/>
      </c>
      <c r="G43" s="95" t="str">
        <f>IF(Table1[[#This Row],[h_No. Invoice :]]="","",CONCATENATE("AM"," ",Table1[[#This Row],[h_No. Invoice :]]))</f>
        <v/>
      </c>
      <c r="H43" s="96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J43" s="92">
        <v>12</v>
      </c>
      <c r="K43" s="92" t="s">
        <v>214</v>
      </c>
      <c r="N43" s="196" t="str">
        <f>IF(Table1[[#This Row],[h_Item Description]]="","",INDEX([1]!db[NB PAJAK],MATCH(Table1[[#This Row],[h_Item Description]],[1]!db[kode],0)))</f>
        <v/>
      </c>
      <c r="O43" s="92" t="s">
        <v>215</v>
      </c>
      <c r="P43" s="93">
        <v>25000</v>
      </c>
      <c r="Q43" s="94">
        <v>0.1</v>
      </c>
      <c r="S43" s="199">
        <f>Table1[[#This Row],[h_hargasetelahdiskon]]</f>
        <v>270000</v>
      </c>
      <c r="V43" s="95">
        <f ca="1">IF(Table1[[#This Row],[Item Description]]="","",IF(Table1[[#This Row],[//]]="",INDIRECT(ADDRESS(ROW()-1,COLUMN())),Table1[[#This Row],[//]]))</f>
        <v>37</v>
      </c>
      <c r="W43" s="95">
        <f ca="1">IF(Table1[[#This Row],[h_id]]="","",COUNTIF(Table1[h_id],Table1[[#This Row],[h_id]]))</f>
        <v>8</v>
      </c>
      <c r="X43" s="93">
        <f>IF(Table1[Item Description]="","",Table1[[#This Row],[Qty]]*Table1[[#This Row],[Unit Price]])</f>
        <v>300000</v>
      </c>
      <c r="Y43" s="93">
        <f>IF(Table1[[#This Row],[h_hargasebelumdiskon]]="","",IF(Table1[[#This Row],[Disc 1]]="",0,Table1[[#This Row],[h_hargasebelumdiskon]]*Table1[[#This Row],[Disc 1]]))</f>
        <v>30000</v>
      </c>
      <c r="Z43" s="93">
        <f>IF(Table1[[#This Row],[h_hargasebelumdiskon]]="","",IF(Table1[[#This Row],[Disc 2]]="",0,(Table1[[#This Row],[h_hargasebelumdiskon]]-Table1[[#This Row],[h_disc 1]])*Table1[[#This Row],[Disc 2]]))</f>
        <v>0</v>
      </c>
      <c r="AA43" s="93">
        <f>IF(Table1[Item Description]="","",Table1[[#This Row],[h_disc 1]]+Table1[[#This Row],[h_disc 2]])</f>
        <v>30000</v>
      </c>
      <c r="AB43" s="93">
        <f>IF(Table1[Item Description]="","",Table1[[#This Row],[h_hargasebelumdiskon]]-Table1[[#This Row],[h_diskon]])</f>
        <v>270000</v>
      </c>
      <c r="AC43" s="93" t="str">
        <f>IF(Table1[//]="","",SUMIF(Table1[h_id],Table1[h_id],Table1[h_hargasetelahdiskon]))</f>
        <v/>
      </c>
      <c r="AD43" s="93"/>
      <c r="AE43" s="93" t="str">
        <f>Table1[[#This Row],[Item Description]]&amp;Table1[[#This Row],[Unit]]&amp;Table1[[#This Row],[Unit Price]]</f>
        <v>COLOR BRUSH PEN KENKO DBP-12 DUAL TIP  (12 WARNA)SET25000</v>
      </c>
    </row>
    <row r="44" spans="1:31" x14ac:dyDescent="0.25">
      <c r="A44" s="95" t="str">
        <f>IF(Table1[[#This Row],[No. Invoice :]]="","",ROW())</f>
        <v/>
      </c>
      <c r="B44" s="196" t="str">
        <f>IF(Table1[h_Kode Sales :_1]="","",B$1+COUNT(B$2:B43))</f>
        <v/>
      </c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J44" s="92">
        <v>2</v>
      </c>
      <c r="K44" s="92" t="s">
        <v>139</v>
      </c>
      <c r="N44" s="196" t="str">
        <f>IF(Table1[[#This Row],[h_Item Description]]="","",INDEX([1]!db[NB PAJAK],MATCH(Table1[[#This Row],[h_Item Description]],[1]!db[kode],0)))</f>
        <v/>
      </c>
      <c r="O44" s="92" t="s">
        <v>216</v>
      </c>
      <c r="P44" s="93">
        <v>105000</v>
      </c>
      <c r="Q44" s="94"/>
      <c r="S44" s="199">
        <f>Table1[[#This Row],[h_hargasetelahdiskon]]</f>
        <v>210000</v>
      </c>
      <c r="V44" s="95">
        <f ca="1">IF(Table1[[#This Row],[Item Description]]="","",IF(Table1[[#This Row],[//]]="",INDIRECT(ADDRESS(ROW()-1,COLUMN())),Table1[[#This Row],[//]]))</f>
        <v>37</v>
      </c>
      <c r="W44" s="95">
        <f ca="1">IF(Table1[[#This Row],[h_id]]="","",COUNTIF(Table1[h_id],Table1[[#This Row],[h_id]]))</f>
        <v>8</v>
      </c>
      <c r="X44" s="93">
        <f>IF(Table1[Item Description]="","",Table1[[#This Row],[Qty]]*Table1[[#This Row],[Unit Price]])</f>
        <v>210000</v>
      </c>
      <c r="Y44" s="93">
        <f>IF(Table1[[#This Row],[h_hargasebelumdiskon]]="","",IF(Table1[[#This Row],[Disc 1]]="",0,Table1[[#This Row],[h_hargasebelumdiskon]]*Table1[[#This Row],[Disc 1]]))</f>
        <v>0</v>
      </c>
      <c r="Z44" s="93">
        <f>IF(Table1[[#This Row],[h_hargasebelumdiskon]]="","",IF(Table1[[#This Row],[Disc 2]]="",0,(Table1[[#This Row],[h_hargasebelumdiskon]]-Table1[[#This Row],[h_disc 1]])*Table1[[#This Row],[Disc 2]]))</f>
        <v>0</v>
      </c>
      <c r="AA44" s="93">
        <f>IF(Table1[Item Description]="","",Table1[[#This Row],[h_disc 1]]+Table1[[#This Row],[h_disc 2]])</f>
        <v>0</v>
      </c>
      <c r="AB44" s="93">
        <f>IF(Table1[Item Description]="","",Table1[[#This Row],[h_hargasebelumdiskon]]-Table1[[#This Row],[h_diskon]])</f>
        <v>210000</v>
      </c>
      <c r="AC44" s="93" t="str">
        <f>IF(Table1[//]="","",SUMIF(Table1[h_id],Table1[h_id],Table1[h_hargasetelahdiskon]))</f>
        <v/>
      </c>
      <c r="AD44" s="93"/>
      <c r="AE44" s="93" t="str">
        <f>Table1[[#This Row],[Item Description]]&amp;Table1[[#This Row],[Unit]]&amp;Table1[[#This Row],[Unit Price]]</f>
        <v>TAPE DISPENSER POLAR BEAR MN-305 @12pcBOX105000</v>
      </c>
    </row>
    <row r="45" spans="1:31" x14ac:dyDescent="0.25">
      <c r="A45" s="95" t="str">
        <f>IF(Table1[[#This Row],[No. Invoice :]]="","",ROW())</f>
        <v/>
      </c>
      <c r="B45" s="196" t="str">
        <f>IF(Table1[h_Kode Sales :_1]="","",B$1+COUNT(B$2:B44))</f>
        <v/>
      </c>
      <c r="G45" s="95" t="str">
        <f>IF(Table1[[#This Row],[h_No. Invoice :]]="","",CONCATENATE("AM"," ",Table1[[#This Row],[h_No. Invoice :]]))</f>
        <v/>
      </c>
      <c r="H45" s="96" t="str">
        <f>CONCATENATE(UPPER(Table1[[#This Row],[h_Kode Sales :_1]])," ",Table1[[#This Row],[h_Kode Sales :_2]])</f>
        <v xml:space="preserve"> </v>
      </c>
      <c r="I45" s="95" t="str">
        <f>IF(Table1[[#This Row],[h_toko]]="","",INDEX(Table2[e],IF(Table1[[#This Row],[h_toko]]="","",MATCH(Table1[[#This Row],[h_toko]],Table2[a],0)),))</f>
        <v/>
      </c>
      <c r="N45" s="196" t="str">
        <f>IF(Table1[[#This Row],[h_Item Description]]="","",INDEX([1]!db[NB PAJAK],MATCH(Table1[[#This Row],[h_Item Description]],[1]!db[kode],0)))</f>
        <v/>
      </c>
      <c r="P45" s="93"/>
      <c r="Q45" s="94"/>
      <c r="S45" s="199" t="str">
        <f>Table1[[#This Row],[h_hargasetelahdiskon]]</f>
        <v/>
      </c>
      <c r="V45" s="95" t="str">
        <f ca="1">IF(Table1[[#This Row],[Item Description]]="","",IF(Table1[[#This Row],[//]]="",INDIRECT(ADDRESS(ROW()-1,COLUMN())),Table1[[#This Row],[//]]))</f>
        <v/>
      </c>
      <c r="W45" s="95" t="str">
        <f ca="1">IF(Table1[[#This Row],[h_id]]="","",COUNTIF(Table1[h_id],Table1[[#This Row],[h_id]]))</f>
        <v/>
      </c>
      <c r="X45" s="93" t="str">
        <f>IF(Table1[Item Description]="","",Table1[[#This Row],[Qty]]*Table1[[#This Row],[Unit Price]])</f>
        <v/>
      </c>
      <c r="Y45" s="93" t="str">
        <f>IF(Table1[[#This Row],[h_hargasebelumdiskon]]="","",IF(Table1[[#This Row],[Disc 1]]="",0,Table1[[#This Row],[h_hargasebelumdiskon]]*Table1[[#This Row],[Disc 1]]))</f>
        <v/>
      </c>
      <c r="Z45" s="93" t="str">
        <f>IF(Table1[[#This Row],[h_hargasebelumdiskon]]="","",IF(Table1[[#This Row],[Disc 2]]="",0,(Table1[[#This Row],[h_hargasebelumdiskon]]-Table1[[#This Row],[h_disc 1]])*Table1[[#This Row],[Disc 2]]))</f>
        <v/>
      </c>
      <c r="AA45" s="93" t="str">
        <f>IF(Table1[Item Description]="","",Table1[[#This Row],[h_disc 1]]+Table1[[#This Row],[h_disc 2]])</f>
        <v/>
      </c>
      <c r="AB45" s="93" t="str">
        <f>IF(Table1[Item Description]="","",Table1[[#This Row],[h_hargasebelumdiskon]]-Table1[[#This Row],[h_diskon]])</f>
        <v/>
      </c>
      <c r="AC45" s="93" t="str">
        <f>IF(Table1[//]="","",SUMIF(Table1[h_id],Table1[h_id],Table1[h_hargasetelahdiskon]))</f>
        <v/>
      </c>
      <c r="AD45" s="93"/>
      <c r="AE45" s="93" t="str">
        <f>Table1[[#This Row],[Item Description]]&amp;Table1[[#This Row],[Unit]]&amp;Table1[[#This Row],[Unit Price]]</f>
        <v/>
      </c>
    </row>
    <row r="46" spans="1:31" x14ac:dyDescent="0.25">
      <c r="A46" s="95">
        <f>IF(Table1[[#This Row],[No. Invoice :]]="","",ROW())</f>
        <v>46</v>
      </c>
      <c r="B46" s="196">
        <f>IF(Table1[h_Kode Sales :_1]="","",B$1+COUNT(B$2:B45))</f>
        <v>23040011</v>
      </c>
      <c r="C46" s="98">
        <v>45031</v>
      </c>
      <c r="D46" s="92" t="s">
        <v>182</v>
      </c>
      <c r="E46" s="97" t="s">
        <v>232</v>
      </c>
      <c r="F46" s="92" t="s">
        <v>233</v>
      </c>
      <c r="G46" s="95" t="str">
        <f>IF(Table1[[#This Row],[h_No. Invoice :]]="","",CONCATENATE("AM"," ",Table1[[#This Row],[h_No. Invoice :]]))</f>
        <v>AM 23040011</v>
      </c>
      <c r="H46" s="96" t="str">
        <f>CONCATENATE(UPPER(Table1[[#This Row],[h_Kode Sales :_1]])," ",Table1[[#This Row],[h_Kode Sales :_2]])</f>
        <v>KO 2945</v>
      </c>
      <c r="I46" s="95" t="str">
        <f>IF(Table1[[#This Row],[h_toko]]="","",INDEX(Table2[e],IF(Table1[[#This Row],[h_toko]]="","",MATCH(Table1[[#This Row],[h_toko]],Table2[a],0)),))</f>
        <v>CV DWI JAYA YOGYAKARTA</v>
      </c>
      <c r="J46" s="92">
        <v>5</v>
      </c>
      <c r="K46" s="92" t="s">
        <v>131</v>
      </c>
      <c r="M46" s="92" t="s">
        <v>234</v>
      </c>
      <c r="N46" s="196" t="str">
        <f>IF(Table1[[#This Row],[h_Item Description]]="","",INDEX([1]!db[NB PAJAK],MATCH(Table1[[#This Row],[h_Item Description]],[1]!db[kode],0)))</f>
        <v>CORRECTION TAPE KENKO CT-606 (6M x 5MM)</v>
      </c>
      <c r="O46" s="92" t="s">
        <v>235</v>
      </c>
      <c r="P46" s="93">
        <v>58800</v>
      </c>
      <c r="Q46" s="94">
        <v>0.1</v>
      </c>
      <c r="S46" s="199">
        <f>Table1[[#This Row],[h_hargasetelahdiskon]]</f>
        <v>264600</v>
      </c>
      <c r="T46" s="93" t="s">
        <v>133</v>
      </c>
      <c r="V46" s="95">
        <f ca="1">IF(Table1[[#This Row],[Item Description]]="","",IF(Table1[[#This Row],[//]]="",INDIRECT(ADDRESS(ROW()-1,COLUMN())),Table1[[#This Row],[//]]))</f>
        <v>46</v>
      </c>
      <c r="W46" s="95">
        <f ca="1">IF(Table1[[#This Row],[h_id]]="","",COUNTIF(Table1[h_id],Table1[[#This Row],[h_id]]))</f>
        <v>2</v>
      </c>
      <c r="X46" s="93">
        <f>IF(Table1[Item Description]="","",Table1[[#This Row],[Qty]]*Table1[[#This Row],[Unit Price]])</f>
        <v>294000</v>
      </c>
      <c r="Y46" s="93">
        <f>IF(Table1[[#This Row],[h_hargasebelumdiskon]]="","",IF(Table1[[#This Row],[Disc 1]]="",0,Table1[[#This Row],[h_hargasebelumdiskon]]*Table1[[#This Row],[Disc 1]]))</f>
        <v>29400</v>
      </c>
      <c r="Z46" s="93">
        <f>IF(Table1[[#This Row],[h_hargasebelumdiskon]]="","",IF(Table1[[#This Row],[Disc 2]]="",0,(Table1[[#This Row],[h_hargasebelumdiskon]]-Table1[[#This Row],[h_disc 1]])*Table1[[#This Row],[Disc 2]]))</f>
        <v>0</v>
      </c>
      <c r="AA46" s="93">
        <f>IF(Table1[Item Description]="","",Table1[[#This Row],[h_disc 1]]+Table1[[#This Row],[h_disc 2]])</f>
        <v>29400</v>
      </c>
      <c r="AB46" s="93">
        <f>IF(Table1[Item Description]="","",Table1[[#This Row],[h_hargasebelumdiskon]]-Table1[[#This Row],[h_diskon]])</f>
        <v>264600</v>
      </c>
      <c r="AC46" s="93">
        <f ca="1">IF(Table1[//]="","",SUMIF(Table1[h_id],Table1[h_id],Table1[h_hargasetelahdiskon]))</f>
        <v>1026000</v>
      </c>
      <c r="AD46" s="93"/>
      <c r="AE46" s="93" t="str">
        <f>Table1[[#This Row],[Item Description]]&amp;Table1[[#This Row],[Unit]]&amp;Table1[[#This Row],[Unit Price]]</f>
        <v>CORRECTION TAPE KENKO CT-606 (6M x 5MM)LSN58800</v>
      </c>
    </row>
    <row r="47" spans="1:31" x14ac:dyDescent="0.25">
      <c r="A47" s="95" t="str">
        <f>IF(Table1[[#This Row],[No. Invoice :]]="","",ROW())</f>
        <v/>
      </c>
      <c r="B47" s="196" t="str">
        <f>IF(Table1[h_Kode Sales :_1]="","",B$1+COUNT(B$2:B46))</f>
        <v/>
      </c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J47" s="92">
        <v>3</v>
      </c>
      <c r="K47" s="92" t="s">
        <v>131</v>
      </c>
      <c r="M47" s="92" t="s">
        <v>236</v>
      </c>
      <c r="N47" s="196" t="str">
        <f>IF(Table1[[#This Row],[h_Item Description]]="","",INDEX([1]!db[NB PAJAK],MATCH(Table1[[#This Row],[h_Item Description]],[1]!db[kode],0)))</f>
        <v>PUNCH KENKO NO. 40</v>
      </c>
      <c r="O47" s="92" t="s">
        <v>237</v>
      </c>
      <c r="P47" s="93">
        <v>282000</v>
      </c>
      <c r="Q47" s="94">
        <v>0.1</v>
      </c>
      <c r="S47" s="199">
        <f>Table1[[#This Row],[h_hargasetelahdiskon]]</f>
        <v>761400</v>
      </c>
      <c r="V47" s="95">
        <f ca="1">IF(Table1[[#This Row],[Item Description]]="","",IF(Table1[[#This Row],[//]]="",INDIRECT(ADDRESS(ROW()-1,COLUMN())),Table1[[#This Row],[//]]))</f>
        <v>46</v>
      </c>
      <c r="W47" s="95">
        <f ca="1">IF(Table1[[#This Row],[h_id]]="","",COUNTIF(Table1[h_id],Table1[[#This Row],[h_id]]))</f>
        <v>2</v>
      </c>
      <c r="X47" s="93">
        <f>IF(Table1[Item Description]="","",Table1[[#This Row],[Qty]]*Table1[[#This Row],[Unit Price]])</f>
        <v>846000</v>
      </c>
      <c r="Y47" s="93">
        <f>IF(Table1[[#This Row],[h_hargasebelumdiskon]]="","",IF(Table1[[#This Row],[Disc 1]]="",0,Table1[[#This Row],[h_hargasebelumdiskon]]*Table1[[#This Row],[Disc 1]]))</f>
        <v>84600</v>
      </c>
      <c r="Z47" s="93">
        <f>IF(Table1[[#This Row],[h_hargasebelumdiskon]]="","",IF(Table1[[#This Row],[Disc 2]]="",0,(Table1[[#This Row],[h_hargasebelumdiskon]]-Table1[[#This Row],[h_disc 1]])*Table1[[#This Row],[Disc 2]]))</f>
        <v>0</v>
      </c>
      <c r="AA47" s="93">
        <f>IF(Table1[Item Description]="","",Table1[[#This Row],[h_disc 1]]+Table1[[#This Row],[h_disc 2]])</f>
        <v>84600</v>
      </c>
      <c r="AB47" s="93">
        <f>IF(Table1[Item Description]="","",Table1[[#This Row],[h_hargasebelumdiskon]]-Table1[[#This Row],[h_diskon]])</f>
        <v>761400</v>
      </c>
      <c r="AC47" s="93" t="str">
        <f>IF(Table1[//]="","",SUMIF(Table1[h_id],Table1[h_id],Table1[h_hargasetelahdiskon]))</f>
        <v/>
      </c>
      <c r="AD47" s="93"/>
      <c r="AE47" s="93" t="str">
        <f>Table1[[#This Row],[Item Description]]&amp;Table1[[#This Row],[Unit]]&amp;Table1[[#This Row],[Unit Price]]</f>
        <v>PUNCH KENKO NO. 40LSN282000</v>
      </c>
    </row>
    <row r="48" spans="1:31" x14ac:dyDescent="0.25">
      <c r="A48" s="95" t="str">
        <f>IF(Table1[[#This Row],[No. Invoice :]]="","",ROW())</f>
        <v/>
      </c>
      <c r="B48" s="196" t="str">
        <f>IF(Table1[h_Kode Sales :_1]="","",B$1+COUNT(B$2:B47))</f>
        <v/>
      </c>
      <c r="G48" s="95" t="str">
        <f>IF(Table1[[#This Row],[h_No. Invoice :]]="","",CONCATENATE("AM"," ",Table1[[#This Row],[h_No. Invoice :]]))</f>
        <v/>
      </c>
      <c r="H48" s="96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N48" s="196" t="str">
        <f>IF(Table1[[#This Row],[h_Item Description]]="","",INDEX([1]!db[NB PAJAK],MATCH(Table1[[#This Row],[h_Item Description]],[1]!db[kode],0)))</f>
        <v/>
      </c>
      <c r="P48" s="93"/>
      <c r="Q48" s="94"/>
      <c r="S48" s="199" t="str">
        <f>Table1[[#This Row],[h_hargasetelahdiskon]]</f>
        <v/>
      </c>
      <c r="V48" s="95" t="str">
        <f ca="1">IF(Table1[[#This Row],[Item Description]]="","",IF(Table1[[#This Row],[//]]="",INDIRECT(ADDRESS(ROW()-1,COLUMN())),Table1[[#This Row],[//]]))</f>
        <v/>
      </c>
      <c r="W48" s="95" t="str">
        <f ca="1">IF(Table1[[#This Row],[h_id]]="","",COUNTIF(Table1[h_id],Table1[[#This Row],[h_id]]))</f>
        <v/>
      </c>
      <c r="X48" s="93" t="str">
        <f>IF(Table1[Item Description]="","",Table1[[#This Row],[Qty]]*Table1[[#This Row],[Unit Price]])</f>
        <v/>
      </c>
      <c r="Y48" s="93" t="str">
        <f>IF(Table1[[#This Row],[h_hargasebelumdiskon]]="","",IF(Table1[[#This Row],[Disc 1]]="",0,Table1[[#This Row],[h_hargasebelumdiskon]]*Table1[[#This Row],[Disc 1]]))</f>
        <v/>
      </c>
      <c r="Z48" s="93" t="str">
        <f>IF(Table1[[#This Row],[h_hargasebelumdiskon]]="","",IF(Table1[[#This Row],[Disc 2]]="",0,(Table1[[#This Row],[h_hargasebelumdiskon]]-Table1[[#This Row],[h_disc 1]])*Table1[[#This Row],[Disc 2]]))</f>
        <v/>
      </c>
      <c r="AA48" s="93" t="str">
        <f>IF(Table1[Item Description]="","",Table1[[#This Row],[h_disc 1]]+Table1[[#This Row],[h_disc 2]])</f>
        <v/>
      </c>
      <c r="AB48" s="93" t="str">
        <f>IF(Table1[Item Description]="","",Table1[[#This Row],[h_hargasebelumdiskon]]-Table1[[#This Row],[h_diskon]])</f>
        <v/>
      </c>
      <c r="AC48" s="93" t="str">
        <f>IF(Table1[//]="","",SUMIF(Table1[h_id],Table1[h_id],Table1[h_hargasetelahdiskon]))</f>
        <v/>
      </c>
      <c r="AD48" s="93"/>
      <c r="AE48" s="93" t="str">
        <f>Table1[[#This Row],[Item Description]]&amp;Table1[[#This Row],[Unit]]&amp;Table1[[#This Row],[Unit Price]]</f>
        <v/>
      </c>
    </row>
    <row r="49" spans="1:31" x14ac:dyDescent="0.25">
      <c r="A49" s="95" t="str">
        <f>IF(Table1[[#This Row],[No. Invoice :]]="","",ROW())</f>
        <v/>
      </c>
      <c r="B49" s="196" t="str">
        <f>IF(Table1[h_Kode Sales :_1]="","",B$1+COUNT(B$2:B48))</f>
        <v/>
      </c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N49" s="196" t="str">
        <f>IF(Table1[[#This Row],[h_Item Description]]="","",INDEX([1]!db[NB PAJAK],MATCH(Table1[[#This Row],[h_Item Description]],[1]!db[kode],0)))</f>
        <v/>
      </c>
      <c r="P49" s="93"/>
      <c r="Q49" s="94"/>
      <c r="S49" s="199" t="str">
        <f>Table1[[#This Row],[h_hargasetelahdiskon]]</f>
        <v/>
      </c>
      <c r="V49" s="95" t="str">
        <f ca="1">IF(Table1[[#This Row],[Item Description]]="","",IF(Table1[[#This Row],[//]]="",INDIRECT(ADDRESS(ROW()-1,COLUMN())),Table1[[#This Row],[//]]))</f>
        <v/>
      </c>
      <c r="W49" s="95" t="str">
        <f ca="1">IF(Table1[[#This Row],[h_id]]="","",COUNTIF(Table1[h_id],Table1[[#This Row],[h_id]]))</f>
        <v/>
      </c>
      <c r="X49" s="93" t="str">
        <f>IF(Table1[Item Description]="","",Table1[[#This Row],[Qty]]*Table1[[#This Row],[Unit Price]])</f>
        <v/>
      </c>
      <c r="Y49" s="93" t="str">
        <f>IF(Table1[[#This Row],[h_hargasebelumdiskon]]="","",IF(Table1[[#This Row],[Disc 1]]="",0,Table1[[#This Row],[h_hargasebelumdiskon]]*Table1[[#This Row],[Disc 1]]))</f>
        <v/>
      </c>
      <c r="Z49" s="93" t="str">
        <f>IF(Table1[[#This Row],[h_hargasebelumdiskon]]="","",IF(Table1[[#This Row],[Disc 2]]="",0,(Table1[[#This Row],[h_hargasebelumdiskon]]-Table1[[#This Row],[h_disc 1]])*Table1[[#This Row],[Disc 2]]))</f>
        <v/>
      </c>
      <c r="AA49" s="93" t="str">
        <f>IF(Table1[Item Description]="","",Table1[[#This Row],[h_disc 1]]+Table1[[#This Row],[h_disc 2]])</f>
        <v/>
      </c>
      <c r="AB49" s="93" t="str">
        <f>IF(Table1[Item Description]="","",Table1[[#This Row],[h_hargasebelumdiskon]]-Table1[[#This Row],[h_diskon]])</f>
        <v/>
      </c>
      <c r="AC49" s="93" t="str">
        <f>IF(Table1[//]="","",SUMIF(Table1[h_id],Table1[h_id],Table1[h_hargasetelahdiskon]))</f>
        <v/>
      </c>
      <c r="AD49" s="93"/>
      <c r="AE49" s="93" t="str">
        <f>Table1[[#This Row],[Item Description]]&amp;Table1[[#This Row],[Unit]]&amp;Table1[[#This Row],[Unit Price]]</f>
        <v/>
      </c>
    </row>
    <row r="50" spans="1:31" x14ac:dyDescent="0.25">
      <c r="A50" s="95" t="str">
        <f>IF(Table1[[#This Row],[No. Invoice :]]="","",ROW())</f>
        <v/>
      </c>
      <c r="B50" s="196" t="str">
        <f>IF(Table1[h_Kode Sales :_1]="","",B$1+COUNT(B$2:B49))</f>
        <v/>
      </c>
      <c r="G50" s="95" t="str">
        <f>IF(Table1[[#This Row],[h_No. Invoice :]]="","",CONCATENATE("AM"," ",Table1[[#This Row],[h_No. Invoice :]]))</f>
        <v/>
      </c>
      <c r="H50" s="96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N50" s="196" t="str">
        <f>IF(Table1[[#This Row],[h_Item Description]]="","",INDEX([1]!db[NB PAJAK],MATCH(Table1[[#This Row],[h_Item Description]],[1]!db[kode],0)))</f>
        <v/>
      </c>
      <c r="P50" s="93"/>
      <c r="Q50" s="94"/>
      <c r="S50" s="199" t="str">
        <f>Table1[[#This Row],[h_hargasetelahdiskon]]</f>
        <v/>
      </c>
      <c r="V50" s="95" t="str">
        <f ca="1">IF(Table1[[#This Row],[Item Description]]="","",IF(Table1[[#This Row],[//]]="",INDIRECT(ADDRESS(ROW()-1,COLUMN())),Table1[[#This Row],[//]]))</f>
        <v/>
      </c>
      <c r="W50" s="95" t="str">
        <f ca="1">IF(Table1[[#This Row],[h_id]]="","",COUNTIF(Table1[h_id],Table1[[#This Row],[h_id]]))</f>
        <v/>
      </c>
      <c r="X50" s="93" t="str">
        <f>IF(Table1[Item Description]="","",Table1[[#This Row],[Qty]]*Table1[[#This Row],[Unit Price]])</f>
        <v/>
      </c>
      <c r="Y50" s="93" t="str">
        <f>IF(Table1[[#This Row],[h_hargasebelumdiskon]]="","",IF(Table1[[#This Row],[Disc 1]]="",0,Table1[[#This Row],[h_hargasebelumdiskon]]*Table1[[#This Row],[Disc 1]]))</f>
        <v/>
      </c>
      <c r="Z50" s="93" t="str">
        <f>IF(Table1[[#This Row],[h_hargasebelumdiskon]]="","",IF(Table1[[#This Row],[Disc 2]]="",0,(Table1[[#This Row],[h_hargasebelumdiskon]]-Table1[[#This Row],[h_disc 1]])*Table1[[#This Row],[Disc 2]]))</f>
        <v/>
      </c>
      <c r="AA50" s="93" t="str">
        <f>IF(Table1[Item Description]="","",Table1[[#This Row],[h_disc 1]]+Table1[[#This Row],[h_disc 2]])</f>
        <v/>
      </c>
      <c r="AB50" s="93" t="str">
        <f>IF(Table1[Item Description]="","",Table1[[#This Row],[h_hargasebelumdiskon]]-Table1[[#This Row],[h_diskon]])</f>
        <v/>
      </c>
      <c r="AC50" s="93" t="str">
        <f>IF(Table1[//]="","",SUMIF(Table1[h_id],Table1[h_id],Table1[h_hargasetelahdiskon]))</f>
        <v/>
      </c>
      <c r="AD50" s="93"/>
      <c r="AE50" s="93" t="str">
        <f>Table1[[#This Row],[Item Description]]&amp;Table1[[#This Row],[Unit]]&amp;Table1[[#This Row],[Unit Price]]</f>
        <v/>
      </c>
    </row>
    <row r="51" spans="1:31" x14ac:dyDescent="0.25">
      <c r="A51" s="95" t="str">
        <f>IF(Table1[[#This Row],[No. Invoice :]]="","",ROW())</f>
        <v/>
      </c>
      <c r="B51" s="196" t="str">
        <f>IF(Table1[h_Kode Sales :_1]="","",B$1+COUNT(B$2:B50))</f>
        <v/>
      </c>
      <c r="G51" s="95" t="str">
        <f>IF(Table1[[#This Row],[h_No. Invoice :]]="","",CONCATENATE("AM"," ",Table1[[#This Row],[h_No. Invoice :]]))</f>
        <v/>
      </c>
      <c r="H51" s="96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N51" s="196" t="str">
        <f>IF(Table1[[#This Row],[h_Item Description]]="","",INDEX([1]!db[NB PAJAK],MATCH(Table1[[#This Row],[h_Item Description]],[1]!db[kode],0)))</f>
        <v/>
      </c>
      <c r="P51" s="93"/>
      <c r="Q51" s="94"/>
      <c r="S51" s="199" t="str">
        <f>Table1[[#This Row],[h_hargasetelahdiskon]]</f>
        <v/>
      </c>
      <c r="V51" s="95" t="str">
        <f ca="1">IF(Table1[[#This Row],[Item Description]]="","",IF(Table1[[#This Row],[//]]="",INDIRECT(ADDRESS(ROW()-1,COLUMN())),Table1[[#This Row],[//]]))</f>
        <v/>
      </c>
      <c r="W51" s="95" t="str">
        <f ca="1">IF(Table1[[#This Row],[h_id]]="","",COUNTIF(Table1[h_id],Table1[[#This Row],[h_id]]))</f>
        <v/>
      </c>
      <c r="X51" s="93" t="str">
        <f>IF(Table1[Item Description]="","",Table1[[#This Row],[Qty]]*Table1[[#This Row],[Unit Price]])</f>
        <v/>
      </c>
      <c r="Y51" s="93" t="str">
        <f>IF(Table1[[#This Row],[h_hargasebelumdiskon]]="","",IF(Table1[[#This Row],[Disc 1]]="",0,Table1[[#This Row],[h_hargasebelumdiskon]]*Table1[[#This Row],[Disc 1]]))</f>
        <v/>
      </c>
      <c r="Z51" s="93" t="str">
        <f>IF(Table1[[#This Row],[h_hargasebelumdiskon]]="","",IF(Table1[[#This Row],[Disc 2]]="",0,(Table1[[#This Row],[h_hargasebelumdiskon]]-Table1[[#This Row],[h_disc 1]])*Table1[[#This Row],[Disc 2]]))</f>
        <v/>
      </c>
      <c r="AA51" s="93" t="str">
        <f>IF(Table1[Item Description]="","",Table1[[#This Row],[h_disc 1]]+Table1[[#This Row],[h_disc 2]])</f>
        <v/>
      </c>
      <c r="AB51" s="93" t="str">
        <f>IF(Table1[Item Description]="","",Table1[[#This Row],[h_hargasebelumdiskon]]-Table1[[#This Row],[h_diskon]])</f>
        <v/>
      </c>
      <c r="AC51" s="93" t="str">
        <f>IF(Table1[//]="","",SUMIF(Table1[h_id],Table1[h_id],Table1[h_hargasetelahdiskon]))</f>
        <v/>
      </c>
      <c r="AD51" s="93"/>
      <c r="AE51" s="93" t="str">
        <f>Table1[[#This Row],[Item Description]]&amp;Table1[[#This Row],[Unit]]&amp;Table1[[#This Row],[Unit Price]]</f>
        <v/>
      </c>
    </row>
    <row r="52" spans="1:31" x14ac:dyDescent="0.25">
      <c r="A52" s="95" t="str">
        <f>IF(Table1[[#This Row],[No. Invoice :]]="","",ROW())</f>
        <v/>
      </c>
      <c r="B52" s="196" t="str">
        <f>IF(Table1[h_Kode Sales :_1]="","",B$1+COUNT(B$2:B51))</f>
        <v/>
      </c>
      <c r="D52" s="197"/>
      <c r="E52" s="198"/>
      <c r="F52" s="197"/>
      <c r="G52" s="95" t="str">
        <f>IF(Table1[[#This Row],[h_No. Invoice :]]="","",CONCATENATE("AM"," ",Table1[[#This Row],[h_No. Invoice :]]))</f>
        <v/>
      </c>
      <c r="H52" s="96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N52" s="196" t="str">
        <f>IF(Table1[[#This Row],[h_Item Description]]="","",INDEX([1]!db[NB PAJAK],MATCH(Table1[[#This Row],[h_Item Description]],[1]!db[kode],0)))</f>
        <v/>
      </c>
      <c r="P52" s="93"/>
      <c r="Q52" s="94"/>
      <c r="S52" s="199" t="str">
        <f>Table1[[#This Row],[h_hargasetelahdiskon]]</f>
        <v/>
      </c>
      <c r="V52" s="95" t="str">
        <f ca="1">IF(Table1[[#This Row],[Item Description]]="","",IF(Table1[[#This Row],[//]]="",INDIRECT(ADDRESS(ROW()-1,COLUMN())),Table1[[#This Row],[//]]))</f>
        <v/>
      </c>
      <c r="W52" s="95" t="str">
        <f ca="1">IF(Table1[[#This Row],[h_id]]="","",COUNTIF(Table1[h_id],Table1[[#This Row],[h_id]]))</f>
        <v/>
      </c>
      <c r="X52" s="93" t="str">
        <f>IF(Table1[Item Description]="","",Table1[[#This Row],[Qty]]*Table1[[#This Row],[Unit Price]])</f>
        <v/>
      </c>
      <c r="Y52" s="93" t="str">
        <f>IF(Table1[[#This Row],[h_hargasebelumdiskon]]="","",IF(Table1[[#This Row],[Disc 1]]="",0,Table1[[#This Row],[h_hargasebelumdiskon]]*Table1[[#This Row],[Disc 1]]))</f>
        <v/>
      </c>
      <c r="Z52" s="93" t="str">
        <f>IF(Table1[[#This Row],[h_hargasebelumdiskon]]="","",IF(Table1[[#This Row],[Disc 2]]="",0,(Table1[[#This Row],[h_hargasebelumdiskon]]-Table1[[#This Row],[h_disc 1]])*Table1[[#This Row],[Disc 2]]))</f>
        <v/>
      </c>
      <c r="AA52" s="93" t="str">
        <f>IF(Table1[Item Description]="","",Table1[[#This Row],[h_disc 1]]+Table1[[#This Row],[h_disc 2]])</f>
        <v/>
      </c>
      <c r="AB52" s="93" t="str">
        <f>IF(Table1[Item Description]="","",Table1[[#This Row],[h_hargasebelumdiskon]]-Table1[[#This Row],[h_diskon]])</f>
        <v/>
      </c>
      <c r="AC52" s="93" t="str">
        <f>IF(Table1[//]="","",SUMIF(Table1[h_id],Table1[h_id],Table1[h_hargasetelahdiskon]))</f>
        <v/>
      </c>
      <c r="AD52" s="93"/>
      <c r="AE52" s="93" t="str">
        <f>Table1[[#This Row],[Item Description]]&amp;Table1[[#This Row],[Unit]]&amp;Table1[[#This Row],[Unit Price]]</f>
        <v/>
      </c>
    </row>
    <row r="53" spans="1:31" x14ac:dyDescent="0.25">
      <c r="A53" s="95" t="str">
        <f>IF(Table1[[#This Row],[No. Invoice :]]="","",ROW())</f>
        <v/>
      </c>
      <c r="B53" s="196" t="str">
        <f>IF(Table1[h_Kode Sales :_1]="","",B$1+COUNT(B$2:B52))</f>
        <v/>
      </c>
      <c r="G53" s="95" t="str">
        <f>IF(Table1[[#This Row],[h_No. Invoice :]]="","",CONCATENATE("AM"," ",Table1[[#This Row],[h_No. Invoice :]]))</f>
        <v/>
      </c>
      <c r="H53" s="96" t="str">
        <f>CONCATENATE(UPPER(Table1[[#This Row],[h_Kode Sales :_1]])," ",Table1[[#This Row],[h_Kode Sales :_2]])</f>
        <v xml:space="preserve"> </v>
      </c>
      <c r="I53" s="95" t="str">
        <f>IF(Table1[[#This Row],[h_toko]]="","",INDEX(Table2[e],IF(Table1[[#This Row],[h_toko]]="","",MATCH(Table1[[#This Row],[h_toko]],Table2[a],0)),))</f>
        <v/>
      </c>
      <c r="N53" s="196" t="str">
        <f>IF(Table1[[#This Row],[h_Item Description]]="","",INDEX([1]!db[NB PAJAK],MATCH(Table1[[#This Row],[h_Item Description]],[1]!db[kode],0)))</f>
        <v/>
      </c>
      <c r="P53" s="93"/>
      <c r="Q53" s="94"/>
      <c r="S53" s="199" t="str">
        <f>Table1[[#This Row],[h_hargasetelahdiskon]]</f>
        <v/>
      </c>
      <c r="V53" s="95" t="str">
        <f ca="1">IF(Table1[[#This Row],[Item Description]]="","",IF(Table1[[#This Row],[//]]="",INDIRECT(ADDRESS(ROW()-1,COLUMN())),Table1[[#This Row],[//]]))</f>
        <v/>
      </c>
      <c r="W53" s="95" t="str">
        <f ca="1">IF(Table1[[#This Row],[h_id]]="","",COUNTIF(Table1[h_id],Table1[[#This Row],[h_id]]))</f>
        <v/>
      </c>
      <c r="X53" s="93" t="str">
        <f>IF(Table1[Item Description]="","",Table1[[#This Row],[Qty]]*Table1[[#This Row],[Unit Price]])</f>
        <v/>
      </c>
      <c r="Y53" s="93" t="str">
        <f>IF(Table1[[#This Row],[h_hargasebelumdiskon]]="","",IF(Table1[[#This Row],[Disc 1]]="",0,Table1[[#This Row],[h_hargasebelumdiskon]]*Table1[[#This Row],[Disc 1]]))</f>
        <v/>
      </c>
      <c r="Z53" s="93" t="str">
        <f>IF(Table1[[#This Row],[h_hargasebelumdiskon]]="","",IF(Table1[[#This Row],[Disc 2]]="",0,(Table1[[#This Row],[h_hargasebelumdiskon]]-Table1[[#This Row],[h_disc 1]])*Table1[[#This Row],[Disc 2]]))</f>
        <v/>
      </c>
      <c r="AA53" s="93" t="str">
        <f>IF(Table1[Item Description]="","",Table1[[#This Row],[h_disc 1]]+Table1[[#This Row],[h_disc 2]])</f>
        <v/>
      </c>
      <c r="AB53" s="93" t="str">
        <f>IF(Table1[Item Description]="","",Table1[[#This Row],[h_hargasebelumdiskon]]-Table1[[#This Row],[h_diskon]])</f>
        <v/>
      </c>
      <c r="AC53" s="93" t="str">
        <f>IF(Table1[//]="","",SUMIF(Table1[h_id],Table1[h_id],Table1[h_hargasetelahdiskon]))</f>
        <v/>
      </c>
      <c r="AD53" s="93"/>
      <c r="AE53" s="93" t="str">
        <f>Table1[[#This Row],[Item Description]]&amp;Table1[[#This Row],[Unit]]&amp;Table1[[#This Row],[Unit Price]]</f>
        <v/>
      </c>
    </row>
    <row r="54" spans="1:31" x14ac:dyDescent="0.25">
      <c r="A54" s="95" t="str">
        <f>IF(Table1[[#This Row],[No. Invoice :]]="","",ROW())</f>
        <v/>
      </c>
      <c r="B54" s="196" t="str">
        <f>IF(Table1[h_Kode Sales :_1]="","",B$1+COUNT(B$2:B53))</f>
        <v/>
      </c>
      <c r="D54" s="197"/>
      <c r="E54" s="198"/>
      <c r="F54" s="197"/>
      <c r="G54" s="95" t="str">
        <f>IF(Table1[[#This Row],[h_No. Invoice :]]="","",CONCATENATE("AM"," ",Table1[[#This Row],[h_No. Invoice :]]))</f>
        <v/>
      </c>
      <c r="H54" s="96" t="str">
        <f>CONCATENATE(UPPER(Table1[[#This Row],[h_Kode Sales :_1]])," ",Table1[[#This Row],[h_Kode Sales :_2]])</f>
        <v xml:space="preserve"> </v>
      </c>
      <c r="I54" s="95" t="str">
        <f>IF(Table1[[#This Row],[h_toko]]="","",INDEX(Table2[e],IF(Table1[[#This Row],[h_toko]]="","",MATCH(Table1[[#This Row],[h_toko]],Table2[a],0)),))</f>
        <v/>
      </c>
      <c r="N54" s="196" t="str">
        <f>IF(Table1[[#This Row],[h_Item Description]]="","",INDEX([1]!db[NB PAJAK],MATCH(Table1[[#This Row],[h_Item Description]],[1]!db[kode],0)))</f>
        <v/>
      </c>
      <c r="P54" s="93"/>
      <c r="Q54" s="94"/>
      <c r="S54" s="199" t="str">
        <f>Table1[[#This Row],[h_hargasetelahdiskon]]</f>
        <v/>
      </c>
      <c r="V54" s="95" t="str">
        <f ca="1">IF(Table1[[#This Row],[Item Description]]="","",IF(Table1[[#This Row],[//]]="",INDIRECT(ADDRESS(ROW()-1,COLUMN())),Table1[[#This Row],[//]]))</f>
        <v/>
      </c>
      <c r="W54" s="95" t="str">
        <f ca="1">IF(Table1[[#This Row],[h_id]]="","",COUNTIF(Table1[h_id],Table1[[#This Row],[h_id]]))</f>
        <v/>
      </c>
      <c r="X54" s="93" t="str">
        <f>IF(Table1[Item Description]="","",Table1[[#This Row],[Qty]]*Table1[[#This Row],[Unit Price]])</f>
        <v/>
      </c>
      <c r="Y54" s="93" t="str">
        <f>IF(Table1[[#This Row],[h_hargasebelumdiskon]]="","",IF(Table1[[#This Row],[Disc 1]]="",0,Table1[[#This Row],[h_hargasebelumdiskon]]*Table1[[#This Row],[Disc 1]]))</f>
        <v/>
      </c>
      <c r="Z54" s="93" t="str">
        <f>IF(Table1[[#This Row],[h_hargasebelumdiskon]]="","",IF(Table1[[#This Row],[Disc 2]]="",0,(Table1[[#This Row],[h_hargasebelumdiskon]]-Table1[[#This Row],[h_disc 1]])*Table1[[#This Row],[Disc 2]]))</f>
        <v/>
      </c>
      <c r="AA54" s="93" t="str">
        <f>IF(Table1[Item Description]="","",Table1[[#This Row],[h_disc 1]]+Table1[[#This Row],[h_disc 2]])</f>
        <v/>
      </c>
      <c r="AB54" s="93" t="str">
        <f>IF(Table1[Item Description]="","",Table1[[#This Row],[h_hargasebelumdiskon]]-Table1[[#This Row],[h_diskon]])</f>
        <v/>
      </c>
      <c r="AC54" s="93" t="str">
        <f>IF(Table1[//]="","",SUMIF(Table1[h_id],Table1[h_id],Table1[h_hargasetelahdiskon]))</f>
        <v/>
      </c>
      <c r="AD54" s="93"/>
      <c r="AE54" s="93" t="str">
        <f>Table1[[#This Row],[Item Description]]&amp;Table1[[#This Row],[Unit]]&amp;Table1[[#This Row],[Unit Price]]</f>
        <v/>
      </c>
    </row>
    <row r="55" spans="1:31" x14ac:dyDescent="0.25">
      <c r="A55" s="95" t="str">
        <f>IF(Table1[[#This Row],[No. Invoice :]]="","",ROW())</f>
        <v/>
      </c>
      <c r="B55" s="196" t="str">
        <f>IF(Table1[h_Kode Sales :_1]="","",B$1+COUNT(B$2:B54))</f>
        <v/>
      </c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N55" s="196" t="str">
        <f>IF(Table1[[#This Row],[h_Item Description]]="","",INDEX([1]!db[NB PAJAK],MATCH(Table1[[#This Row],[h_Item Description]],[1]!db[kode],0)))</f>
        <v/>
      </c>
      <c r="P55" s="93"/>
      <c r="Q55" s="94"/>
      <c r="S55" s="199" t="str">
        <f>Table1[[#This Row],[h_hargasetelahdiskon]]</f>
        <v/>
      </c>
      <c r="V55" s="95" t="str">
        <f ca="1">IF(Table1[[#This Row],[Item Description]]="","",IF(Table1[[#This Row],[//]]="",INDIRECT(ADDRESS(ROW()-1,COLUMN())),Table1[[#This Row],[//]]))</f>
        <v/>
      </c>
      <c r="W55" s="95" t="str">
        <f ca="1">IF(Table1[[#This Row],[h_id]]="","",COUNTIF(Table1[h_id],Table1[[#This Row],[h_id]]))</f>
        <v/>
      </c>
      <c r="X55" s="93" t="str">
        <f>IF(Table1[Item Description]="","",Table1[[#This Row],[Qty]]*Table1[[#This Row],[Unit Price]])</f>
        <v/>
      </c>
      <c r="Y55" s="93" t="str">
        <f>IF(Table1[[#This Row],[h_hargasebelumdiskon]]="","",IF(Table1[[#This Row],[Disc 1]]="",0,Table1[[#This Row],[h_hargasebelumdiskon]]*Table1[[#This Row],[Disc 1]]))</f>
        <v/>
      </c>
      <c r="Z55" s="93" t="str">
        <f>IF(Table1[[#This Row],[h_hargasebelumdiskon]]="","",IF(Table1[[#This Row],[Disc 2]]="",0,(Table1[[#This Row],[h_hargasebelumdiskon]]-Table1[[#This Row],[h_disc 1]])*Table1[[#This Row],[Disc 2]]))</f>
        <v/>
      </c>
      <c r="AA55" s="93" t="str">
        <f>IF(Table1[Item Description]="","",Table1[[#This Row],[h_disc 1]]+Table1[[#This Row],[h_disc 2]])</f>
        <v/>
      </c>
      <c r="AB55" s="93" t="str">
        <f>IF(Table1[Item Description]="","",Table1[[#This Row],[h_hargasebelumdiskon]]-Table1[[#This Row],[h_diskon]])</f>
        <v/>
      </c>
      <c r="AC55" s="93" t="str">
        <f>IF(Table1[//]="","",SUMIF(Table1[h_id],Table1[h_id],Table1[h_hargasetelahdiskon]))</f>
        <v/>
      </c>
      <c r="AD55" s="93"/>
      <c r="AE55" s="93" t="str">
        <f>Table1[[#This Row],[Item Description]]&amp;Table1[[#This Row],[Unit]]&amp;Table1[[#This Row],[Unit Price]]</f>
        <v/>
      </c>
    </row>
    <row r="56" spans="1:31" x14ac:dyDescent="0.25">
      <c r="A56" s="95" t="str">
        <f>IF(Table1[[#This Row],[No. Invoice :]]="","",ROW())</f>
        <v/>
      </c>
      <c r="B56" s="196" t="str">
        <f>IF(Table1[h_Kode Sales :_1]="","",B$1+COUNT(B$2:B55))</f>
        <v/>
      </c>
      <c r="G56" s="95" t="str">
        <f>IF(Table1[[#This Row],[h_No. Invoice :]]="","",CONCATENATE("AM"," ",Table1[[#This Row],[h_No. Invoice :]]))</f>
        <v/>
      </c>
      <c r="H56" s="96" t="str">
        <f>CONCATENATE(UPPER(Table1[[#This Row],[h_Kode Sales :_1]])," ",Table1[[#This Row],[h_Kode Sales :_2]])</f>
        <v xml:space="preserve"> </v>
      </c>
      <c r="I56" s="95" t="str">
        <f>IF(Table1[[#This Row],[h_toko]]="","",INDEX(Table2[e],IF(Table1[[#This Row],[h_toko]]="","",MATCH(Table1[[#This Row],[h_toko]],Table2[a],0)),))</f>
        <v/>
      </c>
      <c r="N56" s="196" t="str">
        <f>IF(Table1[[#This Row],[h_Item Description]]="","",INDEX([1]!db[NB PAJAK],MATCH(Table1[[#This Row],[h_Item Description]],[1]!db[kode],0)))</f>
        <v/>
      </c>
      <c r="P56" s="93"/>
      <c r="Q56" s="94"/>
      <c r="S56" s="199" t="str">
        <f>Table1[[#This Row],[h_hargasetelahdiskon]]</f>
        <v/>
      </c>
      <c r="V56" s="95" t="str">
        <f ca="1">IF(Table1[[#This Row],[Item Description]]="","",IF(Table1[[#This Row],[//]]="",INDIRECT(ADDRESS(ROW()-1,COLUMN())),Table1[[#This Row],[//]]))</f>
        <v/>
      </c>
      <c r="W56" s="95" t="str">
        <f ca="1">IF(Table1[[#This Row],[h_id]]="","",COUNTIF(Table1[h_id],Table1[[#This Row],[h_id]]))</f>
        <v/>
      </c>
      <c r="X56" s="93" t="str">
        <f>IF(Table1[Item Description]="","",Table1[[#This Row],[Qty]]*Table1[[#This Row],[Unit Price]])</f>
        <v/>
      </c>
      <c r="Y56" s="93" t="str">
        <f>IF(Table1[[#This Row],[h_hargasebelumdiskon]]="","",IF(Table1[[#This Row],[Disc 1]]="",0,Table1[[#This Row],[h_hargasebelumdiskon]]*Table1[[#This Row],[Disc 1]]))</f>
        <v/>
      </c>
      <c r="Z56" s="93" t="str">
        <f>IF(Table1[[#This Row],[h_hargasebelumdiskon]]="","",IF(Table1[[#This Row],[Disc 2]]="",0,(Table1[[#This Row],[h_hargasebelumdiskon]]-Table1[[#This Row],[h_disc 1]])*Table1[[#This Row],[Disc 2]]))</f>
        <v/>
      </c>
      <c r="AA56" s="93" t="str">
        <f>IF(Table1[Item Description]="","",Table1[[#This Row],[h_disc 1]]+Table1[[#This Row],[h_disc 2]])</f>
        <v/>
      </c>
      <c r="AB56" s="93" t="str">
        <f>IF(Table1[Item Description]="","",Table1[[#This Row],[h_hargasebelumdiskon]]-Table1[[#This Row],[h_diskon]])</f>
        <v/>
      </c>
      <c r="AC56" s="93" t="str">
        <f>IF(Table1[//]="","",SUMIF(Table1[h_id],Table1[h_id],Table1[h_hargasetelahdiskon]))</f>
        <v/>
      </c>
      <c r="AD56" s="93"/>
      <c r="AE56" s="93" t="str">
        <f>Table1[[#This Row],[Item Description]]&amp;Table1[[#This Row],[Unit]]&amp;Table1[[#This Row],[Unit Price]]</f>
        <v/>
      </c>
    </row>
    <row r="57" spans="1:31" x14ac:dyDescent="0.25">
      <c r="A57" s="95" t="str">
        <f>IF(Table1[[#This Row],[No. Invoice :]]="","",ROW())</f>
        <v/>
      </c>
      <c r="B57" s="196" t="str">
        <f>IF(Table1[h_Kode Sales :_1]="","",B$1+COUNT(B$2:B56))</f>
        <v/>
      </c>
      <c r="G57" s="95" t="str">
        <f>IF(Table1[[#This Row],[h_No. Invoice :]]="","",CONCATENATE("AM"," ",Table1[[#This Row],[h_No. Invoice :]]))</f>
        <v/>
      </c>
      <c r="H57" s="96" t="str">
        <f>CONCATENATE(UPPER(Table1[[#This Row],[h_Kode Sales :_1]])," ",Table1[[#This Row],[h_Kode Sales :_2]])</f>
        <v xml:space="preserve"> </v>
      </c>
      <c r="I57" s="95" t="str">
        <f>IF(Table1[[#This Row],[h_toko]]="","",INDEX(Table2[e],IF(Table1[[#This Row],[h_toko]]="","",MATCH(Table1[[#This Row],[h_toko]],Table2[a],0)),))</f>
        <v/>
      </c>
      <c r="N57" s="196" t="str">
        <f>IF(Table1[[#This Row],[h_Item Description]]="","",INDEX([1]!db[NB PAJAK],MATCH(Table1[[#This Row],[h_Item Description]],[1]!db[kode],0)))</f>
        <v/>
      </c>
      <c r="P57" s="93"/>
      <c r="Q57" s="94"/>
      <c r="S57" s="199" t="str">
        <f>Table1[[#This Row],[h_hargasetelahdiskon]]</f>
        <v/>
      </c>
      <c r="V57" s="95" t="str">
        <f ca="1">IF(Table1[[#This Row],[Item Description]]="","",IF(Table1[[#This Row],[//]]="",INDIRECT(ADDRESS(ROW()-1,COLUMN())),Table1[[#This Row],[//]]))</f>
        <v/>
      </c>
      <c r="W57" s="95" t="str">
        <f ca="1">IF(Table1[[#This Row],[h_id]]="","",COUNTIF(Table1[h_id],Table1[[#This Row],[h_id]]))</f>
        <v/>
      </c>
      <c r="X57" s="93" t="str">
        <f>IF(Table1[Item Description]="","",Table1[[#This Row],[Qty]]*Table1[[#This Row],[Unit Price]])</f>
        <v/>
      </c>
      <c r="Y57" s="93" t="str">
        <f>IF(Table1[[#This Row],[h_hargasebelumdiskon]]="","",IF(Table1[[#This Row],[Disc 1]]="",0,Table1[[#This Row],[h_hargasebelumdiskon]]*Table1[[#This Row],[Disc 1]]))</f>
        <v/>
      </c>
      <c r="Z57" s="93" t="str">
        <f>IF(Table1[[#This Row],[h_hargasebelumdiskon]]="","",IF(Table1[[#This Row],[Disc 2]]="",0,(Table1[[#This Row],[h_hargasebelumdiskon]]-Table1[[#This Row],[h_disc 1]])*Table1[[#This Row],[Disc 2]]))</f>
        <v/>
      </c>
      <c r="AA57" s="93" t="str">
        <f>IF(Table1[Item Description]="","",Table1[[#This Row],[h_disc 1]]+Table1[[#This Row],[h_disc 2]])</f>
        <v/>
      </c>
      <c r="AB57" s="93" t="str">
        <f>IF(Table1[Item Description]="","",Table1[[#This Row],[h_hargasebelumdiskon]]-Table1[[#This Row],[h_diskon]])</f>
        <v/>
      </c>
      <c r="AC57" s="93" t="str">
        <f>IF(Table1[//]="","",SUMIF(Table1[h_id],Table1[h_id],Table1[h_hargasetelahdiskon]))</f>
        <v/>
      </c>
      <c r="AD57" s="93"/>
      <c r="AE57" s="93" t="str">
        <f>Table1[[#This Row],[Item Description]]&amp;Table1[[#This Row],[Unit]]&amp;Table1[[#This Row],[Unit Price]]</f>
        <v/>
      </c>
    </row>
    <row r="58" spans="1:31" x14ac:dyDescent="0.25">
      <c r="A58" s="95" t="str">
        <f>IF(Table1[[#This Row],[No. Invoice :]]="","",ROW())</f>
        <v/>
      </c>
      <c r="B58" s="196" t="str">
        <f>IF(Table1[h_Kode Sales :_1]="","",B$1+COUNT(B$2:B57))</f>
        <v/>
      </c>
      <c r="G58" s="95" t="str">
        <f>IF(Table1[[#This Row],[h_No. Invoice :]]="","",CONCATENATE("AM"," ",Table1[[#This Row],[h_No. Invoice :]]))</f>
        <v/>
      </c>
      <c r="H58" s="96" t="str">
        <f>CONCATENATE(UPPER(Table1[[#This Row],[h_Kode Sales :_1]])," ",Table1[[#This Row],[h_Kode Sales :_2]])</f>
        <v xml:space="preserve"> </v>
      </c>
      <c r="I58" s="95" t="str">
        <f>IF(Table1[[#This Row],[h_toko]]="","",INDEX(Table2[e],IF(Table1[[#This Row],[h_toko]]="","",MATCH(Table1[[#This Row],[h_toko]],Table2[a],0)),))</f>
        <v/>
      </c>
      <c r="N58" s="196" t="str">
        <f>IF(Table1[[#This Row],[h_Item Description]]="","",INDEX([1]!db[NB PAJAK],MATCH(Table1[[#This Row],[h_Item Description]],[1]!db[kode],0)))</f>
        <v/>
      </c>
      <c r="P58" s="93"/>
      <c r="Q58" s="94"/>
      <c r="S58" s="199" t="str">
        <f>Table1[[#This Row],[h_hargasetelahdiskon]]</f>
        <v/>
      </c>
      <c r="V58" s="95" t="str">
        <f ca="1">IF(Table1[[#This Row],[Item Description]]="","",IF(Table1[[#This Row],[//]]="",INDIRECT(ADDRESS(ROW()-1,COLUMN())),Table1[[#This Row],[//]]))</f>
        <v/>
      </c>
      <c r="W58" s="95" t="str">
        <f ca="1">IF(Table1[[#This Row],[h_id]]="","",COUNTIF(Table1[h_id],Table1[[#This Row],[h_id]]))</f>
        <v/>
      </c>
      <c r="X58" s="93" t="str">
        <f>IF(Table1[Item Description]="","",Table1[[#This Row],[Qty]]*Table1[[#This Row],[Unit Price]])</f>
        <v/>
      </c>
      <c r="Y58" s="93" t="str">
        <f>IF(Table1[[#This Row],[h_hargasebelumdiskon]]="","",IF(Table1[[#This Row],[Disc 1]]="",0,Table1[[#This Row],[h_hargasebelumdiskon]]*Table1[[#This Row],[Disc 1]]))</f>
        <v/>
      </c>
      <c r="Z58" s="93" t="str">
        <f>IF(Table1[[#This Row],[h_hargasebelumdiskon]]="","",IF(Table1[[#This Row],[Disc 2]]="",0,(Table1[[#This Row],[h_hargasebelumdiskon]]-Table1[[#This Row],[h_disc 1]])*Table1[[#This Row],[Disc 2]]))</f>
        <v/>
      </c>
      <c r="AA58" s="93" t="str">
        <f>IF(Table1[Item Description]="","",Table1[[#This Row],[h_disc 1]]+Table1[[#This Row],[h_disc 2]])</f>
        <v/>
      </c>
      <c r="AB58" s="93" t="str">
        <f>IF(Table1[Item Description]="","",Table1[[#This Row],[h_hargasebelumdiskon]]-Table1[[#This Row],[h_diskon]])</f>
        <v/>
      </c>
      <c r="AC58" s="93" t="str">
        <f>IF(Table1[//]="","",SUMIF(Table1[h_id],Table1[h_id],Table1[h_hargasetelahdiskon]))</f>
        <v/>
      </c>
      <c r="AD58" s="93"/>
      <c r="AE58" s="93" t="str">
        <f>Table1[[#This Row],[Item Description]]&amp;Table1[[#This Row],[Unit]]&amp;Table1[[#This Row],[Unit Price]]</f>
        <v/>
      </c>
    </row>
    <row r="59" spans="1:31" x14ac:dyDescent="0.25">
      <c r="A59" s="95" t="str">
        <f>IF(Table1[[#This Row],[No. Invoice :]]="","",ROW())</f>
        <v/>
      </c>
      <c r="B59" s="196" t="str">
        <f>IF(Table1[h_Kode Sales :_1]="","",B$1+COUNT(B$2:B58))</f>
        <v/>
      </c>
      <c r="G59" s="95" t="str">
        <f>IF(Table1[[#This Row],[h_No. Invoice :]]="","",CONCATENATE("AM"," ",Table1[[#This Row],[h_No. Invoice :]]))</f>
        <v/>
      </c>
      <c r="H59" s="96" t="str">
        <f>CONCATENATE(UPPER(Table1[[#This Row],[h_Kode Sales :_1]])," ",Table1[[#This Row],[h_Kode Sales :_2]])</f>
        <v xml:space="preserve"> </v>
      </c>
      <c r="I59" s="95" t="str">
        <f>IF(Table1[[#This Row],[h_toko]]="","",INDEX(Table2[e],IF(Table1[[#This Row],[h_toko]]="","",MATCH(Table1[[#This Row],[h_toko]],Table2[a],0)),))</f>
        <v/>
      </c>
      <c r="N59" s="196" t="str">
        <f>IF(Table1[[#This Row],[h_Item Description]]="","",INDEX([1]!db[NB PAJAK],MATCH(Table1[[#This Row],[h_Item Description]],[1]!db[kode],0)))</f>
        <v/>
      </c>
      <c r="P59" s="93"/>
      <c r="Q59" s="94"/>
      <c r="S59" s="199" t="str">
        <f>Table1[[#This Row],[h_hargasetelahdiskon]]</f>
        <v/>
      </c>
      <c r="V59" s="95" t="str">
        <f ca="1">IF(Table1[[#This Row],[Item Description]]="","",IF(Table1[[#This Row],[//]]="",INDIRECT(ADDRESS(ROW()-1,COLUMN())),Table1[[#This Row],[//]]))</f>
        <v/>
      </c>
      <c r="W59" s="95" t="str">
        <f ca="1">IF(Table1[[#This Row],[h_id]]="","",COUNTIF(Table1[h_id],Table1[[#This Row],[h_id]]))</f>
        <v/>
      </c>
      <c r="X59" s="93" t="str">
        <f>IF(Table1[Item Description]="","",Table1[[#This Row],[Qty]]*Table1[[#This Row],[Unit Price]])</f>
        <v/>
      </c>
      <c r="Y59" s="93" t="str">
        <f>IF(Table1[[#This Row],[h_hargasebelumdiskon]]="","",IF(Table1[[#This Row],[Disc 1]]="",0,Table1[[#This Row],[h_hargasebelumdiskon]]*Table1[[#This Row],[Disc 1]]))</f>
        <v/>
      </c>
      <c r="Z59" s="93" t="str">
        <f>IF(Table1[[#This Row],[h_hargasebelumdiskon]]="","",IF(Table1[[#This Row],[Disc 2]]="",0,(Table1[[#This Row],[h_hargasebelumdiskon]]-Table1[[#This Row],[h_disc 1]])*Table1[[#This Row],[Disc 2]]))</f>
        <v/>
      </c>
      <c r="AA59" s="93" t="str">
        <f>IF(Table1[Item Description]="","",Table1[[#This Row],[h_disc 1]]+Table1[[#This Row],[h_disc 2]])</f>
        <v/>
      </c>
      <c r="AB59" s="93" t="str">
        <f>IF(Table1[Item Description]="","",Table1[[#This Row],[h_hargasebelumdiskon]]-Table1[[#This Row],[h_diskon]])</f>
        <v/>
      </c>
      <c r="AC59" s="93" t="str">
        <f>IF(Table1[//]="","",SUMIF(Table1[h_id],Table1[h_id],Table1[h_hargasetelahdiskon]))</f>
        <v/>
      </c>
      <c r="AD59" s="93"/>
      <c r="AE59" s="93" t="str">
        <f>Table1[[#This Row],[Item Description]]&amp;Table1[[#This Row],[Unit]]&amp;Table1[[#This Row],[Unit Price]]</f>
        <v/>
      </c>
    </row>
    <row r="60" spans="1:31" x14ac:dyDescent="0.25">
      <c r="A60" s="95" t="str">
        <f>IF(Table1[[#This Row],[No. Invoice :]]="","",ROW())</f>
        <v/>
      </c>
      <c r="B60" s="196" t="str">
        <f>IF(Table1[h_Kode Sales :_1]="","",B$1+COUNT(B$2:B59))</f>
        <v/>
      </c>
      <c r="G60" s="95" t="str">
        <f>IF(Table1[[#This Row],[h_No. Invoice :]]="","",CONCATENATE("AM"," ",Table1[[#This Row],[h_No. Invoice :]]))</f>
        <v/>
      </c>
      <c r="H60" s="96" t="str">
        <f>CONCATENATE(UPPER(Table1[[#This Row],[h_Kode Sales :_1]])," ",Table1[[#This Row],[h_Kode Sales :_2]])</f>
        <v xml:space="preserve"> </v>
      </c>
      <c r="I60" s="95" t="str">
        <f>IF(Table1[[#This Row],[h_toko]]="","",INDEX(Table2[e],IF(Table1[[#This Row],[h_toko]]="","",MATCH(Table1[[#This Row],[h_toko]],Table2[a],0)),))</f>
        <v/>
      </c>
      <c r="M60" s="197"/>
      <c r="N60" s="196" t="str">
        <f>IF(Table1[[#This Row],[h_Item Description]]="","",INDEX([1]!db[NB PAJAK],MATCH(Table1[[#This Row],[h_Item Description]],[1]!db[kode],0)))</f>
        <v/>
      </c>
      <c r="P60" s="93"/>
      <c r="Q60" s="94"/>
      <c r="S60" s="199" t="str">
        <f>Table1[[#This Row],[h_hargasetelahdiskon]]</f>
        <v/>
      </c>
      <c r="V60" s="95" t="str">
        <f ca="1">IF(Table1[[#This Row],[Item Description]]="","",IF(Table1[[#This Row],[//]]="",INDIRECT(ADDRESS(ROW()-1,COLUMN())),Table1[[#This Row],[//]]))</f>
        <v/>
      </c>
      <c r="W60" s="95" t="str">
        <f ca="1">IF(Table1[[#This Row],[h_id]]="","",COUNTIF(Table1[h_id],Table1[[#This Row],[h_id]]))</f>
        <v/>
      </c>
      <c r="X60" s="93" t="str">
        <f>IF(Table1[Item Description]="","",Table1[[#This Row],[Qty]]*Table1[[#This Row],[Unit Price]])</f>
        <v/>
      </c>
      <c r="Y60" s="93" t="str">
        <f>IF(Table1[[#This Row],[h_hargasebelumdiskon]]="","",IF(Table1[[#This Row],[Disc 1]]="",0,Table1[[#This Row],[h_hargasebelumdiskon]]*Table1[[#This Row],[Disc 1]]))</f>
        <v/>
      </c>
      <c r="Z60" s="93" t="str">
        <f>IF(Table1[[#This Row],[h_hargasebelumdiskon]]="","",IF(Table1[[#This Row],[Disc 2]]="",0,(Table1[[#This Row],[h_hargasebelumdiskon]]-Table1[[#This Row],[h_disc 1]])*Table1[[#This Row],[Disc 2]]))</f>
        <v/>
      </c>
      <c r="AA60" s="93" t="str">
        <f>IF(Table1[Item Description]="","",Table1[[#This Row],[h_disc 1]]+Table1[[#This Row],[h_disc 2]])</f>
        <v/>
      </c>
      <c r="AB60" s="93" t="str">
        <f>IF(Table1[Item Description]="","",Table1[[#This Row],[h_hargasebelumdiskon]]-Table1[[#This Row],[h_diskon]])</f>
        <v/>
      </c>
      <c r="AC60" s="93" t="str">
        <f>IF(Table1[//]="","",SUMIF(Table1[h_id],Table1[h_id],Table1[h_hargasetelahdiskon]))</f>
        <v/>
      </c>
      <c r="AD60" s="93"/>
      <c r="AE60" s="93" t="str">
        <f>Table1[[#This Row],[Item Description]]&amp;Table1[[#This Row],[Unit]]&amp;Table1[[#This Row],[Unit Price]]</f>
        <v/>
      </c>
    </row>
    <row r="61" spans="1:31" x14ac:dyDescent="0.25">
      <c r="A61" s="95" t="str">
        <f>IF(Table1[[#This Row],[No. Invoice :]]="","",ROW())</f>
        <v/>
      </c>
      <c r="B61" s="196" t="str">
        <f>IF(Table1[h_Kode Sales :_1]="","",B$1+COUNT(B$2:B60))</f>
        <v/>
      </c>
      <c r="G61" s="95" t="str">
        <f>IF(Table1[[#This Row],[h_No. Invoice :]]="","",CONCATENATE("AM"," ",Table1[[#This Row],[h_No. Invoice :]]))</f>
        <v/>
      </c>
      <c r="H61" s="96" t="str">
        <f>CONCATENATE(UPPER(Table1[[#This Row],[h_Kode Sales :_1]])," ",Table1[[#This Row],[h_Kode Sales :_2]])</f>
        <v xml:space="preserve"> </v>
      </c>
      <c r="I61" s="95" t="str">
        <f>IF(Table1[[#This Row],[h_toko]]="","",INDEX(Table2[e],IF(Table1[[#This Row],[h_toko]]="","",MATCH(Table1[[#This Row],[h_toko]],Table2[a],0)),))</f>
        <v/>
      </c>
      <c r="N61" s="196" t="str">
        <f>IF(Table1[[#This Row],[h_Item Description]]="","",INDEX([1]!db[NB PAJAK],MATCH(Table1[[#This Row],[h_Item Description]],[1]!db[kode],0)))</f>
        <v/>
      </c>
      <c r="P61" s="93"/>
      <c r="Q61" s="94"/>
      <c r="S61" s="199" t="str">
        <f>Table1[[#This Row],[h_hargasetelahdiskon]]</f>
        <v/>
      </c>
      <c r="V61" s="95" t="str">
        <f ca="1">IF(Table1[[#This Row],[Item Description]]="","",IF(Table1[[#This Row],[//]]="",INDIRECT(ADDRESS(ROW()-1,COLUMN())),Table1[[#This Row],[//]]))</f>
        <v/>
      </c>
      <c r="W61" s="95" t="str">
        <f ca="1">IF(Table1[[#This Row],[h_id]]="","",COUNTIF(Table1[h_id],Table1[[#This Row],[h_id]]))</f>
        <v/>
      </c>
      <c r="X61" s="93" t="str">
        <f>IF(Table1[Item Description]="","",Table1[[#This Row],[Qty]]*Table1[[#This Row],[Unit Price]])</f>
        <v/>
      </c>
      <c r="Y61" s="93" t="str">
        <f>IF(Table1[[#This Row],[h_hargasebelumdiskon]]="","",IF(Table1[[#This Row],[Disc 1]]="",0,Table1[[#This Row],[h_hargasebelumdiskon]]*Table1[[#This Row],[Disc 1]]))</f>
        <v/>
      </c>
      <c r="Z61" s="93" t="str">
        <f>IF(Table1[[#This Row],[h_hargasebelumdiskon]]="","",IF(Table1[[#This Row],[Disc 2]]="",0,(Table1[[#This Row],[h_hargasebelumdiskon]]-Table1[[#This Row],[h_disc 1]])*Table1[[#This Row],[Disc 2]]))</f>
        <v/>
      </c>
      <c r="AA61" s="93" t="str">
        <f>IF(Table1[Item Description]="","",Table1[[#This Row],[h_disc 1]]+Table1[[#This Row],[h_disc 2]])</f>
        <v/>
      </c>
      <c r="AB61" s="93" t="str">
        <f>IF(Table1[Item Description]="","",Table1[[#This Row],[h_hargasebelumdiskon]]-Table1[[#This Row],[h_diskon]])</f>
        <v/>
      </c>
      <c r="AC61" s="93" t="str">
        <f>IF(Table1[//]="","",SUMIF(Table1[h_id],Table1[h_id],Table1[h_hargasetelahdiskon]))</f>
        <v/>
      </c>
      <c r="AD61" s="93"/>
      <c r="AE61" s="93" t="str">
        <f>Table1[[#This Row],[Item Description]]&amp;Table1[[#This Row],[Unit]]&amp;Table1[[#This Row],[Unit Price]]</f>
        <v/>
      </c>
    </row>
    <row r="62" spans="1:31" x14ac:dyDescent="0.25">
      <c r="A62" s="95" t="str">
        <f>IF(Table1[[#This Row],[No. Invoice :]]="","",ROW())</f>
        <v/>
      </c>
      <c r="B62" s="196" t="str">
        <f>IF(Table1[h_Kode Sales :_1]="","",B$1+COUNT(B$2:B61))</f>
        <v/>
      </c>
      <c r="D62" s="197"/>
      <c r="E62" s="198"/>
      <c r="F62" s="197"/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M62" s="197"/>
      <c r="N62" s="196" t="str">
        <f>IF(Table1[[#This Row],[h_Item Description]]="","",INDEX([1]!db[NB PAJAK],MATCH(Table1[[#This Row],[h_Item Description]],[1]!db[kode],0)))</f>
        <v/>
      </c>
      <c r="P62" s="93"/>
      <c r="Q62" s="94"/>
      <c r="S62" s="199" t="str">
        <f>Table1[[#This Row],[h_hargasetelahdiskon]]</f>
        <v/>
      </c>
      <c r="V62" s="95" t="str">
        <f ca="1">IF(Table1[[#This Row],[Item Description]]="","",IF(Table1[[#This Row],[//]]="",INDIRECT(ADDRESS(ROW()-1,COLUMN())),Table1[[#This Row],[//]]))</f>
        <v/>
      </c>
      <c r="W62" s="95" t="str">
        <f ca="1">IF(Table1[[#This Row],[h_id]]="","",COUNTIF(Table1[h_id],Table1[[#This Row],[h_id]]))</f>
        <v/>
      </c>
      <c r="X62" s="93" t="str">
        <f>IF(Table1[Item Description]="","",Table1[[#This Row],[Qty]]*Table1[[#This Row],[Unit Price]])</f>
        <v/>
      </c>
      <c r="Y62" s="93" t="str">
        <f>IF(Table1[[#This Row],[h_hargasebelumdiskon]]="","",IF(Table1[[#This Row],[Disc 1]]="",0,Table1[[#This Row],[h_hargasebelumdiskon]]*Table1[[#This Row],[Disc 1]]))</f>
        <v/>
      </c>
      <c r="Z62" s="93" t="str">
        <f>IF(Table1[[#This Row],[h_hargasebelumdiskon]]="","",IF(Table1[[#This Row],[Disc 2]]="",0,(Table1[[#This Row],[h_hargasebelumdiskon]]-Table1[[#This Row],[h_disc 1]])*Table1[[#This Row],[Disc 2]]))</f>
        <v/>
      </c>
      <c r="AA62" s="93" t="str">
        <f>IF(Table1[Item Description]="","",Table1[[#This Row],[h_disc 1]]+Table1[[#This Row],[h_disc 2]])</f>
        <v/>
      </c>
      <c r="AB62" s="93" t="str">
        <f>IF(Table1[Item Description]="","",Table1[[#This Row],[h_hargasebelumdiskon]]-Table1[[#This Row],[h_diskon]])</f>
        <v/>
      </c>
      <c r="AC62" s="93" t="str">
        <f>IF(Table1[//]="","",SUMIF(Table1[h_id],Table1[h_id],Table1[h_hargasetelahdiskon]))</f>
        <v/>
      </c>
      <c r="AD62" s="93"/>
      <c r="AE62" s="93" t="str">
        <f>Table1[[#This Row],[Item Description]]&amp;Table1[[#This Row],[Unit]]&amp;Table1[[#This Row],[Unit Price]]</f>
        <v/>
      </c>
    </row>
    <row r="63" spans="1:31" x14ac:dyDescent="0.25">
      <c r="A63" s="95" t="str">
        <f>IF(Table1[[#This Row],[No. Invoice :]]="","",ROW())</f>
        <v/>
      </c>
      <c r="B63" s="196" t="str">
        <f>IF(Table1[h_Kode Sales :_1]="","",B$1+COUNT(B$2:B62))</f>
        <v/>
      </c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N63" s="196" t="str">
        <f>IF(Table1[[#This Row],[h_Item Description]]="","",INDEX([1]!db[NB PAJAK],MATCH(Table1[[#This Row],[h_Item Description]],[1]!db[kode],0)))</f>
        <v/>
      </c>
      <c r="P63" s="93"/>
      <c r="Q63" s="94"/>
      <c r="S63" s="199" t="str">
        <f>Table1[[#This Row],[h_hargasetelahdiskon]]</f>
        <v/>
      </c>
      <c r="V63" s="95" t="str">
        <f ca="1">IF(Table1[[#This Row],[Item Description]]="","",IF(Table1[[#This Row],[//]]="",INDIRECT(ADDRESS(ROW()-1,COLUMN())),Table1[[#This Row],[//]]))</f>
        <v/>
      </c>
      <c r="W63" s="95" t="str">
        <f ca="1">IF(Table1[[#This Row],[h_id]]="","",COUNTIF(Table1[h_id],Table1[[#This Row],[h_id]]))</f>
        <v/>
      </c>
      <c r="X63" s="93" t="str">
        <f>IF(Table1[Item Description]="","",Table1[[#This Row],[Qty]]*Table1[[#This Row],[Unit Price]])</f>
        <v/>
      </c>
      <c r="Y63" s="93" t="str">
        <f>IF(Table1[[#This Row],[h_hargasebelumdiskon]]="","",IF(Table1[[#This Row],[Disc 1]]="",0,Table1[[#This Row],[h_hargasebelumdiskon]]*Table1[[#This Row],[Disc 1]]))</f>
        <v/>
      </c>
      <c r="Z63" s="93" t="str">
        <f>IF(Table1[[#This Row],[h_hargasebelumdiskon]]="","",IF(Table1[[#This Row],[Disc 2]]="",0,(Table1[[#This Row],[h_hargasebelumdiskon]]-Table1[[#This Row],[h_disc 1]])*Table1[[#This Row],[Disc 2]]))</f>
        <v/>
      </c>
      <c r="AA63" s="93" t="str">
        <f>IF(Table1[Item Description]="","",Table1[[#This Row],[h_disc 1]]+Table1[[#This Row],[h_disc 2]])</f>
        <v/>
      </c>
      <c r="AB63" s="93" t="str">
        <f>IF(Table1[Item Description]="","",Table1[[#This Row],[h_hargasebelumdiskon]]-Table1[[#This Row],[h_diskon]])</f>
        <v/>
      </c>
      <c r="AC63" s="93" t="str">
        <f>IF(Table1[//]="","",SUMIF(Table1[h_id],Table1[h_id],Table1[h_hargasetelahdiskon]))</f>
        <v/>
      </c>
      <c r="AD63" s="93"/>
      <c r="AE63" s="93" t="str">
        <f>Table1[[#This Row],[Item Description]]&amp;Table1[[#This Row],[Unit]]&amp;Table1[[#This Row],[Unit Price]]</f>
        <v/>
      </c>
    </row>
    <row r="64" spans="1:31" x14ac:dyDescent="0.25">
      <c r="A64" s="95" t="str">
        <f>IF(Table1[[#This Row],[No. Invoice :]]="","",ROW())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N64" s="196" t="str">
        <f>IF(Table1[[#This Row],[h_Item Description]]="","",INDEX([1]!db[NB PAJAK],MATCH(Table1[[#This Row],[h_Item Description]],[1]!db[kode],0)))</f>
        <v/>
      </c>
      <c r="P64" s="93"/>
      <c r="Q64" s="94"/>
      <c r="S64" s="199" t="str">
        <f>Table1[[#This Row],[h_hargasetelahdiskon]]</f>
        <v/>
      </c>
      <c r="V64" s="95" t="str">
        <f ca="1">IF(Table1[[#This Row],[Item Description]]="","",IF(Table1[[#This Row],[//]]="",INDIRECT(ADDRESS(ROW()-1,COLUMN())),Table1[[#This Row],[//]]))</f>
        <v/>
      </c>
      <c r="W64" s="95" t="str">
        <f ca="1">IF(Table1[[#This Row],[h_id]]="","",COUNTIF(Table1[h_id],Table1[[#This Row],[h_id]]))</f>
        <v/>
      </c>
      <c r="X64" s="93" t="str">
        <f>IF(Table1[Item Description]="","",Table1[[#This Row],[Qty]]*Table1[[#This Row],[Unit Price]])</f>
        <v/>
      </c>
      <c r="Y64" s="93" t="str">
        <f>IF(Table1[[#This Row],[h_hargasebelumdiskon]]="","",IF(Table1[[#This Row],[Disc 1]]="",0,Table1[[#This Row],[h_hargasebelumdiskon]]*Table1[[#This Row],[Disc 1]]))</f>
        <v/>
      </c>
      <c r="Z64" s="93" t="str">
        <f>IF(Table1[[#This Row],[h_hargasebelumdiskon]]="","",IF(Table1[[#This Row],[Disc 2]]="",0,(Table1[[#This Row],[h_hargasebelumdiskon]]-Table1[[#This Row],[h_disc 1]])*Table1[[#This Row],[Disc 2]]))</f>
        <v/>
      </c>
      <c r="AA64" s="93" t="str">
        <f>IF(Table1[Item Description]="","",Table1[[#This Row],[h_disc 1]]+Table1[[#This Row],[h_disc 2]])</f>
        <v/>
      </c>
      <c r="AB64" s="93" t="str">
        <f>IF(Table1[Item Description]="","",Table1[[#This Row],[h_hargasebelumdiskon]]-Table1[[#This Row],[h_diskon]])</f>
        <v/>
      </c>
      <c r="AC64" s="93" t="str">
        <f>IF(Table1[//]="","",SUMIF(Table1[h_id],Table1[h_id],Table1[h_hargasetelahdiskon]))</f>
        <v/>
      </c>
      <c r="AD64" s="93"/>
      <c r="AE64" s="93" t="str">
        <f>Table1[[#This Row],[Item Description]]&amp;Table1[[#This Row],[Unit]]&amp;Table1[[#This Row],[Unit Price]]</f>
        <v/>
      </c>
    </row>
    <row r="65" spans="1:31" x14ac:dyDescent="0.25">
      <c r="A65" s="95" t="str">
        <f>IF(Table1[[#This Row],[No. Invoice :]]="","",ROW())</f>
        <v/>
      </c>
      <c r="B65" s="196" t="str">
        <f>IF(Table1[h_Kode Sales :_1]="","",B$1+COUNT(B$2:B64))</f>
        <v/>
      </c>
      <c r="D65" s="197"/>
      <c r="E65" s="198"/>
      <c r="F65" s="197"/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M65" s="197"/>
      <c r="N65" s="196" t="str">
        <f>IF(Table1[[#This Row],[h_Item Description]]="","",INDEX([1]!db[NB PAJAK],MATCH(Table1[[#This Row],[h_Item Description]],[1]!db[kode],0)))</f>
        <v/>
      </c>
      <c r="P65" s="93"/>
      <c r="Q65" s="94"/>
      <c r="S65" s="199" t="str">
        <f>Table1[[#This Row],[h_hargasetelahdiskon]]</f>
        <v/>
      </c>
      <c r="V65" s="95" t="str">
        <f ca="1">IF(Table1[[#This Row],[Item Description]]="","",IF(Table1[[#This Row],[//]]="",INDIRECT(ADDRESS(ROW()-1,COLUMN())),Table1[[#This Row],[//]]))</f>
        <v/>
      </c>
      <c r="W65" s="95" t="str">
        <f ca="1">IF(Table1[[#This Row],[h_id]]="","",COUNTIF(Table1[h_id],Table1[[#This Row],[h_id]]))</f>
        <v/>
      </c>
      <c r="X65" s="93" t="str">
        <f>IF(Table1[Item Description]="","",Table1[[#This Row],[Qty]]*Table1[[#This Row],[Unit Price]])</f>
        <v/>
      </c>
      <c r="Y65" s="93" t="str">
        <f>IF(Table1[[#This Row],[h_hargasebelumdiskon]]="","",IF(Table1[[#This Row],[Disc 1]]="",0,Table1[[#This Row],[h_hargasebelumdiskon]]*Table1[[#This Row],[Disc 1]]))</f>
        <v/>
      </c>
      <c r="Z65" s="93" t="str">
        <f>IF(Table1[[#This Row],[h_hargasebelumdiskon]]="","",IF(Table1[[#This Row],[Disc 2]]="",0,(Table1[[#This Row],[h_hargasebelumdiskon]]-Table1[[#This Row],[h_disc 1]])*Table1[[#This Row],[Disc 2]]))</f>
        <v/>
      </c>
      <c r="AA65" s="93" t="str">
        <f>IF(Table1[Item Description]="","",Table1[[#This Row],[h_disc 1]]+Table1[[#This Row],[h_disc 2]])</f>
        <v/>
      </c>
      <c r="AB65" s="93" t="str">
        <f>IF(Table1[Item Description]="","",Table1[[#This Row],[h_hargasebelumdiskon]]-Table1[[#This Row],[h_diskon]])</f>
        <v/>
      </c>
      <c r="AC65" s="93" t="str">
        <f>IF(Table1[//]="","",SUMIF(Table1[h_id],Table1[h_id],Table1[h_hargasetelahdiskon]))</f>
        <v/>
      </c>
      <c r="AD65" s="93"/>
      <c r="AE65" s="93" t="str">
        <f>Table1[[#This Row],[Item Description]]&amp;Table1[[#This Row],[Unit]]&amp;Table1[[#This Row],[Unit Price]]</f>
        <v/>
      </c>
    </row>
    <row r="66" spans="1:31" x14ac:dyDescent="0.25">
      <c r="A66" s="95" t="str">
        <f>IF(Table1[[#This Row],[No. Invoice :]]="","",ROW())</f>
        <v/>
      </c>
      <c r="B66" s="196" t="str">
        <f>IF(Table1[h_Kode Sales :_1]="","",B$1+COUNT(B$2:B65))</f>
        <v/>
      </c>
      <c r="D66" s="197"/>
      <c r="E66" s="198"/>
      <c r="F66" s="197"/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N66" s="196" t="str">
        <f>IF(Table1[[#This Row],[h_Item Description]]="","",INDEX([1]!db[NB PAJAK],MATCH(Table1[[#This Row],[h_Item Description]],[1]!db[kode],0)))</f>
        <v/>
      </c>
      <c r="P66" s="93"/>
      <c r="Q66" s="94"/>
      <c r="S66" s="199" t="str">
        <f>Table1[[#This Row],[h_hargasetelahdiskon]]</f>
        <v/>
      </c>
      <c r="V66" s="95" t="str">
        <f ca="1">IF(Table1[[#This Row],[Item Description]]="","",IF(Table1[[#This Row],[//]]="",INDIRECT(ADDRESS(ROW()-1,COLUMN())),Table1[[#This Row],[//]]))</f>
        <v/>
      </c>
      <c r="W66" s="95" t="str">
        <f ca="1">IF(Table1[[#This Row],[h_id]]="","",COUNTIF(Table1[h_id],Table1[[#This Row],[h_id]]))</f>
        <v/>
      </c>
      <c r="X66" s="93" t="str">
        <f>IF(Table1[Item Description]="","",Table1[[#This Row],[Qty]]*Table1[[#This Row],[Unit Price]])</f>
        <v/>
      </c>
      <c r="Y66" s="93" t="str">
        <f>IF(Table1[[#This Row],[h_hargasebelumdiskon]]="","",IF(Table1[[#This Row],[Disc 1]]="",0,Table1[[#This Row],[h_hargasebelumdiskon]]*Table1[[#This Row],[Disc 1]]))</f>
        <v/>
      </c>
      <c r="Z66" s="93" t="str">
        <f>IF(Table1[[#This Row],[h_hargasebelumdiskon]]="","",IF(Table1[[#This Row],[Disc 2]]="",0,(Table1[[#This Row],[h_hargasebelumdiskon]]-Table1[[#This Row],[h_disc 1]])*Table1[[#This Row],[Disc 2]]))</f>
        <v/>
      </c>
      <c r="AA66" s="93" t="str">
        <f>IF(Table1[Item Description]="","",Table1[[#This Row],[h_disc 1]]+Table1[[#This Row],[h_disc 2]])</f>
        <v/>
      </c>
      <c r="AB66" s="93" t="str">
        <f>IF(Table1[Item Description]="","",Table1[[#This Row],[h_hargasebelumdiskon]]-Table1[[#This Row],[h_diskon]])</f>
        <v/>
      </c>
      <c r="AC66" s="93" t="str">
        <f>IF(Table1[//]="","",SUMIF(Table1[h_id],Table1[h_id],Table1[h_hargasetelahdiskon]))</f>
        <v/>
      </c>
      <c r="AD66" s="93"/>
      <c r="AE66" s="93" t="str">
        <f>Table1[[#This Row],[Item Description]]&amp;Table1[[#This Row],[Unit]]&amp;Table1[[#This Row],[Unit Price]]</f>
        <v/>
      </c>
    </row>
    <row r="67" spans="1:31" x14ac:dyDescent="0.25">
      <c r="A67" s="95" t="str">
        <f>IF(Table1[[#This Row],[No. Invoice :]]="","",ROW())</f>
        <v/>
      </c>
      <c r="B67" s="196" t="str">
        <f>IF(Table1[h_Kode Sales :_1]="","",B$1+COUNT(B$2:B66))</f>
        <v/>
      </c>
      <c r="G67" s="95" t="str">
        <f>IF(Table1[[#This Row],[h_No. Invoice :]]="","",CONCATENATE("AM"," ",Table1[[#This Row],[h_No. Invoice :]]))</f>
        <v/>
      </c>
      <c r="H67" s="96" t="str">
        <f>CONCATENATE(UPPER(Table1[[#This Row],[h_Kode Sales :_1]])," ",Table1[[#This Row],[h_Kode Sales :_2]])</f>
        <v xml:space="preserve"> </v>
      </c>
      <c r="I67" s="95" t="str">
        <f>IF(Table1[[#This Row],[h_toko]]="","",INDEX(Table2[e],IF(Table1[[#This Row],[h_toko]]="","",MATCH(Table1[[#This Row],[h_toko]],Table2[a],0)),))</f>
        <v/>
      </c>
      <c r="N67" s="95" t="str">
        <f>IF(Table1[[#This Row],[h_Item Description]]="","",INDEX([1]!db[NB PAJAK],MATCH(Table1[[#This Row],[h_Item Description]],[1]!db[kode],0)))</f>
        <v/>
      </c>
      <c r="P67" s="93"/>
      <c r="Q67" s="94"/>
      <c r="S67" s="199" t="str">
        <f>Table1[[#This Row],[h_hargasetelahdiskon]]</f>
        <v/>
      </c>
      <c r="V67" s="95" t="str">
        <f ca="1">IF(Table1[[#This Row],[Item Description]]="","",IF(Table1[[#This Row],[//]]="",INDIRECT(ADDRESS(ROW()-1,COLUMN())),Table1[[#This Row],[//]]))</f>
        <v/>
      </c>
      <c r="W67" s="95" t="str">
        <f ca="1">IF(Table1[[#This Row],[h_id]]="","",COUNTIF(Table1[h_id],Table1[[#This Row],[h_id]]))</f>
        <v/>
      </c>
      <c r="X67" s="93" t="str">
        <f>IF(Table1[Item Description]="","",Table1[[#This Row],[Qty]]*Table1[[#This Row],[Unit Price]])</f>
        <v/>
      </c>
      <c r="Y67" s="93" t="str">
        <f>IF(Table1[[#This Row],[h_hargasebelumdiskon]]="","",IF(Table1[[#This Row],[Disc 1]]="",0,Table1[[#This Row],[h_hargasebelumdiskon]]*Table1[[#This Row],[Disc 1]]))</f>
        <v/>
      </c>
      <c r="Z67" s="93" t="str">
        <f>IF(Table1[[#This Row],[h_hargasebelumdiskon]]="","",IF(Table1[[#This Row],[Disc 2]]="",0,(Table1[[#This Row],[h_hargasebelumdiskon]]-Table1[[#This Row],[h_disc 1]])*Table1[[#This Row],[Disc 2]]))</f>
        <v/>
      </c>
      <c r="AA67" s="93" t="str">
        <f>IF(Table1[Item Description]="","",Table1[[#This Row],[h_disc 1]]+Table1[[#This Row],[h_disc 2]])</f>
        <v/>
      </c>
      <c r="AB67" s="93" t="str">
        <f>IF(Table1[Item Description]="","",Table1[[#This Row],[h_hargasebelumdiskon]]-Table1[[#This Row],[h_diskon]])</f>
        <v/>
      </c>
      <c r="AC67" s="93" t="str">
        <f>IF(Table1[//]="","",SUMIF(Table1[h_id],Table1[h_id],Table1[h_hargasetelahdiskon]))</f>
        <v/>
      </c>
      <c r="AD67" s="93"/>
      <c r="AE67" s="93" t="str">
        <f>Table1[[#This Row],[Item Description]]&amp;Table1[[#This Row],[Unit]]&amp;Table1[[#This Row],[Unit Price]]</f>
        <v/>
      </c>
    </row>
    <row r="68" spans="1:31" x14ac:dyDescent="0.25">
      <c r="A68" s="95" t="str">
        <f>IF(Table1[[#This Row],[No. Invoice :]]="","",ROW())</f>
        <v/>
      </c>
      <c r="B68" s="196" t="str">
        <f>IF(Table1[h_Kode Sales :_1]="","",B$1+COUNT(B$2:B67))</f>
        <v/>
      </c>
      <c r="D68" s="197"/>
      <c r="E68" s="198"/>
      <c r="F68" s="197"/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N68" s="196" t="str">
        <f>IF(Table1[[#This Row],[h_Item Description]]="","",INDEX([1]!db[NB PAJAK],MATCH(Table1[[#This Row],[h_Item Description]],[1]!db[kode],0)))</f>
        <v/>
      </c>
      <c r="P68" s="93"/>
      <c r="Q68" s="94"/>
      <c r="S68" s="199" t="str">
        <f>Table1[[#This Row],[h_hargasetelahdiskon]]</f>
        <v/>
      </c>
      <c r="V68" s="95" t="str">
        <f ca="1">IF(Table1[[#This Row],[Item Description]]="","",IF(Table1[[#This Row],[//]]="",INDIRECT(ADDRESS(ROW()-1,COLUMN())),Table1[[#This Row],[//]]))</f>
        <v/>
      </c>
      <c r="W68" s="95" t="str">
        <f ca="1">IF(Table1[[#This Row],[h_id]]="","",COUNTIF(Table1[h_id],Table1[[#This Row],[h_id]]))</f>
        <v/>
      </c>
      <c r="X68" s="93" t="str">
        <f>IF(Table1[Item Description]="","",Table1[[#This Row],[Qty]]*Table1[[#This Row],[Unit Price]])</f>
        <v/>
      </c>
      <c r="Y68" s="93" t="str">
        <f>IF(Table1[[#This Row],[h_hargasebelumdiskon]]="","",IF(Table1[[#This Row],[Disc 1]]="",0,Table1[[#This Row],[h_hargasebelumdiskon]]*Table1[[#This Row],[Disc 1]]))</f>
        <v/>
      </c>
      <c r="Z68" s="93" t="str">
        <f>IF(Table1[[#This Row],[h_hargasebelumdiskon]]="","",IF(Table1[[#This Row],[Disc 2]]="",0,(Table1[[#This Row],[h_hargasebelumdiskon]]-Table1[[#This Row],[h_disc 1]])*Table1[[#This Row],[Disc 2]]))</f>
        <v/>
      </c>
      <c r="AA68" s="93" t="str">
        <f>IF(Table1[Item Description]="","",Table1[[#This Row],[h_disc 1]]+Table1[[#This Row],[h_disc 2]])</f>
        <v/>
      </c>
      <c r="AB68" s="93" t="str">
        <f>IF(Table1[Item Description]="","",Table1[[#This Row],[h_hargasebelumdiskon]]-Table1[[#This Row],[h_diskon]])</f>
        <v/>
      </c>
      <c r="AC68" s="93" t="str">
        <f>IF(Table1[//]="","",SUMIF(Table1[h_id],Table1[h_id],Table1[h_hargasetelahdiskon]))</f>
        <v/>
      </c>
      <c r="AD68" s="93"/>
      <c r="AE68" s="93" t="str">
        <f>Table1[[#This Row],[Item Description]]&amp;Table1[[#This Row],[Unit]]&amp;Table1[[#This Row],[Unit Price]]</f>
        <v/>
      </c>
    </row>
    <row r="69" spans="1:31" x14ac:dyDescent="0.25">
      <c r="A69" s="95" t="str">
        <f>IF(Table1[[#This Row],[No. Invoice :]]="","",ROW())</f>
        <v/>
      </c>
      <c r="B69" s="196" t="str">
        <f>IF(Table1[h_Kode Sales :_1]="","",B$1+COUNT(B$2:B68))</f>
        <v/>
      </c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N69" s="196" t="str">
        <f>IF(Table1[[#This Row],[h_Item Description]]="","",INDEX([1]!db[NB PAJAK],MATCH(Table1[[#This Row],[h_Item Description]],[1]!db[kode],0)))</f>
        <v/>
      </c>
      <c r="P69" s="93"/>
      <c r="Q69" s="94"/>
      <c r="S69" s="199" t="str">
        <f>Table1[[#This Row],[h_hargasetelahdiskon]]</f>
        <v/>
      </c>
      <c r="V69" s="95" t="str">
        <f ca="1">IF(Table1[[#This Row],[Item Description]]="","",IF(Table1[[#This Row],[//]]="",INDIRECT(ADDRESS(ROW()-1,COLUMN())),Table1[[#This Row],[//]]))</f>
        <v/>
      </c>
      <c r="W69" s="95" t="str">
        <f ca="1">IF(Table1[[#This Row],[h_id]]="","",COUNTIF(Table1[h_id],Table1[[#This Row],[h_id]]))</f>
        <v/>
      </c>
      <c r="X69" s="93" t="str">
        <f>IF(Table1[Item Description]="","",Table1[[#This Row],[Qty]]*Table1[[#This Row],[Unit Price]])</f>
        <v/>
      </c>
      <c r="Y69" s="93" t="str">
        <f>IF(Table1[[#This Row],[h_hargasebelumdiskon]]="","",IF(Table1[[#This Row],[Disc 1]]="",0,Table1[[#This Row],[h_hargasebelumdiskon]]*Table1[[#This Row],[Disc 1]]))</f>
        <v/>
      </c>
      <c r="Z69" s="93" t="str">
        <f>IF(Table1[[#This Row],[h_hargasebelumdiskon]]="","",IF(Table1[[#This Row],[Disc 2]]="",0,(Table1[[#This Row],[h_hargasebelumdiskon]]-Table1[[#This Row],[h_disc 1]])*Table1[[#This Row],[Disc 2]]))</f>
        <v/>
      </c>
      <c r="AA69" s="93" t="str">
        <f>IF(Table1[Item Description]="","",Table1[[#This Row],[h_disc 1]]+Table1[[#This Row],[h_disc 2]])</f>
        <v/>
      </c>
      <c r="AB69" s="93" t="str">
        <f>IF(Table1[Item Description]="","",Table1[[#This Row],[h_hargasebelumdiskon]]-Table1[[#This Row],[h_diskon]])</f>
        <v/>
      </c>
      <c r="AC69" s="93" t="str">
        <f>IF(Table1[//]="","",SUMIF(Table1[h_id],Table1[h_id],Table1[h_hargasetelahdiskon]))</f>
        <v/>
      </c>
      <c r="AD69" s="93"/>
      <c r="AE69" s="93" t="str">
        <f>Table1[[#This Row],[Item Description]]&amp;Table1[[#This Row],[Unit]]&amp;Table1[[#This Row],[Unit Price]]</f>
        <v/>
      </c>
    </row>
    <row r="70" spans="1:31" x14ac:dyDescent="0.25">
      <c r="A70" s="95" t="str">
        <f>IF(Table1[[#This Row],[No. Invoice :]]="","",ROW())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N70" s="196" t="str">
        <f>IF(Table1[[#This Row],[h_Item Description]]="","",INDEX([1]!db[NB PAJAK],MATCH(Table1[[#This Row],[h_Item Description]],[1]!db[kode],0)))</f>
        <v/>
      </c>
      <c r="P70" s="93"/>
      <c r="Q70" s="94"/>
      <c r="S70" s="199" t="str">
        <f>Table1[[#This Row],[h_hargasetelahdiskon]]</f>
        <v/>
      </c>
      <c r="V70" s="95" t="str">
        <f ca="1">IF(Table1[[#This Row],[Item Description]]="","",IF(Table1[[#This Row],[//]]="",INDIRECT(ADDRESS(ROW()-1,COLUMN())),Table1[[#This Row],[//]]))</f>
        <v/>
      </c>
      <c r="W70" s="95" t="str">
        <f ca="1">IF(Table1[[#This Row],[h_id]]="","",COUNTIF(Table1[h_id],Table1[[#This Row],[h_id]]))</f>
        <v/>
      </c>
      <c r="X70" s="93" t="str">
        <f>IF(Table1[Item Description]="","",Table1[[#This Row],[Qty]]*Table1[[#This Row],[Unit Price]])</f>
        <v/>
      </c>
      <c r="Y70" s="93" t="str">
        <f>IF(Table1[[#This Row],[h_hargasebelumdiskon]]="","",IF(Table1[[#This Row],[Disc 1]]="",0,Table1[[#This Row],[h_hargasebelumdiskon]]*Table1[[#This Row],[Disc 1]]))</f>
        <v/>
      </c>
      <c r="Z70" s="93" t="str">
        <f>IF(Table1[[#This Row],[h_hargasebelumdiskon]]="","",IF(Table1[[#This Row],[Disc 2]]="",0,(Table1[[#This Row],[h_hargasebelumdiskon]]-Table1[[#This Row],[h_disc 1]])*Table1[[#This Row],[Disc 2]]))</f>
        <v/>
      </c>
      <c r="AA70" s="93" t="str">
        <f>IF(Table1[Item Description]="","",Table1[[#This Row],[h_disc 1]]+Table1[[#This Row],[h_disc 2]])</f>
        <v/>
      </c>
      <c r="AB70" s="93" t="str">
        <f>IF(Table1[Item Description]="","",Table1[[#This Row],[h_hargasebelumdiskon]]-Table1[[#This Row],[h_diskon]])</f>
        <v/>
      </c>
      <c r="AC70" s="93" t="str">
        <f>IF(Table1[//]="","",SUMIF(Table1[h_id],Table1[h_id],Table1[h_hargasetelahdiskon]))</f>
        <v/>
      </c>
      <c r="AD70" s="93"/>
      <c r="AE70" s="93" t="str">
        <f>Table1[[#This Row],[Item Description]]&amp;Table1[[#This Row],[Unit]]&amp;Table1[[#This Row],[Unit Price]]</f>
        <v/>
      </c>
    </row>
    <row r="71" spans="1:31" x14ac:dyDescent="0.25">
      <c r="A71" s="95" t="str">
        <f>IF(Table1[[#This Row],[No. Invoice :]]="","",ROW())</f>
        <v/>
      </c>
      <c r="B71" s="196" t="str">
        <f>IF(Table1[h_Kode Sales :_1]="","",B$1+COUNT(B$2:B70))</f>
        <v/>
      </c>
      <c r="D71" s="197"/>
      <c r="E71" s="198"/>
      <c r="F71" s="197"/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N71" s="196" t="str">
        <f>IF(Table1[[#This Row],[h_Item Description]]="","",INDEX([1]!db[NB PAJAK],MATCH(Table1[[#This Row],[h_Item Description]],[1]!db[kode],0)))</f>
        <v/>
      </c>
      <c r="P71" s="93"/>
      <c r="Q71" s="94"/>
      <c r="S71" s="199" t="str">
        <f>Table1[[#This Row],[h_hargasetelahdiskon]]</f>
        <v/>
      </c>
      <c r="V71" s="95" t="str">
        <f ca="1">IF(Table1[[#This Row],[Item Description]]="","",IF(Table1[[#This Row],[//]]="",INDIRECT(ADDRESS(ROW()-1,COLUMN())),Table1[[#This Row],[//]]))</f>
        <v/>
      </c>
      <c r="W71" s="95" t="str">
        <f ca="1">IF(Table1[[#This Row],[h_id]]="","",COUNTIF(Table1[h_id],Table1[[#This Row],[h_id]]))</f>
        <v/>
      </c>
      <c r="X71" s="93" t="str">
        <f>IF(Table1[Item Description]="","",Table1[[#This Row],[Qty]]*Table1[[#This Row],[Unit Price]])</f>
        <v/>
      </c>
      <c r="Y71" s="93" t="str">
        <f>IF(Table1[[#This Row],[h_hargasebelumdiskon]]="","",IF(Table1[[#This Row],[Disc 1]]="",0,Table1[[#This Row],[h_hargasebelumdiskon]]*Table1[[#This Row],[Disc 1]]))</f>
        <v/>
      </c>
      <c r="Z71" s="93" t="str">
        <f>IF(Table1[[#This Row],[h_hargasebelumdiskon]]="","",IF(Table1[[#This Row],[Disc 2]]="",0,(Table1[[#This Row],[h_hargasebelumdiskon]]-Table1[[#This Row],[h_disc 1]])*Table1[[#This Row],[Disc 2]]))</f>
        <v/>
      </c>
      <c r="AA71" s="93" t="str">
        <f>IF(Table1[Item Description]="","",Table1[[#This Row],[h_disc 1]]+Table1[[#This Row],[h_disc 2]])</f>
        <v/>
      </c>
      <c r="AB71" s="93" t="str">
        <f>IF(Table1[Item Description]="","",Table1[[#This Row],[h_hargasebelumdiskon]]-Table1[[#This Row],[h_diskon]])</f>
        <v/>
      </c>
      <c r="AC71" s="93" t="str">
        <f>IF(Table1[//]="","",SUMIF(Table1[h_id],Table1[h_id],Table1[h_hargasetelahdiskon]))</f>
        <v/>
      </c>
      <c r="AD71" s="93"/>
      <c r="AE71" s="93" t="str">
        <f>Table1[[#This Row],[Item Description]]&amp;Table1[[#This Row],[Unit]]&amp;Table1[[#This Row],[Unit Price]]</f>
        <v/>
      </c>
    </row>
    <row r="72" spans="1:31" x14ac:dyDescent="0.25">
      <c r="A72" s="95" t="str">
        <f>IF(Table1[[#This Row],[No. Invoice :]]="","",ROW())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N72" s="196" t="str">
        <f>IF(Table1[[#This Row],[h_Item Description]]="","",INDEX([1]!db[NB PAJAK],MATCH(Table1[[#This Row],[h_Item Description]],[1]!db[kode],0)))</f>
        <v/>
      </c>
      <c r="P72" s="93"/>
      <c r="Q72" s="94"/>
      <c r="S72" s="199" t="str">
        <f>Table1[[#This Row],[h_hargasetelahdiskon]]</f>
        <v/>
      </c>
      <c r="V72" s="95" t="str">
        <f ca="1">IF(Table1[[#This Row],[Item Description]]="","",IF(Table1[[#This Row],[//]]="",INDIRECT(ADDRESS(ROW()-1,COLUMN())),Table1[[#This Row],[//]]))</f>
        <v/>
      </c>
      <c r="W72" s="95" t="str">
        <f ca="1">IF(Table1[[#This Row],[h_id]]="","",COUNTIF(Table1[h_id],Table1[[#This Row],[h_id]]))</f>
        <v/>
      </c>
      <c r="X72" s="93" t="str">
        <f>IF(Table1[Item Description]="","",Table1[[#This Row],[Qty]]*Table1[[#This Row],[Unit Price]])</f>
        <v/>
      </c>
      <c r="Y72" s="93" t="str">
        <f>IF(Table1[[#This Row],[h_hargasebelumdiskon]]="","",IF(Table1[[#This Row],[Disc 1]]="",0,Table1[[#This Row],[h_hargasebelumdiskon]]*Table1[[#This Row],[Disc 1]]))</f>
        <v/>
      </c>
      <c r="Z72" s="93" t="str">
        <f>IF(Table1[[#This Row],[h_hargasebelumdiskon]]="","",IF(Table1[[#This Row],[Disc 2]]="",0,(Table1[[#This Row],[h_hargasebelumdiskon]]-Table1[[#This Row],[h_disc 1]])*Table1[[#This Row],[Disc 2]]))</f>
        <v/>
      </c>
      <c r="AA72" s="93" t="str">
        <f>IF(Table1[Item Description]="","",Table1[[#This Row],[h_disc 1]]+Table1[[#This Row],[h_disc 2]])</f>
        <v/>
      </c>
      <c r="AB72" s="93" t="str">
        <f>IF(Table1[Item Description]="","",Table1[[#This Row],[h_hargasebelumdiskon]]-Table1[[#This Row],[h_diskon]])</f>
        <v/>
      </c>
      <c r="AC72" s="93" t="str">
        <f>IF(Table1[//]="","",SUMIF(Table1[h_id],Table1[h_id],Table1[h_hargasetelahdiskon]))</f>
        <v/>
      </c>
      <c r="AD72" s="93"/>
      <c r="AE72" s="93" t="str">
        <f>Table1[[#This Row],[Item Description]]&amp;Table1[[#This Row],[Unit]]&amp;Table1[[#This Row],[Unit Price]]</f>
        <v/>
      </c>
    </row>
    <row r="73" spans="1:31" x14ac:dyDescent="0.25">
      <c r="A73" s="95" t="str">
        <f>IF(Table1[[#This Row],[No. Invoice :]]="","",ROW())</f>
        <v/>
      </c>
      <c r="B73" s="196" t="str">
        <f>IF(Table1[h_Kode Sales :_1]="","",B$1+COUNT(B$2:B72))</f>
        <v/>
      </c>
      <c r="D73" s="197"/>
      <c r="E73" s="198"/>
      <c r="F73" s="197"/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N73" s="196" t="str">
        <f>IF(Table1[[#This Row],[h_Item Description]]="","",INDEX([1]!db[NB PAJAK],MATCH(Table1[[#This Row],[h_Item Description]],[1]!db[kode],0)))</f>
        <v/>
      </c>
      <c r="P73" s="93"/>
      <c r="Q73" s="94"/>
      <c r="S73" s="199" t="str">
        <f>Table1[[#This Row],[h_hargasetelahdiskon]]</f>
        <v/>
      </c>
      <c r="V73" s="95" t="str">
        <f ca="1">IF(Table1[[#This Row],[Item Description]]="","",IF(Table1[[#This Row],[//]]="",INDIRECT(ADDRESS(ROW()-1,COLUMN())),Table1[[#This Row],[//]]))</f>
        <v/>
      </c>
      <c r="W73" s="95" t="str">
        <f ca="1">IF(Table1[[#This Row],[h_id]]="","",COUNTIF(Table1[h_id],Table1[[#This Row],[h_id]]))</f>
        <v/>
      </c>
      <c r="X73" s="93" t="str">
        <f>IF(Table1[Item Description]="","",Table1[[#This Row],[Qty]]*Table1[[#This Row],[Unit Price]])</f>
        <v/>
      </c>
      <c r="Y73" s="93" t="str">
        <f>IF(Table1[[#This Row],[h_hargasebelumdiskon]]="","",IF(Table1[[#This Row],[Disc 1]]="",0,Table1[[#This Row],[h_hargasebelumdiskon]]*Table1[[#This Row],[Disc 1]]))</f>
        <v/>
      </c>
      <c r="Z73" s="93" t="str">
        <f>IF(Table1[[#This Row],[h_hargasebelumdiskon]]="","",IF(Table1[[#This Row],[Disc 2]]="",0,(Table1[[#This Row],[h_hargasebelumdiskon]]-Table1[[#This Row],[h_disc 1]])*Table1[[#This Row],[Disc 2]]))</f>
        <v/>
      </c>
      <c r="AA73" s="93" t="str">
        <f>IF(Table1[Item Description]="","",Table1[[#This Row],[h_disc 1]]+Table1[[#This Row],[h_disc 2]])</f>
        <v/>
      </c>
      <c r="AB73" s="93" t="str">
        <f>IF(Table1[Item Description]="","",Table1[[#This Row],[h_hargasebelumdiskon]]-Table1[[#This Row],[h_diskon]])</f>
        <v/>
      </c>
      <c r="AC73" s="93" t="str">
        <f>IF(Table1[//]="","",SUMIF(Table1[h_id],Table1[h_id],Table1[h_hargasetelahdiskon]))</f>
        <v/>
      </c>
      <c r="AD73" s="93"/>
      <c r="AE73" s="93" t="str">
        <f>Table1[[#This Row],[Item Description]]&amp;Table1[[#This Row],[Unit]]&amp;Table1[[#This Row],[Unit Price]]</f>
        <v/>
      </c>
    </row>
    <row r="74" spans="1:31" x14ac:dyDescent="0.25">
      <c r="A74" s="95" t="str">
        <f>IF(Table1[[#This Row],[No. Invoice :]]="","",ROW())</f>
        <v/>
      </c>
      <c r="B74" s="196" t="str">
        <f>IF(Table1[h_Kode Sales :_1]="","",B$1+COUNT(B$2:B73))</f>
        <v/>
      </c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N74" s="196" t="str">
        <f>IF(Table1[[#This Row],[h_Item Description]]="","",INDEX([1]!db[NB PAJAK],MATCH(Table1[[#This Row],[h_Item Description]],[1]!db[kode],0)))</f>
        <v/>
      </c>
      <c r="P74" s="93"/>
      <c r="Q74" s="94"/>
      <c r="S74" s="199" t="str">
        <f>Table1[[#This Row],[h_hargasetelahdiskon]]</f>
        <v/>
      </c>
      <c r="V74" s="95" t="str">
        <f ca="1">IF(Table1[[#This Row],[Item Description]]="","",IF(Table1[[#This Row],[//]]="",INDIRECT(ADDRESS(ROW()-1,COLUMN())),Table1[[#This Row],[//]]))</f>
        <v/>
      </c>
      <c r="W74" s="95" t="str">
        <f ca="1">IF(Table1[[#This Row],[h_id]]="","",COUNTIF(Table1[h_id],Table1[[#This Row],[h_id]]))</f>
        <v/>
      </c>
      <c r="X74" s="93" t="str">
        <f>IF(Table1[Item Description]="","",Table1[[#This Row],[Qty]]*Table1[[#This Row],[Unit Price]])</f>
        <v/>
      </c>
      <c r="Y74" s="93" t="str">
        <f>IF(Table1[[#This Row],[h_hargasebelumdiskon]]="","",IF(Table1[[#This Row],[Disc 1]]="",0,Table1[[#This Row],[h_hargasebelumdiskon]]*Table1[[#This Row],[Disc 1]]))</f>
        <v/>
      </c>
      <c r="Z74" s="93" t="str">
        <f>IF(Table1[[#This Row],[h_hargasebelumdiskon]]="","",IF(Table1[[#This Row],[Disc 2]]="",0,(Table1[[#This Row],[h_hargasebelumdiskon]]-Table1[[#This Row],[h_disc 1]])*Table1[[#This Row],[Disc 2]]))</f>
        <v/>
      </c>
      <c r="AA74" s="93" t="str">
        <f>IF(Table1[Item Description]="","",Table1[[#This Row],[h_disc 1]]+Table1[[#This Row],[h_disc 2]])</f>
        <v/>
      </c>
      <c r="AB74" s="93" t="str">
        <f>IF(Table1[Item Description]="","",Table1[[#This Row],[h_hargasebelumdiskon]]-Table1[[#This Row],[h_diskon]])</f>
        <v/>
      </c>
      <c r="AC74" s="93" t="str">
        <f>IF(Table1[//]="","",SUMIF(Table1[h_id],Table1[h_id],Table1[h_hargasetelahdiskon]))</f>
        <v/>
      </c>
      <c r="AD74" s="93"/>
      <c r="AE74" s="93" t="str">
        <f>Table1[[#This Row],[Item Description]]&amp;Table1[[#This Row],[Unit]]&amp;Table1[[#This Row],[Unit Price]]</f>
        <v/>
      </c>
    </row>
    <row r="75" spans="1:31" x14ac:dyDescent="0.25">
      <c r="A75" s="95" t="str">
        <f>IF(Table1[[#This Row],[No. Invoice :]]="","",ROW())</f>
        <v/>
      </c>
      <c r="B75" s="196" t="str">
        <f>IF(Table1[h_Kode Sales :_1]="","",B$1+COUNT(B$2:B74))</f>
        <v/>
      </c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N75" s="196" t="str">
        <f>IF(Table1[[#This Row],[h_Item Description]]="","",INDEX([1]!db[NB PAJAK],MATCH(Table1[[#This Row],[h_Item Description]],[1]!db[kode],0)))</f>
        <v/>
      </c>
      <c r="P75" s="93"/>
      <c r="Q75" s="94"/>
      <c r="S75" s="199" t="str">
        <f>Table1[[#This Row],[h_hargasetelahdiskon]]</f>
        <v/>
      </c>
      <c r="V75" s="95" t="str">
        <f ca="1">IF(Table1[[#This Row],[Item Description]]="","",IF(Table1[[#This Row],[//]]="",INDIRECT(ADDRESS(ROW()-1,COLUMN())),Table1[[#This Row],[//]]))</f>
        <v/>
      </c>
      <c r="W75" s="95" t="str">
        <f ca="1">IF(Table1[[#This Row],[h_id]]="","",COUNTIF(Table1[h_id],Table1[[#This Row],[h_id]]))</f>
        <v/>
      </c>
      <c r="X75" s="93" t="str">
        <f>IF(Table1[Item Description]="","",Table1[[#This Row],[Qty]]*Table1[[#This Row],[Unit Price]])</f>
        <v/>
      </c>
      <c r="Y75" s="93" t="str">
        <f>IF(Table1[[#This Row],[h_hargasebelumdiskon]]="","",IF(Table1[[#This Row],[Disc 1]]="",0,Table1[[#This Row],[h_hargasebelumdiskon]]*Table1[[#This Row],[Disc 1]]))</f>
        <v/>
      </c>
      <c r="Z75" s="93" t="str">
        <f>IF(Table1[[#This Row],[h_hargasebelumdiskon]]="","",IF(Table1[[#This Row],[Disc 2]]="",0,(Table1[[#This Row],[h_hargasebelumdiskon]]-Table1[[#This Row],[h_disc 1]])*Table1[[#This Row],[Disc 2]]))</f>
        <v/>
      </c>
      <c r="AA75" s="93" t="str">
        <f>IF(Table1[Item Description]="","",Table1[[#This Row],[h_disc 1]]+Table1[[#This Row],[h_disc 2]])</f>
        <v/>
      </c>
      <c r="AB75" s="93" t="str">
        <f>IF(Table1[Item Description]="","",Table1[[#This Row],[h_hargasebelumdiskon]]-Table1[[#This Row],[h_diskon]])</f>
        <v/>
      </c>
      <c r="AC75" s="93" t="str">
        <f>IF(Table1[//]="","",SUMIF(Table1[h_id],Table1[h_id],Table1[h_hargasetelahdiskon]))</f>
        <v/>
      </c>
      <c r="AD75" s="93"/>
      <c r="AE75" s="93" t="str">
        <f>Table1[[#This Row],[Item Description]]&amp;Table1[[#This Row],[Unit]]&amp;Table1[[#This Row],[Unit Price]]</f>
        <v/>
      </c>
    </row>
    <row r="76" spans="1:31" x14ac:dyDescent="0.25">
      <c r="A76" s="95" t="str">
        <f>IF(Table1[[#This Row],[No. Invoice :]]="","",ROW())</f>
        <v/>
      </c>
      <c r="B76" s="196" t="str">
        <f>IF(Table1[h_Kode Sales :_1]="","",B$1+COUNT(B$2:B75))</f>
        <v/>
      </c>
      <c r="D76" s="197"/>
      <c r="E76" s="198"/>
      <c r="F76" s="197"/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N76" s="196" t="str">
        <f>IF(Table1[[#This Row],[h_Item Description]]="","",INDEX([1]!db[NB PAJAK],MATCH(Table1[[#This Row],[h_Item Description]],[1]!db[kode],0)))</f>
        <v/>
      </c>
      <c r="P76" s="93"/>
      <c r="Q76" s="94"/>
      <c r="S76" s="199" t="str">
        <f>Table1[[#This Row],[h_hargasetelahdiskon]]</f>
        <v/>
      </c>
      <c r="V76" s="95" t="str">
        <f ca="1">IF(Table1[[#This Row],[Item Description]]="","",IF(Table1[[#This Row],[//]]="",INDIRECT(ADDRESS(ROW()-1,COLUMN())),Table1[[#This Row],[//]]))</f>
        <v/>
      </c>
      <c r="W76" s="95" t="str">
        <f ca="1">IF(Table1[[#This Row],[h_id]]="","",COUNTIF(Table1[h_id],Table1[[#This Row],[h_id]]))</f>
        <v/>
      </c>
      <c r="X76" s="93" t="str">
        <f>IF(Table1[Item Description]="","",Table1[[#This Row],[Qty]]*Table1[[#This Row],[Unit Price]])</f>
        <v/>
      </c>
      <c r="Y76" s="93" t="str">
        <f>IF(Table1[[#This Row],[h_hargasebelumdiskon]]="","",IF(Table1[[#This Row],[Disc 1]]="",0,Table1[[#This Row],[h_hargasebelumdiskon]]*Table1[[#This Row],[Disc 1]]))</f>
        <v/>
      </c>
      <c r="Z76" s="93" t="str">
        <f>IF(Table1[[#This Row],[h_hargasebelumdiskon]]="","",IF(Table1[[#This Row],[Disc 2]]="",0,(Table1[[#This Row],[h_hargasebelumdiskon]]-Table1[[#This Row],[h_disc 1]])*Table1[[#This Row],[Disc 2]]))</f>
        <v/>
      </c>
      <c r="AA76" s="93" t="str">
        <f>IF(Table1[Item Description]="","",Table1[[#This Row],[h_disc 1]]+Table1[[#This Row],[h_disc 2]])</f>
        <v/>
      </c>
      <c r="AB76" s="93" t="str">
        <f>IF(Table1[Item Description]="","",Table1[[#This Row],[h_hargasebelumdiskon]]-Table1[[#This Row],[h_diskon]])</f>
        <v/>
      </c>
      <c r="AC76" s="93" t="str">
        <f>IF(Table1[//]="","",SUMIF(Table1[h_id],Table1[h_id],Table1[h_hargasetelahdiskon]))</f>
        <v/>
      </c>
      <c r="AD76" s="93"/>
      <c r="AE76" s="93" t="str">
        <f>Table1[[#This Row],[Item Description]]&amp;Table1[[#This Row],[Unit]]&amp;Table1[[#This Row],[Unit Price]]</f>
        <v/>
      </c>
    </row>
    <row r="77" spans="1:31" x14ac:dyDescent="0.25">
      <c r="A77" s="95" t="str">
        <f>IF(Table1[[#This Row],[No. Invoice :]]="","",ROW())</f>
        <v/>
      </c>
      <c r="B77" s="196" t="str">
        <f>IF(Table1[h_Kode Sales :_1]="","",B$1+COUNT(B$2:B76))</f>
        <v/>
      </c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N77" s="196" t="str">
        <f>IF(Table1[[#This Row],[h_Item Description]]="","",INDEX([1]!db[NB PAJAK],MATCH(Table1[[#This Row],[h_Item Description]],[1]!db[kode],0)))</f>
        <v/>
      </c>
      <c r="P77" s="93"/>
      <c r="Q77" s="94"/>
      <c r="S77" s="199" t="str">
        <f>Table1[[#This Row],[h_hargasetelahdiskon]]</f>
        <v/>
      </c>
      <c r="V77" s="95" t="str">
        <f ca="1">IF(Table1[[#This Row],[Item Description]]="","",IF(Table1[[#This Row],[//]]="",INDIRECT(ADDRESS(ROW()-1,COLUMN())),Table1[[#This Row],[//]]))</f>
        <v/>
      </c>
      <c r="W77" s="95" t="str">
        <f ca="1"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IF(Table1[[#This Row],[h_hargasebelumdiskon]]="","",IF(Table1[[#This Row],[Disc 1]]="",0,Table1[[#This Row],[h_hargasebelumdiskon]]*Table1[[#This Row],[Disc 1]]))</f>
        <v/>
      </c>
      <c r="Z77" s="93" t="str">
        <f>IF(Table1[[#This Row],[h_hargasebelumdiskon]]="","",IF(Table1[[#This Row],[Disc 2]]="",0,(Table1[[#This Row],[h_hargasebelumdiskon]]-Table1[[#This Row],[h_disc 1]])*Table1[[#This Row],[Disc 2]]))</f>
        <v/>
      </c>
      <c r="AA77" s="93" t="str">
        <f>IF(Table1[Item Description]="","",Table1[[#This Row],[h_disc 1]]+Table1[[#This Row],[h_disc 2]])</f>
        <v/>
      </c>
      <c r="AB77" s="93" t="str">
        <f>IF(Table1[Item Description]="","",Table1[[#This Row],[h_hargasebelumdiskon]]-Table1[[#This Row],[h_diskon]])</f>
        <v/>
      </c>
      <c r="AC77" s="93" t="str">
        <f>IF(Table1[//]="","",SUMIF(Table1[h_id],Table1[h_id],Table1[h_hargasetelahdiskon]))</f>
        <v/>
      </c>
      <c r="AD77" s="93"/>
      <c r="AE77" s="93" t="str">
        <f>Table1[[#This Row],[Item Description]]&amp;Table1[[#This Row],[Unit]]&amp;Table1[[#This Row],[Unit Price]]</f>
        <v/>
      </c>
    </row>
    <row r="78" spans="1:31" x14ac:dyDescent="0.25">
      <c r="A78" s="95" t="str">
        <f>IF(Table1[[#This Row],[No. Invoice :]]="","",ROW())</f>
        <v/>
      </c>
      <c r="B78" s="196" t="str">
        <f>IF(Table1[h_Kode Sales :_1]="","",B$1+COUNT(B$2:B77))</f>
        <v/>
      </c>
      <c r="D78" s="197"/>
      <c r="E78" s="198"/>
      <c r="F78" s="197"/>
      <c r="G78" s="95" t="str">
        <f>IF(Table1[[#This Row],[h_No. Invoice :]]="","",CONCATENATE("AM"," ",Table1[[#This Row],[h_No. Invoice :]]))</f>
        <v/>
      </c>
      <c r="H78" s="96" t="str">
        <f>CONCATENATE(UPPER(Table1[[#This Row],[h_Kode Sales :_1]])," ",Table1[[#This Row],[h_Kode Sales :_2]])</f>
        <v xml:space="preserve"> </v>
      </c>
      <c r="I78" s="95" t="str">
        <f>IF(Table1[[#This Row],[h_toko]]="","",INDEX(Table2[e],IF(Table1[[#This Row],[h_toko]]="","",MATCH(Table1[[#This Row],[h_toko]],Table2[a],0)),))</f>
        <v/>
      </c>
      <c r="N78" s="196" t="str">
        <f>IF(Table1[[#This Row],[h_Item Description]]="","",INDEX([1]!db[NB PAJAK],MATCH(Table1[[#This Row],[h_Item Description]],[1]!db[kode],0)))</f>
        <v/>
      </c>
      <c r="P78" s="93"/>
      <c r="Q78" s="94"/>
      <c r="S78" s="199" t="str">
        <f>Table1[[#This Row],[h_hargasetelahdiskon]]</f>
        <v/>
      </c>
      <c r="V78" s="95" t="str">
        <f ca="1">IF(Table1[[#This Row],[Item Description]]="","",IF(Table1[[#This Row],[//]]="",INDIRECT(ADDRESS(ROW()-1,COLUMN())),Table1[[#This Row],[//]]))</f>
        <v/>
      </c>
      <c r="W78" s="95" t="str">
        <f ca="1">IF(Table1[[#This Row],[h_id]]="","",COUNTIF(Table1[h_id],Table1[[#This Row],[h_id]]))</f>
        <v/>
      </c>
      <c r="X78" s="93" t="str">
        <f>IF(Table1[Item Description]="","",Table1[[#This Row],[Qty]]*Table1[[#This Row],[Unit Price]])</f>
        <v/>
      </c>
      <c r="Y78" s="93" t="str">
        <f>IF(Table1[[#This Row],[h_hargasebelumdiskon]]="","",IF(Table1[[#This Row],[Disc 1]]="",0,Table1[[#This Row],[h_hargasebelumdiskon]]*Table1[[#This Row],[Disc 1]]))</f>
        <v/>
      </c>
      <c r="Z78" s="93" t="str">
        <f>IF(Table1[[#This Row],[h_hargasebelumdiskon]]="","",IF(Table1[[#This Row],[Disc 2]]="",0,(Table1[[#This Row],[h_hargasebelumdiskon]]-Table1[[#This Row],[h_disc 1]])*Table1[[#This Row],[Disc 2]]))</f>
        <v/>
      </c>
      <c r="AA78" s="93" t="str">
        <f>IF(Table1[Item Description]="","",Table1[[#This Row],[h_disc 1]]+Table1[[#This Row],[h_disc 2]])</f>
        <v/>
      </c>
      <c r="AB78" s="93" t="str">
        <f>IF(Table1[Item Description]="","",Table1[[#This Row],[h_hargasebelumdiskon]]-Table1[[#This Row],[h_diskon]])</f>
        <v/>
      </c>
      <c r="AC78" s="93" t="str">
        <f>IF(Table1[//]="","",SUMIF(Table1[h_id],Table1[h_id],Table1[h_hargasetelahdiskon]))</f>
        <v/>
      </c>
      <c r="AD78" s="93"/>
      <c r="AE78" s="93" t="str">
        <f>Table1[[#This Row],[Item Description]]&amp;Table1[[#This Row],[Unit]]&amp;Table1[[#This Row],[Unit Price]]</f>
        <v/>
      </c>
    </row>
    <row r="79" spans="1:31" x14ac:dyDescent="0.25">
      <c r="A79" s="95" t="str">
        <f>IF(Table1[[#This Row],[No. Invoice :]]="","",ROW())</f>
        <v/>
      </c>
      <c r="B79" s="196" t="str">
        <f>IF(Table1[h_Kode Sales :_1]="","",B$1+COUNT(B$2:B78))</f>
        <v/>
      </c>
      <c r="D79" s="197"/>
      <c r="E79" s="198"/>
      <c r="F79" s="197"/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N79" s="196" t="str">
        <f>IF(Table1[[#This Row],[h_Item Description]]="","",INDEX([1]!db[NB PAJAK],MATCH(Table1[[#This Row],[h_Item Description]],[1]!db[kode],0)))</f>
        <v/>
      </c>
      <c r="P79" s="93"/>
      <c r="Q79" s="94"/>
      <c r="S79" s="199" t="str">
        <f>Table1[[#This Row],[h_hargasetelahdiskon]]</f>
        <v/>
      </c>
      <c r="V79" s="95" t="str">
        <f ca="1">IF(Table1[[#This Row],[Item Description]]="","",IF(Table1[[#This Row],[//]]="",INDIRECT(ADDRESS(ROW()-1,COLUMN())),Table1[[#This Row],[//]]))</f>
        <v/>
      </c>
      <c r="W79" s="95" t="str">
        <f ca="1">IF(Table1[[#This Row],[h_id]]="","",COUNTIF(Table1[h_id],Table1[[#This Row],[h_id]]))</f>
        <v/>
      </c>
      <c r="X79" s="93" t="str">
        <f>IF(Table1[Item Description]="","",Table1[[#This Row],[Qty]]*Table1[[#This Row],[Unit Price]])</f>
        <v/>
      </c>
      <c r="Y79" s="93" t="str">
        <f>IF(Table1[[#This Row],[h_hargasebelumdiskon]]="","",IF(Table1[[#This Row],[Disc 1]]="",0,Table1[[#This Row],[h_hargasebelumdiskon]]*Table1[[#This Row],[Disc 1]]))</f>
        <v/>
      </c>
      <c r="Z79" s="93" t="str">
        <f>IF(Table1[[#This Row],[h_hargasebelumdiskon]]="","",IF(Table1[[#This Row],[Disc 2]]="",0,(Table1[[#This Row],[h_hargasebelumdiskon]]-Table1[[#This Row],[h_disc 1]])*Table1[[#This Row],[Disc 2]]))</f>
        <v/>
      </c>
      <c r="AA79" s="93" t="str">
        <f>IF(Table1[Item Description]="","",Table1[[#This Row],[h_disc 1]]+Table1[[#This Row],[h_disc 2]])</f>
        <v/>
      </c>
      <c r="AB79" s="93" t="str">
        <f>IF(Table1[Item Description]="","",Table1[[#This Row],[h_hargasebelumdiskon]]-Table1[[#This Row],[h_diskon]])</f>
        <v/>
      </c>
      <c r="AC79" s="93" t="str">
        <f>IF(Table1[//]="","",SUMIF(Table1[h_id],Table1[h_id],Table1[h_hargasetelahdiskon]))</f>
        <v/>
      </c>
      <c r="AD79" s="93"/>
      <c r="AE79" s="93" t="str">
        <f>Table1[[#This Row],[Item Description]]&amp;Table1[[#This Row],[Unit]]&amp;Table1[[#This Row],[Unit Price]]</f>
        <v/>
      </c>
    </row>
    <row r="80" spans="1:31" x14ac:dyDescent="0.25">
      <c r="A80" s="95" t="str">
        <f>IF(Table1[[#This Row],[No. Invoice :]]="","",ROW())</f>
        <v/>
      </c>
      <c r="B80" s="196" t="str">
        <f>IF(Table1[h_Kode Sales :_1]="","",B$1+COUNT(B$2:B79))</f>
        <v/>
      </c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N80" s="196" t="str">
        <f>IF(Table1[[#This Row],[h_Item Description]]="","",INDEX([1]!db[NB PAJAK],MATCH(Table1[[#This Row],[h_Item Description]],[1]!db[kode],0)))</f>
        <v/>
      </c>
      <c r="P80" s="93"/>
      <c r="Q80" s="94"/>
      <c r="S80" s="199" t="str">
        <f>Table1[[#This Row],[h_hargasetelahdiskon]]</f>
        <v/>
      </c>
      <c r="V80" s="95" t="str">
        <f ca="1">IF(Table1[[#This Row],[Item Description]]="","",IF(Table1[[#This Row],[//]]="",INDIRECT(ADDRESS(ROW()-1,COLUMN())),Table1[[#This Row],[//]]))</f>
        <v/>
      </c>
      <c r="W80" s="95" t="str">
        <f ca="1">IF(Table1[[#This Row],[h_id]]="","",COUNTIF(Table1[h_id],Table1[[#This Row],[h_id]]))</f>
        <v/>
      </c>
      <c r="X80" s="93" t="str">
        <f>IF(Table1[Item Description]="","",Table1[[#This Row],[Qty]]*Table1[[#This Row],[Unit Price]])</f>
        <v/>
      </c>
      <c r="Y80" s="93" t="str">
        <f>IF(Table1[[#This Row],[h_hargasebelumdiskon]]="","",IF(Table1[[#This Row],[Disc 1]]="",0,Table1[[#This Row],[h_hargasebelumdiskon]]*Table1[[#This Row],[Disc 1]]))</f>
        <v/>
      </c>
      <c r="Z80" s="93" t="str">
        <f>IF(Table1[[#This Row],[h_hargasebelumdiskon]]="","",IF(Table1[[#This Row],[Disc 2]]="",0,(Table1[[#This Row],[h_hargasebelumdiskon]]-Table1[[#This Row],[h_disc 1]])*Table1[[#This Row],[Disc 2]]))</f>
        <v/>
      </c>
      <c r="AA80" s="93" t="str">
        <f>IF(Table1[Item Description]="","",Table1[[#This Row],[h_disc 1]]+Table1[[#This Row],[h_disc 2]])</f>
        <v/>
      </c>
      <c r="AB80" s="93" t="str">
        <f>IF(Table1[Item Description]="","",Table1[[#This Row],[h_hargasebelumdiskon]]-Table1[[#This Row],[h_diskon]])</f>
        <v/>
      </c>
      <c r="AC80" s="93" t="str">
        <f>IF(Table1[//]="","",SUMIF(Table1[h_id],Table1[h_id],Table1[h_hargasetelahdiskon]))</f>
        <v/>
      </c>
      <c r="AD80" s="93"/>
      <c r="AE80" s="93" t="str">
        <f>Table1[[#This Row],[Item Description]]&amp;Table1[[#This Row],[Unit]]&amp;Table1[[#This Row],[Unit Price]]</f>
        <v/>
      </c>
    </row>
    <row r="81" spans="1:31" x14ac:dyDescent="0.25">
      <c r="A81" s="95" t="str">
        <f>IF(Table1[[#This Row],[No. Invoice :]]="","",ROW())</f>
        <v/>
      </c>
      <c r="B81" s="196" t="str">
        <f>IF(Table1[h_Kode Sales :_1]="","",B$1+COUNT(B$2:B80))</f>
        <v/>
      </c>
      <c r="D81" s="197"/>
      <c r="E81" s="198"/>
      <c r="F81" s="197"/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N81" s="196" t="str">
        <f>IF(Table1[[#This Row],[h_Item Description]]="","",INDEX([1]!db[NB PAJAK],MATCH(Table1[[#This Row],[h_Item Description]],[1]!db[kode],0)))</f>
        <v/>
      </c>
      <c r="P81" s="93"/>
      <c r="Q81" s="94"/>
      <c r="S81" s="199" t="str">
        <f>Table1[[#This Row],[h_hargasetelahdiskon]]</f>
        <v/>
      </c>
      <c r="V81" s="95" t="str">
        <f ca="1">IF(Table1[[#This Row],[Item Description]]="","",IF(Table1[[#This Row],[//]]="",INDIRECT(ADDRESS(ROW()-1,COLUMN())),Table1[[#This Row],[//]]))</f>
        <v/>
      </c>
      <c r="W81" s="95" t="str">
        <f ca="1">IF(Table1[[#This Row],[h_id]]="","",COUNTIF(Table1[h_id],Table1[[#This Row],[h_id]]))</f>
        <v/>
      </c>
      <c r="X81" s="93" t="str">
        <f>IF(Table1[Item Description]="","",Table1[[#This Row],[Qty]]*Table1[[#This Row],[Unit Price]])</f>
        <v/>
      </c>
      <c r="Y81" s="93" t="str">
        <f>IF(Table1[[#This Row],[h_hargasebelumdiskon]]="","",IF(Table1[[#This Row],[Disc 1]]="",0,Table1[[#This Row],[h_hargasebelumdiskon]]*Table1[[#This Row],[Disc 1]]))</f>
        <v/>
      </c>
      <c r="Z81" s="93" t="str">
        <f>IF(Table1[[#This Row],[h_hargasebelumdiskon]]="","",IF(Table1[[#This Row],[Disc 2]]="",0,(Table1[[#This Row],[h_hargasebelumdiskon]]-Table1[[#This Row],[h_disc 1]])*Table1[[#This Row],[Disc 2]]))</f>
        <v/>
      </c>
      <c r="AA81" s="93" t="str">
        <f>IF(Table1[Item Description]="","",Table1[[#This Row],[h_disc 1]]+Table1[[#This Row],[h_disc 2]])</f>
        <v/>
      </c>
      <c r="AB81" s="93" t="str">
        <f>IF(Table1[Item Description]="","",Table1[[#This Row],[h_hargasebelumdiskon]]-Table1[[#This Row],[h_diskon]])</f>
        <v/>
      </c>
      <c r="AC81" s="93" t="str">
        <f>IF(Table1[//]="","",SUMIF(Table1[h_id],Table1[h_id],Table1[h_hargasetelahdiskon]))</f>
        <v/>
      </c>
      <c r="AD81" s="93"/>
      <c r="AE81" s="93" t="str">
        <f>Table1[[#This Row],[Item Description]]&amp;Table1[[#This Row],[Unit]]&amp;Table1[[#This Row],[Unit Price]]</f>
        <v/>
      </c>
    </row>
    <row r="82" spans="1:31" x14ac:dyDescent="0.25">
      <c r="A82" s="95" t="str">
        <f>IF(Table1[[#This Row],[No. Invoice :]]="","",ROW())</f>
        <v/>
      </c>
      <c r="B82" s="196" t="str">
        <f>IF(Table1[h_Kode Sales :_1]="","",B$1+COUNT(B$2:B81))</f>
        <v/>
      </c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N82" s="196" t="str">
        <f>IF(Table1[[#This Row],[h_Item Description]]="","",INDEX([1]!db[NB PAJAK],MATCH(Table1[[#This Row],[h_Item Description]],[1]!db[kode],0)))</f>
        <v/>
      </c>
      <c r="P82" s="93"/>
      <c r="Q82" s="94"/>
      <c r="S82" s="199" t="str">
        <f>Table1[[#This Row],[h_hargasetelahdiskon]]</f>
        <v/>
      </c>
      <c r="V82" s="95" t="str">
        <f ca="1">IF(Table1[[#This Row],[Item Description]]="","",IF(Table1[[#This Row],[//]]="",INDIRECT(ADDRESS(ROW()-1,COLUMN())),Table1[[#This Row],[//]]))</f>
        <v/>
      </c>
      <c r="W82" s="95" t="str">
        <f ca="1">IF(Table1[[#This Row],[h_id]]="","",COUNTIF(Table1[h_id],Table1[[#This Row],[h_id]]))</f>
        <v/>
      </c>
      <c r="X82" s="93" t="str">
        <f>IF(Table1[Item Description]="","",Table1[[#This Row],[Qty]]*Table1[[#This Row],[Unit Price]])</f>
        <v/>
      </c>
      <c r="Y82" s="93" t="str">
        <f>IF(Table1[[#This Row],[h_hargasebelumdiskon]]="","",IF(Table1[[#This Row],[Disc 1]]="",0,Table1[[#This Row],[h_hargasebelumdiskon]]*Table1[[#This Row],[Disc 1]]))</f>
        <v/>
      </c>
      <c r="Z82" s="93" t="str">
        <f>IF(Table1[[#This Row],[h_hargasebelumdiskon]]="","",IF(Table1[[#This Row],[Disc 2]]="",0,(Table1[[#This Row],[h_hargasebelumdiskon]]-Table1[[#This Row],[h_disc 1]])*Table1[[#This Row],[Disc 2]]))</f>
        <v/>
      </c>
      <c r="AA82" s="93" t="str">
        <f>IF(Table1[Item Description]="","",Table1[[#This Row],[h_disc 1]]+Table1[[#This Row],[h_disc 2]])</f>
        <v/>
      </c>
      <c r="AB82" s="93" t="str">
        <f>IF(Table1[Item Description]="","",Table1[[#This Row],[h_hargasebelumdiskon]]-Table1[[#This Row],[h_diskon]])</f>
        <v/>
      </c>
      <c r="AC82" s="93" t="str">
        <f>IF(Table1[//]="","",SUMIF(Table1[h_id],Table1[h_id],Table1[h_hargasetelahdiskon]))</f>
        <v/>
      </c>
      <c r="AD82" s="93"/>
      <c r="AE82" s="93" t="str">
        <f>Table1[[#This Row],[Item Description]]&amp;Table1[[#This Row],[Unit]]&amp;Table1[[#This Row],[Unit Price]]</f>
        <v/>
      </c>
    </row>
    <row r="83" spans="1:31" x14ac:dyDescent="0.25">
      <c r="A83" s="95" t="str">
        <f>IF(Table1[[#This Row],[No. Invoice :]]="","",ROW())</f>
        <v/>
      </c>
      <c r="B83" s="196" t="str">
        <f>IF(Table1[h_Kode Sales :_1]="","",B$1+COUNT(B$2:B82))</f>
        <v/>
      </c>
      <c r="D83" s="197"/>
      <c r="E83" s="198"/>
      <c r="F83" s="197"/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N83" s="196" t="str">
        <f>IF(Table1[[#This Row],[h_Item Description]]="","",INDEX([1]!db[NB PAJAK],MATCH(Table1[[#This Row],[h_Item Description]],[1]!db[kode],0)))</f>
        <v/>
      </c>
      <c r="P83" s="93"/>
      <c r="Q83" s="94"/>
      <c r="S83" s="199" t="str">
        <f>Table1[[#This Row],[h_hargasetelahdiskon]]</f>
        <v/>
      </c>
      <c r="V83" s="95" t="str">
        <f ca="1">IF(Table1[[#This Row],[Item Description]]="","",IF(Table1[[#This Row],[//]]="",INDIRECT(ADDRESS(ROW()-1,COLUMN())),Table1[[#This Row],[//]]))</f>
        <v/>
      </c>
      <c r="W83" s="95" t="str">
        <f ca="1">IF(Table1[[#This Row],[h_id]]="","",COUNTIF(Table1[h_id],Table1[[#This Row],[h_id]]))</f>
        <v/>
      </c>
      <c r="X83" s="93" t="str">
        <f>IF(Table1[Item Description]="","",Table1[[#This Row],[Qty]]*Table1[[#This Row],[Unit Price]])</f>
        <v/>
      </c>
      <c r="Y83" s="93" t="str">
        <f>IF(Table1[[#This Row],[h_hargasebelumdiskon]]="","",IF(Table1[[#This Row],[Disc 1]]="",0,Table1[[#This Row],[h_hargasebelumdiskon]]*Table1[[#This Row],[Disc 1]]))</f>
        <v/>
      </c>
      <c r="Z83" s="93" t="str">
        <f>IF(Table1[[#This Row],[h_hargasebelumdiskon]]="","",IF(Table1[[#This Row],[Disc 2]]="",0,(Table1[[#This Row],[h_hargasebelumdiskon]]-Table1[[#This Row],[h_disc 1]])*Table1[[#This Row],[Disc 2]]))</f>
        <v/>
      </c>
      <c r="AA83" s="93" t="str">
        <f>IF(Table1[Item Description]="","",Table1[[#This Row],[h_disc 1]]+Table1[[#This Row],[h_disc 2]])</f>
        <v/>
      </c>
      <c r="AB83" s="93" t="str">
        <f>IF(Table1[Item Description]="","",Table1[[#This Row],[h_hargasebelumdiskon]]-Table1[[#This Row],[h_diskon]])</f>
        <v/>
      </c>
      <c r="AC83" s="93" t="str">
        <f>IF(Table1[//]="","",SUMIF(Table1[h_id],Table1[h_id],Table1[h_hargasetelahdiskon]))</f>
        <v/>
      </c>
      <c r="AD83" s="93"/>
      <c r="AE83" s="93" t="str">
        <f>Table1[[#This Row],[Item Description]]&amp;Table1[[#This Row],[Unit]]&amp;Table1[[#This Row],[Unit Price]]</f>
        <v/>
      </c>
    </row>
    <row r="84" spans="1:31" x14ac:dyDescent="0.25">
      <c r="A84" s="95" t="str">
        <f>IF(Table1[[#This Row],[No. Invoice :]]="","",ROW())</f>
        <v/>
      </c>
      <c r="B84" s="196" t="str">
        <f>IF(Table1[h_Kode Sales :_1]="","",B$1+COUNT(B$2:B83))</f>
        <v/>
      </c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N84" s="196" t="str">
        <f>IF(Table1[[#This Row],[h_Item Description]]="","",INDEX([1]!db[NB PAJAK],MATCH(Table1[[#This Row],[h_Item Description]],[1]!db[kode],0)))</f>
        <v/>
      </c>
      <c r="P84" s="93"/>
      <c r="Q84" s="94"/>
      <c r="S84" s="199" t="str">
        <f>Table1[[#This Row],[h_hargasetelahdiskon]]</f>
        <v/>
      </c>
      <c r="V84" s="95" t="str">
        <f ca="1">IF(Table1[[#This Row],[Item Description]]="","",IF(Table1[[#This Row],[//]]="",INDIRECT(ADDRESS(ROW()-1,COLUMN())),Table1[[#This Row],[//]]))</f>
        <v/>
      </c>
      <c r="W84" s="95" t="str">
        <f ca="1">IF(Table1[[#This Row],[h_id]]="","",COUNTIF(Table1[h_id],Table1[[#This Row],[h_id]]))</f>
        <v/>
      </c>
      <c r="X84" s="93" t="str">
        <f>IF(Table1[Item Description]="","",Table1[[#This Row],[Qty]]*Table1[[#This Row],[Unit Price]])</f>
        <v/>
      </c>
      <c r="Y84" s="93" t="str">
        <f>IF(Table1[[#This Row],[h_hargasebelumdiskon]]="","",IF(Table1[[#This Row],[Disc 1]]="",0,Table1[[#This Row],[h_hargasebelumdiskon]]*Table1[[#This Row],[Disc 1]]))</f>
        <v/>
      </c>
      <c r="Z84" s="93" t="str">
        <f>IF(Table1[[#This Row],[h_hargasebelumdiskon]]="","",IF(Table1[[#This Row],[Disc 2]]="",0,(Table1[[#This Row],[h_hargasebelumdiskon]]-Table1[[#This Row],[h_disc 1]])*Table1[[#This Row],[Disc 2]]))</f>
        <v/>
      </c>
      <c r="AA84" s="93" t="str">
        <f>IF(Table1[Item Description]="","",Table1[[#This Row],[h_disc 1]]+Table1[[#This Row],[h_disc 2]])</f>
        <v/>
      </c>
      <c r="AB84" s="93" t="str">
        <f>IF(Table1[Item Description]="","",Table1[[#This Row],[h_hargasebelumdiskon]]-Table1[[#This Row],[h_diskon]])</f>
        <v/>
      </c>
      <c r="AC84" s="93" t="str">
        <f>IF(Table1[//]="","",SUMIF(Table1[h_id],Table1[h_id],Table1[h_hargasetelahdiskon]))</f>
        <v/>
      </c>
      <c r="AD84" s="93"/>
      <c r="AE84" s="93" t="str">
        <f>Table1[[#This Row],[Item Description]]&amp;Table1[[#This Row],[Unit]]&amp;Table1[[#This Row],[Unit Price]]</f>
        <v/>
      </c>
    </row>
    <row r="85" spans="1:31" x14ac:dyDescent="0.25">
      <c r="A85" s="95" t="str">
        <f>IF(Table1[[#This Row],[No. Invoice :]]="","",ROW())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N85" s="196" t="str">
        <f>IF(Table1[[#This Row],[h_Item Description]]="","",INDEX([1]!db[NB PAJAK],MATCH(Table1[[#This Row],[h_Item Description]],[1]!db[kode],0)))</f>
        <v/>
      </c>
      <c r="P85" s="93"/>
      <c r="Q85" s="94"/>
      <c r="S85" s="199" t="str">
        <f>Table1[[#This Row],[h_hargasetelahdiskon]]</f>
        <v/>
      </c>
      <c r="V85" s="95" t="str">
        <f ca="1">IF(Table1[[#This Row],[Item Description]]="","",IF(Table1[[#This Row],[//]]="",INDIRECT(ADDRESS(ROW()-1,COLUMN())),Table1[[#This Row],[//]]))</f>
        <v/>
      </c>
      <c r="W85" s="95" t="str">
        <f ca="1">IF(Table1[[#This Row],[h_id]]="","",COUNTIF(Table1[h_id],Table1[[#This Row],[h_id]]))</f>
        <v/>
      </c>
      <c r="X85" s="93" t="str">
        <f>IF(Table1[Item Description]="","",Table1[[#This Row],[Qty]]*Table1[[#This Row],[Unit Price]])</f>
        <v/>
      </c>
      <c r="Y85" s="93" t="str">
        <f>IF(Table1[[#This Row],[h_hargasebelumdiskon]]="","",IF(Table1[[#This Row],[Disc 1]]="",0,Table1[[#This Row],[h_hargasebelumdiskon]]*Table1[[#This Row],[Disc 1]]))</f>
        <v/>
      </c>
      <c r="Z85" s="93" t="str">
        <f>IF(Table1[[#This Row],[h_hargasebelumdiskon]]="","",IF(Table1[[#This Row],[Disc 2]]="",0,(Table1[[#This Row],[h_hargasebelumdiskon]]-Table1[[#This Row],[h_disc 1]])*Table1[[#This Row],[Disc 2]]))</f>
        <v/>
      </c>
      <c r="AA85" s="93" t="str">
        <f>IF(Table1[Item Description]="","",Table1[[#This Row],[h_disc 1]]+Table1[[#This Row],[h_disc 2]])</f>
        <v/>
      </c>
      <c r="AB85" s="93" t="str">
        <f>IF(Table1[Item Description]="","",Table1[[#This Row],[h_hargasebelumdiskon]]-Table1[[#This Row],[h_diskon]])</f>
        <v/>
      </c>
      <c r="AC85" s="93" t="str">
        <f>IF(Table1[//]="","",SUMIF(Table1[h_id],Table1[h_id],Table1[h_hargasetelahdiskon]))</f>
        <v/>
      </c>
      <c r="AD85" s="93"/>
      <c r="AE85" s="93" t="str">
        <f>Table1[[#This Row],[Item Description]]&amp;Table1[[#This Row],[Unit]]&amp;Table1[[#This Row],[Unit Price]]</f>
        <v/>
      </c>
    </row>
    <row r="86" spans="1:31" x14ac:dyDescent="0.25">
      <c r="A86" s="95" t="str">
        <f>IF(Table1[[#This Row],[No. Invoice :]]="","",ROW())</f>
        <v/>
      </c>
      <c r="B86" s="196" t="str">
        <f>IF(Table1[h_Kode Sales :_1]="","",B$1+COUNT(B$2:B85))</f>
        <v/>
      </c>
      <c r="D86" s="197"/>
      <c r="E86" s="198"/>
      <c r="F86" s="197"/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N86" s="196" t="str">
        <f>IF(Table1[[#This Row],[h_Item Description]]="","",INDEX([1]!db[NB PAJAK],MATCH(Table1[[#This Row],[h_Item Description]],[1]!db[kode],0)))</f>
        <v/>
      </c>
      <c r="P86" s="93"/>
      <c r="Q86" s="94"/>
      <c r="S86" s="199" t="str">
        <f>Table1[[#This Row],[h_hargasetelahdiskon]]</f>
        <v/>
      </c>
      <c r="V86" s="95" t="str">
        <f ca="1">IF(Table1[[#This Row],[Item Description]]="","",IF(Table1[[#This Row],[//]]="",INDIRECT(ADDRESS(ROW()-1,COLUMN())),Table1[[#This Row],[//]]))</f>
        <v/>
      </c>
      <c r="W86" s="95" t="str">
        <f ca="1"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IF(Table1[[#This Row],[h_hargasebelumdiskon]]="","",IF(Table1[[#This Row],[Disc 1]]="",0,Table1[[#This Row],[h_hargasebelumdiskon]]*Table1[[#This Row],[Disc 1]]))</f>
        <v/>
      </c>
      <c r="Z86" s="93" t="str">
        <f>IF(Table1[[#This Row],[h_hargasebelumdiskon]]="","",IF(Table1[[#This Row],[Disc 2]]="",0,(Table1[[#This Row],[h_hargasebelumdiskon]]-Table1[[#This Row],[h_disc 1]])*Table1[[#This Row],[Disc 2]]))</f>
        <v/>
      </c>
      <c r="AA86" s="93" t="str">
        <f>IF(Table1[Item Description]="","",Table1[[#This Row],[h_disc 1]]+Table1[[#This Row],[h_disc 2]])</f>
        <v/>
      </c>
      <c r="AB86" s="93" t="str">
        <f>IF(Table1[Item Description]="","",Table1[[#This Row],[h_hargasebelumdiskon]]-Table1[[#This Row],[h_diskon]])</f>
        <v/>
      </c>
      <c r="AC86" s="93" t="str">
        <f>IF(Table1[//]="","",SUMIF(Table1[h_id],Table1[h_id],Table1[h_hargasetelahdiskon]))</f>
        <v/>
      </c>
      <c r="AD86" s="93"/>
      <c r="AE86" s="93" t="str">
        <f>Table1[[#This Row],[Item Description]]&amp;Table1[[#This Row],[Unit]]&amp;Table1[[#This Row],[Unit Price]]</f>
        <v/>
      </c>
    </row>
    <row r="87" spans="1:31" x14ac:dyDescent="0.25">
      <c r="A87" s="95" t="str">
        <f>IF(Table1[[#This Row],[No. Invoice :]]="","",ROW())</f>
        <v/>
      </c>
      <c r="B87" s="196" t="str">
        <f>IF(Table1[h_Kode Sales :_1]="","",B$1+COUNT(B$2:B86))</f>
        <v/>
      </c>
      <c r="G87" s="95" t="str">
        <f>IF(Table1[[#This Row],[h_No. Invoice :]]="","",CONCATENATE("AM"," ",Table1[[#This Row],[h_No. Invoice :]]))</f>
        <v/>
      </c>
      <c r="H87" s="96" t="str">
        <f>CONCATENATE(UPPER(Table1[[#This Row],[h_Kode Sales :_1]])," ",Table1[[#This Row],[h_Kode Sales :_2]])</f>
        <v xml:space="preserve"> </v>
      </c>
      <c r="I87" s="95" t="str">
        <f>IF(Table1[[#This Row],[h_toko]]="","",INDEX(Table2[e],IF(Table1[[#This Row],[h_toko]]="","",MATCH(Table1[[#This Row],[h_toko]],Table2[a],0)),))</f>
        <v/>
      </c>
      <c r="N87" s="196" t="str">
        <f>IF(Table1[[#This Row],[h_Item Description]]="","",INDEX([1]!db[NB PAJAK],MATCH(Table1[[#This Row],[h_Item Description]],[1]!db[kode],0)))</f>
        <v/>
      </c>
      <c r="P87" s="93"/>
      <c r="Q87" s="94"/>
      <c r="S87" s="199" t="str">
        <f>Table1[[#This Row],[h_hargasetelahdiskon]]</f>
        <v/>
      </c>
      <c r="V87" s="95" t="str">
        <f ca="1">IF(Table1[[#This Row],[Item Description]]="","",IF(Table1[[#This Row],[//]]="",INDIRECT(ADDRESS(ROW()-1,COLUMN())),Table1[[#This Row],[//]]))</f>
        <v/>
      </c>
      <c r="W87" s="95" t="str">
        <f ca="1">IF(Table1[[#This Row],[h_id]]="","",COUNTIF(Table1[h_id],Table1[[#This Row],[h_id]]))</f>
        <v/>
      </c>
      <c r="X87" s="93" t="str">
        <f>IF(Table1[Item Description]="","",Table1[[#This Row],[Qty]]*Table1[[#This Row],[Unit Price]])</f>
        <v/>
      </c>
      <c r="Y87" s="93" t="str">
        <f>IF(Table1[[#This Row],[h_hargasebelumdiskon]]="","",IF(Table1[[#This Row],[Disc 1]]="",0,Table1[[#This Row],[h_hargasebelumdiskon]]*Table1[[#This Row],[Disc 1]]))</f>
        <v/>
      </c>
      <c r="Z87" s="93" t="str">
        <f>IF(Table1[[#This Row],[h_hargasebelumdiskon]]="","",IF(Table1[[#This Row],[Disc 2]]="",0,(Table1[[#This Row],[h_hargasebelumdiskon]]-Table1[[#This Row],[h_disc 1]])*Table1[[#This Row],[Disc 2]]))</f>
        <v/>
      </c>
      <c r="AA87" s="93" t="str">
        <f>IF(Table1[Item Description]="","",Table1[[#This Row],[h_disc 1]]+Table1[[#This Row],[h_disc 2]])</f>
        <v/>
      </c>
      <c r="AB87" s="93" t="str">
        <f>IF(Table1[Item Description]="","",Table1[[#This Row],[h_hargasebelumdiskon]]-Table1[[#This Row],[h_diskon]])</f>
        <v/>
      </c>
      <c r="AC87" s="93" t="str">
        <f>IF(Table1[//]="","",SUMIF(Table1[h_id],Table1[h_id],Table1[h_hargasetelahdiskon]))</f>
        <v/>
      </c>
      <c r="AD87" s="93"/>
      <c r="AE87" s="93" t="str">
        <f>Table1[[#This Row],[Item Description]]&amp;Table1[[#This Row],[Unit]]&amp;Table1[[#This Row],[Unit Price]]</f>
        <v/>
      </c>
    </row>
    <row r="88" spans="1:31" x14ac:dyDescent="0.25">
      <c r="A88" s="95" t="str">
        <f>IF(Table1[[#This Row],[No. Invoice :]]="","",ROW())</f>
        <v/>
      </c>
      <c r="B88" s="196" t="str">
        <f>IF(Table1[h_Kode Sales :_1]="","",B$1+COUNT(B$2:B87))</f>
        <v/>
      </c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N88" s="196" t="str">
        <f>IF(Table1[[#This Row],[h_Item Description]]="","",INDEX([1]!db[NB PAJAK],MATCH(Table1[[#This Row],[h_Item Description]],[1]!db[kode],0)))</f>
        <v/>
      </c>
      <c r="P88" s="93"/>
      <c r="Q88" s="94"/>
      <c r="S88" s="199" t="str">
        <f>Table1[[#This Row],[h_hargasetelahdiskon]]</f>
        <v/>
      </c>
      <c r="V88" s="95" t="str">
        <f ca="1">IF(Table1[[#This Row],[Item Description]]="","",IF(Table1[[#This Row],[//]]="",INDIRECT(ADDRESS(ROW()-1,COLUMN())),Table1[[#This Row],[//]]))</f>
        <v/>
      </c>
      <c r="W88" s="95" t="str">
        <f ca="1"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IF(Table1[[#This Row],[h_hargasebelumdiskon]]="","",IF(Table1[[#This Row],[Disc 1]]="",0,Table1[[#This Row],[h_hargasebelumdiskon]]*Table1[[#This Row],[Disc 1]]))</f>
        <v/>
      </c>
      <c r="Z88" s="93" t="str">
        <f>IF(Table1[[#This Row],[h_hargasebelumdiskon]]="","",IF(Table1[[#This Row],[Disc 2]]="",0,(Table1[[#This Row],[h_hargasebelumdiskon]]-Table1[[#This Row],[h_disc 1]])*Table1[[#This Row],[Disc 2]]))</f>
        <v/>
      </c>
      <c r="AA88" s="93" t="str">
        <f>IF(Table1[Item Description]="","",Table1[[#This Row],[h_disc 1]]+Table1[[#This Row],[h_disc 2]])</f>
        <v/>
      </c>
      <c r="AB88" s="93" t="str">
        <f>IF(Table1[Item Description]="","",Table1[[#This Row],[h_hargasebelumdiskon]]-Table1[[#This Row],[h_diskon]])</f>
        <v/>
      </c>
      <c r="AC88" s="93" t="str">
        <f>IF(Table1[//]="","",SUMIF(Table1[h_id],Table1[h_id],Table1[h_hargasetelahdiskon]))</f>
        <v/>
      </c>
      <c r="AD88" s="93"/>
      <c r="AE88" s="93" t="str">
        <f>Table1[[#This Row],[Item Description]]&amp;Table1[[#This Row],[Unit]]&amp;Table1[[#This Row],[Unit Price]]</f>
        <v/>
      </c>
    </row>
    <row r="89" spans="1:31" x14ac:dyDescent="0.25">
      <c r="A89" s="95" t="str">
        <f>IF(Table1[[#This Row],[No. Invoice :]]="","",ROW())</f>
        <v/>
      </c>
      <c r="B89" s="196" t="str">
        <f>IF(Table1[h_Kode Sales :_1]="","",B$1+COUNT(B$2:B88))</f>
        <v/>
      </c>
      <c r="D89" s="197"/>
      <c r="E89" s="198"/>
      <c r="F89" s="197"/>
      <c r="G89" s="95" t="str">
        <f>IF(Table1[[#This Row],[h_No. Invoice :]]="","",CONCATENATE("AM"," ",Table1[[#This Row],[h_No. Invoice :]]))</f>
        <v/>
      </c>
      <c r="H89" s="96" t="str">
        <f>CONCATENATE(UPPER(Table1[[#This Row],[h_Kode Sales :_1]])," ",Table1[[#This Row],[h_Kode Sales :_2]])</f>
        <v xml:space="preserve"> </v>
      </c>
      <c r="I89" s="95" t="str">
        <f>IF(Table1[[#This Row],[h_toko]]="","",INDEX(Table2[e],IF(Table1[[#This Row],[h_toko]]="","",MATCH(Table1[[#This Row],[h_toko]],Table2[a],0)),))</f>
        <v/>
      </c>
      <c r="M89" s="197"/>
      <c r="N89" s="196" t="str">
        <f>IF(Table1[[#This Row],[h_Item Description]]="","",INDEX([1]!db[NB PAJAK],MATCH(Table1[[#This Row],[h_Item Description]],[1]!db[kode],0)))</f>
        <v/>
      </c>
      <c r="P89" s="93"/>
      <c r="Q89" s="94"/>
      <c r="S89" s="199" t="str">
        <f>Table1[[#This Row],[h_hargasetelahdiskon]]</f>
        <v/>
      </c>
      <c r="V89" s="95" t="str">
        <f ca="1">IF(Table1[[#This Row],[Item Description]]="","",IF(Table1[[#This Row],[//]]="",INDIRECT(ADDRESS(ROW()-1,COLUMN())),Table1[[#This Row],[//]]))</f>
        <v/>
      </c>
      <c r="W89" s="95" t="str">
        <f ca="1">IF(Table1[[#This Row],[h_id]]="","",COUNTIF(Table1[h_id],Table1[[#This Row],[h_id]]))</f>
        <v/>
      </c>
      <c r="X89" s="93" t="str">
        <f>IF(Table1[Item Description]="","",Table1[[#This Row],[Qty]]*Table1[[#This Row],[Unit Price]])</f>
        <v/>
      </c>
      <c r="Y89" s="93" t="str">
        <f>IF(Table1[[#This Row],[h_hargasebelumdiskon]]="","",IF(Table1[[#This Row],[Disc 1]]="",0,Table1[[#This Row],[h_hargasebelumdiskon]]*Table1[[#This Row],[Disc 1]]))</f>
        <v/>
      </c>
      <c r="Z89" s="93" t="str">
        <f>IF(Table1[[#This Row],[h_hargasebelumdiskon]]="","",IF(Table1[[#This Row],[Disc 2]]="",0,(Table1[[#This Row],[h_hargasebelumdiskon]]-Table1[[#This Row],[h_disc 1]])*Table1[[#This Row],[Disc 2]]))</f>
        <v/>
      </c>
      <c r="AA89" s="93" t="str">
        <f>IF(Table1[Item Description]="","",Table1[[#This Row],[h_disc 1]]+Table1[[#This Row],[h_disc 2]])</f>
        <v/>
      </c>
      <c r="AB89" s="93" t="str">
        <f>IF(Table1[Item Description]="","",Table1[[#This Row],[h_hargasebelumdiskon]]-Table1[[#This Row],[h_diskon]])</f>
        <v/>
      </c>
      <c r="AC89" s="93" t="str">
        <f>IF(Table1[//]="","",SUMIF(Table1[h_id],Table1[h_id],Table1[h_hargasetelahdiskon]))</f>
        <v/>
      </c>
      <c r="AD89" s="93"/>
      <c r="AE89" s="93" t="str">
        <f>Table1[[#This Row],[Item Description]]&amp;Table1[[#This Row],[Unit]]&amp;Table1[[#This Row],[Unit Price]]</f>
        <v/>
      </c>
    </row>
    <row r="90" spans="1:31" x14ac:dyDescent="0.25">
      <c r="A90" s="95" t="str">
        <f>IF(Table1[[#This Row],[No. Invoice :]]="","",ROW())</f>
        <v/>
      </c>
      <c r="B90" s="196" t="str">
        <f>IF(Table1[h_Kode Sales :_1]="","",B$1+COUNT(B$2:B89))</f>
        <v/>
      </c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N90" s="196" t="str">
        <f>IF(Table1[[#This Row],[h_Item Description]]="","",INDEX([1]!db[NB PAJAK],MATCH(Table1[[#This Row],[h_Item Description]],[1]!db[kode],0)))</f>
        <v/>
      </c>
      <c r="P90" s="93"/>
      <c r="Q90" s="94"/>
      <c r="S90" s="199" t="str">
        <f>Table1[[#This Row],[h_hargasetelahdiskon]]</f>
        <v/>
      </c>
      <c r="V90" s="95" t="str">
        <f ca="1">IF(Table1[[#This Row],[Item Description]]="","",IF(Table1[[#This Row],[//]]="",INDIRECT(ADDRESS(ROW()-1,COLUMN())),Table1[[#This Row],[//]]))</f>
        <v/>
      </c>
      <c r="W90" s="95" t="str">
        <f ca="1">IF(Table1[[#This Row],[h_id]]="","",COUNTIF(Table1[h_id],Table1[[#This Row],[h_id]]))</f>
        <v/>
      </c>
      <c r="X90" s="93" t="str">
        <f>IF(Table1[Item Description]="","",Table1[[#This Row],[Qty]]*Table1[[#This Row],[Unit Price]])</f>
        <v/>
      </c>
      <c r="Y90" s="93" t="str">
        <f>IF(Table1[[#This Row],[h_hargasebelumdiskon]]="","",IF(Table1[[#This Row],[Disc 1]]="",0,Table1[[#This Row],[h_hargasebelumdiskon]]*Table1[[#This Row],[Disc 1]]))</f>
        <v/>
      </c>
      <c r="Z90" s="93" t="str">
        <f>IF(Table1[[#This Row],[h_hargasebelumdiskon]]="","",IF(Table1[[#This Row],[Disc 2]]="",0,(Table1[[#This Row],[h_hargasebelumdiskon]]-Table1[[#This Row],[h_disc 1]])*Table1[[#This Row],[Disc 2]]))</f>
        <v/>
      </c>
      <c r="AA90" s="93" t="str">
        <f>IF(Table1[Item Description]="","",Table1[[#This Row],[h_disc 1]]+Table1[[#This Row],[h_disc 2]])</f>
        <v/>
      </c>
      <c r="AB90" s="93" t="str">
        <f>IF(Table1[Item Description]="","",Table1[[#This Row],[h_hargasebelumdiskon]]-Table1[[#This Row],[h_diskon]])</f>
        <v/>
      </c>
      <c r="AC90" s="93" t="str">
        <f>IF(Table1[//]="","",SUMIF(Table1[h_id],Table1[h_id],Table1[h_hargasetelahdiskon]))</f>
        <v/>
      </c>
      <c r="AD90" s="93"/>
      <c r="AE90" s="93" t="str">
        <f>Table1[[#This Row],[Item Description]]&amp;Table1[[#This Row],[Unit]]&amp;Table1[[#This Row],[Unit Price]]</f>
        <v/>
      </c>
    </row>
    <row r="91" spans="1:31" x14ac:dyDescent="0.25">
      <c r="A91" s="95" t="str">
        <f>IF(Table1[[#This Row],[No. Invoice :]]="","",ROW())</f>
        <v/>
      </c>
      <c r="B91" s="196" t="str">
        <f>IF(Table1[h_Kode Sales :_1]="","",B$1+COUNT(B$2:B90))</f>
        <v/>
      </c>
      <c r="D91" s="197"/>
      <c r="E91" s="198"/>
      <c r="F91" s="197"/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N91" s="196" t="str">
        <f>IF(Table1[[#This Row],[h_Item Description]]="","",INDEX([1]!db[NB PAJAK],MATCH(Table1[[#This Row],[h_Item Description]],[1]!db[kode],0)))</f>
        <v/>
      </c>
      <c r="P91" s="93"/>
      <c r="Q91" s="94"/>
      <c r="S91" s="199" t="str">
        <f>Table1[[#This Row],[h_hargasetelahdiskon]]</f>
        <v/>
      </c>
      <c r="V91" s="95" t="str">
        <f ca="1">IF(Table1[[#This Row],[Item Description]]="","",IF(Table1[[#This Row],[//]]="",INDIRECT(ADDRESS(ROW()-1,COLUMN())),Table1[[#This Row],[//]]))</f>
        <v/>
      </c>
      <c r="W91" s="95" t="str">
        <f ca="1">IF(Table1[[#This Row],[h_id]]="","",COUNTIF(Table1[h_id],Table1[[#This Row],[h_id]]))</f>
        <v/>
      </c>
      <c r="X91" s="93" t="str">
        <f>IF(Table1[Item Description]="","",Table1[[#This Row],[Qty]]*Table1[[#This Row],[Unit Price]])</f>
        <v/>
      </c>
      <c r="Y91" s="93" t="str">
        <f>IF(Table1[[#This Row],[h_hargasebelumdiskon]]="","",IF(Table1[[#This Row],[Disc 1]]="",0,Table1[[#This Row],[h_hargasebelumdiskon]]*Table1[[#This Row],[Disc 1]]))</f>
        <v/>
      </c>
      <c r="Z91" s="93" t="str">
        <f>IF(Table1[[#This Row],[h_hargasebelumdiskon]]="","",IF(Table1[[#This Row],[Disc 2]]="",0,(Table1[[#This Row],[h_hargasebelumdiskon]]-Table1[[#This Row],[h_disc 1]])*Table1[[#This Row],[Disc 2]]))</f>
        <v/>
      </c>
      <c r="AA91" s="93" t="str">
        <f>IF(Table1[Item Description]="","",Table1[[#This Row],[h_disc 1]]+Table1[[#This Row],[h_disc 2]])</f>
        <v/>
      </c>
      <c r="AB91" s="93" t="str">
        <f>IF(Table1[Item Description]="","",Table1[[#This Row],[h_hargasebelumdiskon]]-Table1[[#This Row],[h_diskon]])</f>
        <v/>
      </c>
      <c r="AC91" s="93" t="str">
        <f>IF(Table1[//]="","",SUMIF(Table1[h_id],Table1[h_id],Table1[h_hargasetelahdiskon]))</f>
        <v/>
      </c>
      <c r="AD91" s="93"/>
      <c r="AE91" s="93" t="str">
        <f>Table1[[#This Row],[Item Description]]&amp;Table1[[#This Row],[Unit]]&amp;Table1[[#This Row],[Unit Price]]</f>
        <v/>
      </c>
    </row>
    <row r="92" spans="1:31" x14ac:dyDescent="0.25">
      <c r="A92" s="95" t="str">
        <f>IF(Table1[[#This Row],[No. Invoice :]]="","",ROW())</f>
        <v/>
      </c>
      <c r="B92" s="196" t="str">
        <f>IF(Table1[h_Kode Sales :_1]="","",B$1+COUNT(B$2:B91))</f>
        <v/>
      </c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N92" s="196" t="str">
        <f>IF(Table1[[#This Row],[h_Item Description]]="","",INDEX([1]!db[NB PAJAK],MATCH(Table1[[#This Row],[h_Item Description]],[1]!db[kode],0)))</f>
        <v/>
      </c>
      <c r="P92" s="93"/>
      <c r="Q92" s="94"/>
      <c r="S92" s="199" t="str">
        <f>Table1[[#This Row],[h_hargasetelahdiskon]]</f>
        <v/>
      </c>
      <c r="V92" s="95" t="str">
        <f ca="1">IF(Table1[[#This Row],[Item Description]]="","",IF(Table1[[#This Row],[//]]="",INDIRECT(ADDRESS(ROW()-1,COLUMN())),Table1[[#This Row],[//]]))</f>
        <v/>
      </c>
      <c r="W92" s="95" t="str">
        <f ca="1">IF(Table1[[#This Row],[h_id]]="","",COUNTIF(Table1[h_id],Table1[[#This Row],[h_id]]))</f>
        <v/>
      </c>
      <c r="X92" s="93" t="str">
        <f>IF(Table1[Item Description]="","",Table1[[#This Row],[Qty]]*Table1[[#This Row],[Unit Price]])</f>
        <v/>
      </c>
      <c r="Y92" s="93" t="str">
        <f>IF(Table1[[#This Row],[h_hargasebelumdiskon]]="","",IF(Table1[[#This Row],[Disc 1]]="",0,Table1[[#This Row],[h_hargasebelumdiskon]]*Table1[[#This Row],[Disc 1]]))</f>
        <v/>
      </c>
      <c r="Z92" s="93" t="str">
        <f>IF(Table1[[#This Row],[h_hargasebelumdiskon]]="","",IF(Table1[[#This Row],[Disc 2]]="",0,(Table1[[#This Row],[h_hargasebelumdiskon]]-Table1[[#This Row],[h_disc 1]])*Table1[[#This Row],[Disc 2]]))</f>
        <v/>
      </c>
      <c r="AA92" s="93" t="str">
        <f>IF(Table1[Item Description]="","",Table1[[#This Row],[h_disc 1]]+Table1[[#This Row],[h_disc 2]])</f>
        <v/>
      </c>
      <c r="AB92" s="93" t="str">
        <f>IF(Table1[Item Description]="","",Table1[[#This Row],[h_hargasebelumdiskon]]-Table1[[#This Row],[h_diskon]])</f>
        <v/>
      </c>
      <c r="AC92" s="93" t="str">
        <f>IF(Table1[//]="","",SUMIF(Table1[h_id],Table1[h_id],Table1[h_hargasetelahdiskon]))</f>
        <v/>
      </c>
      <c r="AD92" s="93"/>
      <c r="AE92" s="93" t="str">
        <f>Table1[[#This Row],[Item Description]]&amp;Table1[[#This Row],[Unit]]&amp;Table1[[#This Row],[Unit Price]]</f>
        <v/>
      </c>
    </row>
    <row r="93" spans="1:31" x14ac:dyDescent="0.25">
      <c r="A93" s="95" t="str">
        <f>IF(Table1[[#This Row],[No. Invoice :]]="","",ROW())</f>
        <v/>
      </c>
      <c r="B93" s="196" t="str">
        <f>IF(Table1[h_Kode Sales :_1]="","",B$1+COUNT(B$2:B92))</f>
        <v/>
      </c>
      <c r="D93" s="197"/>
      <c r="E93" s="198"/>
      <c r="F93" s="197"/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N93" s="196" t="str">
        <f>IF(Table1[[#This Row],[h_Item Description]]="","",INDEX([1]!db[NB PAJAK],MATCH(Table1[[#This Row],[h_Item Description]],[1]!db[kode],0)))</f>
        <v/>
      </c>
      <c r="P93" s="93"/>
      <c r="Q93" s="94"/>
      <c r="S93" s="199" t="str">
        <f>Table1[[#This Row],[h_hargasetelahdiskon]]</f>
        <v/>
      </c>
      <c r="V93" s="95" t="str">
        <f ca="1">IF(Table1[[#This Row],[Item Description]]="","",IF(Table1[[#This Row],[//]]="",INDIRECT(ADDRESS(ROW()-1,COLUMN())),Table1[[#This Row],[//]]))</f>
        <v/>
      </c>
      <c r="W93" s="95" t="str">
        <f ca="1">IF(Table1[[#This Row],[h_id]]="","",COUNTIF(Table1[h_id],Table1[[#This Row],[h_id]]))</f>
        <v/>
      </c>
      <c r="X93" s="93" t="str">
        <f>IF(Table1[Item Description]="","",Table1[[#This Row],[Qty]]*Table1[[#This Row],[Unit Price]])</f>
        <v/>
      </c>
      <c r="Y93" s="93" t="str">
        <f>IF(Table1[[#This Row],[h_hargasebelumdiskon]]="","",IF(Table1[[#This Row],[Disc 1]]="",0,Table1[[#This Row],[h_hargasebelumdiskon]]*Table1[[#This Row],[Disc 1]]))</f>
        <v/>
      </c>
      <c r="Z93" s="93" t="str">
        <f>IF(Table1[[#This Row],[h_hargasebelumdiskon]]="","",IF(Table1[[#This Row],[Disc 2]]="",0,(Table1[[#This Row],[h_hargasebelumdiskon]]-Table1[[#This Row],[h_disc 1]])*Table1[[#This Row],[Disc 2]]))</f>
        <v/>
      </c>
      <c r="AA93" s="93" t="str">
        <f>IF(Table1[Item Description]="","",Table1[[#This Row],[h_disc 1]]+Table1[[#This Row],[h_disc 2]])</f>
        <v/>
      </c>
      <c r="AB93" s="93" t="str">
        <f>IF(Table1[Item Description]="","",Table1[[#This Row],[h_hargasebelumdiskon]]-Table1[[#This Row],[h_diskon]])</f>
        <v/>
      </c>
      <c r="AC93" s="93" t="str">
        <f>IF(Table1[//]="","",SUMIF(Table1[h_id],Table1[h_id],Table1[h_hargasetelahdiskon]))</f>
        <v/>
      </c>
      <c r="AD93" s="93"/>
      <c r="AE93" s="93" t="str">
        <f>Table1[[#This Row],[Item Description]]&amp;Table1[[#This Row],[Unit]]&amp;Table1[[#This Row],[Unit Price]]</f>
        <v/>
      </c>
    </row>
    <row r="94" spans="1:31" x14ac:dyDescent="0.25">
      <c r="A94" s="95" t="str">
        <f>IF(Table1[[#This Row],[No. Invoice :]]="","",ROW())</f>
        <v/>
      </c>
      <c r="B94" s="196" t="str">
        <f>IF(Table1[h_Kode Sales :_1]="","",B$1+COUNT(B$2:B93))</f>
        <v/>
      </c>
      <c r="D94" s="197"/>
      <c r="E94" s="198"/>
      <c r="F94" s="197"/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N94" s="196" t="str">
        <f>IF(Table1[[#This Row],[h_Item Description]]="","",INDEX([1]!db[NB PAJAK],MATCH(Table1[[#This Row],[h_Item Description]],[1]!db[kode],0)))</f>
        <v/>
      </c>
      <c r="P94" s="93"/>
      <c r="Q94" s="94"/>
      <c r="S94" s="199" t="str">
        <f>Table1[[#This Row],[h_hargasetelahdiskon]]</f>
        <v/>
      </c>
      <c r="V94" s="95" t="str">
        <f ca="1">IF(Table1[[#This Row],[Item Description]]="","",IF(Table1[[#This Row],[//]]="",INDIRECT(ADDRESS(ROW()-1,COLUMN())),Table1[[#This Row],[//]]))</f>
        <v/>
      </c>
      <c r="W94" s="95" t="str">
        <f ca="1">IF(Table1[[#This Row],[h_id]]="","",COUNTIF(Table1[h_id],Table1[[#This Row],[h_id]]))</f>
        <v/>
      </c>
      <c r="X94" s="93" t="str">
        <f>IF(Table1[Item Description]="","",Table1[[#This Row],[Qty]]*Table1[[#This Row],[Unit Price]])</f>
        <v/>
      </c>
      <c r="Y94" s="93" t="str">
        <f>IF(Table1[[#This Row],[h_hargasebelumdiskon]]="","",IF(Table1[[#This Row],[Disc 1]]="",0,Table1[[#This Row],[h_hargasebelumdiskon]]*Table1[[#This Row],[Disc 1]]))</f>
        <v/>
      </c>
      <c r="Z94" s="93" t="str">
        <f>IF(Table1[[#This Row],[h_hargasebelumdiskon]]="","",IF(Table1[[#This Row],[Disc 2]]="",0,(Table1[[#This Row],[h_hargasebelumdiskon]]-Table1[[#This Row],[h_disc 1]])*Table1[[#This Row],[Disc 2]]))</f>
        <v/>
      </c>
      <c r="AA94" s="93" t="str">
        <f>IF(Table1[Item Description]="","",Table1[[#This Row],[h_disc 1]]+Table1[[#This Row],[h_disc 2]])</f>
        <v/>
      </c>
      <c r="AB94" s="93" t="str">
        <f>IF(Table1[Item Description]="","",Table1[[#This Row],[h_hargasebelumdiskon]]-Table1[[#This Row],[h_diskon]])</f>
        <v/>
      </c>
      <c r="AC94" s="93" t="str">
        <f>IF(Table1[//]="","",SUMIF(Table1[h_id],Table1[h_id],Table1[h_hargasetelahdiskon]))</f>
        <v/>
      </c>
      <c r="AD94" s="93"/>
      <c r="AE94" s="93" t="str">
        <f>Table1[[#This Row],[Item Description]]&amp;Table1[[#This Row],[Unit]]&amp;Table1[[#This Row],[Unit Price]]</f>
        <v/>
      </c>
    </row>
    <row r="95" spans="1:31" x14ac:dyDescent="0.25">
      <c r="A95" s="95" t="str">
        <f>IF(Table1[[#This Row],[No. Invoice :]]="","",ROW())</f>
        <v/>
      </c>
      <c r="B95" s="196" t="str">
        <f>IF(Table1[h_Kode Sales :_1]="","",B$1+COUNT(B$2:B94))</f>
        <v/>
      </c>
      <c r="D95" s="197"/>
      <c r="E95" s="198"/>
      <c r="F95" s="197"/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N95" s="196" t="str">
        <f>IF(Table1[[#This Row],[h_Item Description]]="","",INDEX([1]!db[NB PAJAK],MATCH(Table1[[#This Row],[h_Item Description]],[1]!db[kode],0)))</f>
        <v/>
      </c>
      <c r="P95" s="93"/>
      <c r="Q95" s="94"/>
      <c r="S95" s="199" t="str">
        <f>Table1[[#This Row],[h_hargasetelahdiskon]]</f>
        <v/>
      </c>
      <c r="V95" s="95" t="str">
        <f ca="1">IF(Table1[[#This Row],[Item Description]]="","",IF(Table1[[#This Row],[//]]="",INDIRECT(ADDRESS(ROW()-1,COLUMN())),Table1[[#This Row],[//]]))</f>
        <v/>
      </c>
      <c r="W95" s="95" t="str">
        <f ca="1">IF(Table1[[#This Row],[h_id]]="","",COUNTIF(Table1[h_id],Table1[[#This Row],[h_id]]))</f>
        <v/>
      </c>
      <c r="X95" s="93" t="str">
        <f>IF(Table1[Item Description]="","",Table1[[#This Row],[Qty]]*Table1[[#This Row],[Unit Price]])</f>
        <v/>
      </c>
      <c r="Y95" s="93" t="str">
        <f>IF(Table1[[#This Row],[h_hargasebelumdiskon]]="","",IF(Table1[[#This Row],[Disc 1]]="",0,Table1[[#This Row],[h_hargasebelumdiskon]]*Table1[[#This Row],[Disc 1]]))</f>
        <v/>
      </c>
      <c r="Z95" s="93" t="str">
        <f>IF(Table1[[#This Row],[h_hargasebelumdiskon]]="","",IF(Table1[[#This Row],[Disc 2]]="",0,(Table1[[#This Row],[h_hargasebelumdiskon]]-Table1[[#This Row],[h_disc 1]])*Table1[[#This Row],[Disc 2]]))</f>
        <v/>
      </c>
      <c r="AA95" s="93" t="str">
        <f>IF(Table1[Item Description]="","",Table1[[#This Row],[h_disc 1]]+Table1[[#This Row],[h_disc 2]])</f>
        <v/>
      </c>
      <c r="AB95" s="93" t="str">
        <f>IF(Table1[Item Description]="","",Table1[[#This Row],[h_hargasebelumdiskon]]-Table1[[#This Row],[h_diskon]])</f>
        <v/>
      </c>
      <c r="AC95" s="93" t="str">
        <f>IF(Table1[//]="","",SUMIF(Table1[h_id],Table1[h_id],Table1[h_hargasetelahdiskon]))</f>
        <v/>
      </c>
      <c r="AD95" s="93"/>
      <c r="AE95" s="93" t="str">
        <f>Table1[[#This Row],[Item Description]]&amp;Table1[[#This Row],[Unit]]&amp;Table1[[#This Row],[Unit Price]]</f>
        <v/>
      </c>
    </row>
    <row r="96" spans="1:31" x14ac:dyDescent="0.25">
      <c r="A96" s="95" t="str">
        <f>IF(Table1[[#This Row],[No. Invoice :]]="","",ROW())</f>
        <v/>
      </c>
      <c r="B96" s="196" t="str">
        <f>IF(Table1[h_Kode Sales :_1]="","",B$1+COUNT(B$2:B95))</f>
        <v/>
      </c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N96" s="196" t="str">
        <f>IF(Table1[[#This Row],[h_Item Description]]="","",INDEX([1]!db[NB PAJAK],MATCH(Table1[[#This Row],[h_Item Description]],[1]!db[kode],0)))</f>
        <v/>
      </c>
      <c r="P96" s="93"/>
      <c r="Q96" s="94"/>
      <c r="S96" s="199" t="str">
        <f>Table1[[#This Row],[h_hargasetelahdiskon]]</f>
        <v/>
      </c>
      <c r="V96" s="95" t="str">
        <f ca="1">IF(Table1[[#This Row],[Item Description]]="","",IF(Table1[[#This Row],[//]]="",INDIRECT(ADDRESS(ROW()-1,COLUMN())),Table1[[#This Row],[//]]))</f>
        <v/>
      </c>
      <c r="W96" s="95" t="str">
        <f ca="1">IF(Table1[[#This Row],[h_id]]="","",COUNTIF(Table1[h_id],Table1[[#This Row],[h_id]]))</f>
        <v/>
      </c>
      <c r="X96" s="93" t="str">
        <f>IF(Table1[Item Description]="","",Table1[[#This Row],[Qty]]*Table1[[#This Row],[Unit Price]])</f>
        <v/>
      </c>
      <c r="Y96" s="93" t="str">
        <f>IF(Table1[[#This Row],[h_hargasebelumdiskon]]="","",IF(Table1[[#This Row],[Disc 1]]="",0,Table1[[#This Row],[h_hargasebelumdiskon]]*Table1[[#This Row],[Disc 1]]))</f>
        <v/>
      </c>
      <c r="Z96" s="93" t="str">
        <f>IF(Table1[[#This Row],[h_hargasebelumdiskon]]="","",IF(Table1[[#This Row],[Disc 2]]="",0,(Table1[[#This Row],[h_hargasebelumdiskon]]-Table1[[#This Row],[h_disc 1]])*Table1[[#This Row],[Disc 2]]))</f>
        <v/>
      </c>
      <c r="AA96" s="93" t="str">
        <f>IF(Table1[Item Description]="","",Table1[[#This Row],[h_disc 1]]+Table1[[#This Row],[h_disc 2]])</f>
        <v/>
      </c>
      <c r="AB96" s="93" t="str">
        <f>IF(Table1[Item Description]="","",Table1[[#This Row],[h_hargasebelumdiskon]]-Table1[[#This Row],[h_diskon]])</f>
        <v/>
      </c>
      <c r="AC96" s="93" t="str">
        <f>IF(Table1[//]="","",SUMIF(Table1[h_id],Table1[h_id],Table1[h_hargasetelahdiskon]))</f>
        <v/>
      </c>
      <c r="AD96" s="93"/>
      <c r="AE96" s="93" t="str">
        <f>Table1[[#This Row],[Item Description]]&amp;Table1[[#This Row],[Unit]]&amp;Table1[[#This Row],[Unit Price]]</f>
        <v/>
      </c>
    </row>
    <row r="97" spans="1:31" x14ac:dyDescent="0.25">
      <c r="A97" s="95" t="str">
        <f>IF(Table1[[#This Row],[No. Invoice :]]="","",ROW())</f>
        <v/>
      </c>
      <c r="B97" s="196" t="str">
        <f>IF(Table1[h_Kode Sales :_1]="","",B$1+COUNT(B$2:B96))</f>
        <v/>
      </c>
      <c r="D97" s="197"/>
      <c r="E97" s="198"/>
      <c r="F97" s="197"/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N97" s="196" t="str">
        <f>IF(Table1[[#This Row],[h_Item Description]]="","",INDEX([1]!db[NB PAJAK],MATCH(Table1[[#This Row],[h_Item Description]],[1]!db[kode],0)))</f>
        <v/>
      </c>
      <c r="P97" s="93"/>
      <c r="Q97" s="94"/>
      <c r="S97" s="199" t="str">
        <f>Table1[[#This Row],[h_hargasetelahdiskon]]</f>
        <v/>
      </c>
      <c r="V97" s="95" t="str">
        <f ca="1">IF(Table1[[#This Row],[Item Description]]="","",IF(Table1[[#This Row],[//]]="",INDIRECT(ADDRESS(ROW()-1,COLUMN())),Table1[[#This Row],[//]]))</f>
        <v/>
      </c>
      <c r="W97" s="95" t="str">
        <f ca="1">IF(Table1[[#This Row],[h_id]]="","",COUNTIF(Table1[h_id],Table1[[#This Row],[h_id]]))</f>
        <v/>
      </c>
      <c r="X97" s="93" t="str">
        <f>IF(Table1[Item Description]="","",Table1[[#This Row],[Qty]]*Table1[[#This Row],[Unit Price]])</f>
        <v/>
      </c>
      <c r="Y97" s="93" t="str">
        <f>IF(Table1[[#This Row],[h_hargasebelumdiskon]]="","",IF(Table1[[#This Row],[Disc 1]]="",0,Table1[[#This Row],[h_hargasebelumdiskon]]*Table1[[#This Row],[Disc 1]]))</f>
        <v/>
      </c>
      <c r="Z97" s="93" t="str">
        <f>IF(Table1[[#This Row],[h_hargasebelumdiskon]]="","",IF(Table1[[#This Row],[Disc 2]]="",0,(Table1[[#This Row],[h_hargasebelumdiskon]]-Table1[[#This Row],[h_disc 1]])*Table1[[#This Row],[Disc 2]]))</f>
        <v/>
      </c>
      <c r="AA97" s="93" t="str">
        <f>IF(Table1[Item Description]="","",Table1[[#This Row],[h_disc 1]]+Table1[[#This Row],[h_disc 2]])</f>
        <v/>
      </c>
      <c r="AB97" s="93" t="str">
        <f>IF(Table1[Item Description]="","",Table1[[#This Row],[h_hargasebelumdiskon]]-Table1[[#This Row],[h_diskon]])</f>
        <v/>
      </c>
      <c r="AC97" s="93" t="str">
        <f>IF(Table1[//]="","",SUMIF(Table1[h_id],Table1[h_id],Table1[h_hargasetelahdiskon]))</f>
        <v/>
      </c>
      <c r="AD97" s="93"/>
      <c r="AE97" s="93" t="str">
        <f>Table1[[#This Row],[Item Description]]&amp;Table1[[#This Row],[Unit]]&amp;Table1[[#This Row],[Unit Price]]</f>
        <v/>
      </c>
    </row>
    <row r="98" spans="1:31" x14ac:dyDescent="0.25">
      <c r="A98" s="95" t="str">
        <f>IF(Table1[[#This Row],[No. Invoice :]]="","",ROW())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N98" s="196" t="str">
        <f>IF(Table1[[#This Row],[h_Item Description]]="","",INDEX([1]!db[NB PAJAK],MATCH(Table1[[#This Row],[h_Item Description]],[1]!db[kode],0)))</f>
        <v/>
      </c>
      <c r="P98" s="93"/>
      <c r="Q98" s="94"/>
      <c r="S98" s="199" t="str">
        <f>Table1[[#This Row],[h_hargasetelahdiskon]]</f>
        <v/>
      </c>
      <c r="V98" s="95" t="str">
        <f ca="1">IF(Table1[[#This Row],[Item Description]]="","",IF(Table1[[#This Row],[//]]="",INDIRECT(ADDRESS(ROW()-1,COLUMN())),Table1[[#This Row],[//]]))</f>
        <v/>
      </c>
      <c r="W98" s="95" t="str">
        <f ca="1">IF(Table1[[#This Row],[h_id]]="","",COUNTIF(Table1[h_id],Table1[[#This Row],[h_id]]))</f>
        <v/>
      </c>
      <c r="X98" s="93" t="str">
        <f>IF(Table1[Item Description]="","",Table1[[#This Row],[Qty]]*Table1[[#This Row],[Unit Price]])</f>
        <v/>
      </c>
      <c r="Y98" s="93" t="str">
        <f>IF(Table1[[#This Row],[h_hargasebelumdiskon]]="","",IF(Table1[[#This Row],[Disc 1]]="",0,Table1[[#This Row],[h_hargasebelumdiskon]]*Table1[[#This Row],[Disc 1]]))</f>
        <v/>
      </c>
      <c r="Z98" s="93" t="str">
        <f>IF(Table1[[#This Row],[h_hargasebelumdiskon]]="","",IF(Table1[[#This Row],[Disc 2]]="",0,(Table1[[#This Row],[h_hargasebelumdiskon]]-Table1[[#This Row],[h_disc 1]])*Table1[[#This Row],[Disc 2]]))</f>
        <v/>
      </c>
      <c r="AA98" s="93" t="str">
        <f>IF(Table1[Item Description]="","",Table1[[#This Row],[h_disc 1]]+Table1[[#This Row],[h_disc 2]])</f>
        <v/>
      </c>
      <c r="AB98" s="93" t="str">
        <f>IF(Table1[Item Description]="","",Table1[[#This Row],[h_hargasebelumdiskon]]-Table1[[#This Row],[h_diskon]])</f>
        <v/>
      </c>
      <c r="AC98" s="93" t="str">
        <f>IF(Table1[//]="","",SUMIF(Table1[h_id],Table1[h_id],Table1[h_hargasetelahdiskon]))</f>
        <v/>
      </c>
      <c r="AD98" s="93"/>
      <c r="AE98" s="93" t="str">
        <f>Table1[[#This Row],[Item Description]]&amp;Table1[[#This Row],[Unit]]&amp;Table1[[#This Row],[Unit Price]]</f>
        <v/>
      </c>
    </row>
    <row r="99" spans="1:31" x14ac:dyDescent="0.25">
      <c r="A99" s="95" t="str">
        <f>IF(Table1[[#This Row],[No. Invoice :]]="","",ROW())</f>
        <v/>
      </c>
      <c r="B99" s="196" t="str">
        <f>IF(Table1[h_Kode Sales :_1]="","",B$1+COUNT(B$2:B98))</f>
        <v/>
      </c>
      <c r="D99" s="197"/>
      <c r="E99" s="198"/>
      <c r="F99" s="197"/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N99" s="196" t="str">
        <f>IF(Table1[[#This Row],[h_Item Description]]="","",INDEX([1]!db[NB PAJAK],MATCH(Table1[[#This Row],[h_Item Description]],[1]!db[kode],0)))</f>
        <v/>
      </c>
      <c r="P99" s="93"/>
      <c r="Q99" s="94"/>
      <c r="S99" s="199" t="str">
        <f>Table1[[#This Row],[h_hargasetelahdiskon]]</f>
        <v/>
      </c>
      <c r="V99" s="95" t="str">
        <f ca="1">IF(Table1[[#This Row],[Item Description]]="","",IF(Table1[[#This Row],[//]]="",INDIRECT(ADDRESS(ROW()-1,COLUMN())),Table1[[#This Row],[//]]))</f>
        <v/>
      </c>
      <c r="W99" s="95" t="str">
        <f ca="1">IF(Table1[[#This Row],[h_id]]="","",COUNTIF(Table1[h_id],Table1[[#This Row],[h_id]]))</f>
        <v/>
      </c>
      <c r="X99" s="93" t="str">
        <f>IF(Table1[Item Description]="","",Table1[[#This Row],[Qty]]*Table1[[#This Row],[Unit Price]])</f>
        <v/>
      </c>
      <c r="Y99" s="93" t="str">
        <f>IF(Table1[[#This Row],[h_hargasebelumdiskon]]="","",IF(Table1[[#This Row],[Disc 1]]="",0,Table1[[#This Row],[h_hargasebelumdiskon]]*Table1[[#This Row],[Disc 1]]))</f>
        <v/>
      </c>
      <c r="Z99" s="93" t="str">
        <f>IF(Table1[[#This Row],[h_hargasebelumdiskon]]="","",IF(Table1[[#This Row],[Disc 2]]="",0,(Table1[[#This Row],[h_hargasebelumdiskon]]-Table1[[#This Row],[h_disc 1]])*Table1[[#This Row],[Disc 2]]))</f>
        <v/>
      </c>
      <c r="AA99" s="93" t="str">
        <f>IF(Table1[Item Description]="","",Table1[[#This Row],[h_disc 1]]+Table1[[#This Row],[h_disc 2]])</f>
        <v/>
      </c>
      <c r="AB99" s="93" t="str">
        <f>IF(Table1[Item Description]="","",Table1[[#This Row],[h_hargasebelumdiskon]]-Table1[[#This Row],[h_diskon]])</f>
        <v/>
      </c>
      <c r="AC99" s="93" t="str">
        <f>IF(Table1[//]="","",SUMIF(Table1[h_id],Table1[h_id],Table1[h_hargasetelahdiskon]))</f>
        <v/>
      </c>
      <c r="AD99" s="93"/>
      <c r="AE99" s="93" t="str">
        <f>Table1[[#This Row],[Item Description]]&amp;Table1[[#This Row],[Unit]]&amp;Table1[[#This Row],[Unit Price]]</f>
        <v/>
      </c>
    </row>
    <row r="100" spans="1:31" x14ac:dyDescent="0.25">
      <c r="A100" s="95" t="str">
        <f>IF(Table1[[#This Row],[No. Invoice :]]="","",ROW())</f>
        <v/>
      </c>
      <c r="B100" s="196" t="str">
        <f>IF(Table1[h_Kode Sales :_1]="","",B$1+COUNT(B$2:B99))</f>
        <v/>
      </c>
      <c r="D100" s="197"/>
      <c r="E100" s="198"/>
      <c r="F100" s="197"/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N100" s="196" t="str">
        <f>IF(Table1[[#This Row],[h_Item Description]]="","",INDEX([1]!db[NB PAJAK],MATCH(Table1[[#This Row],[h_Item Description]],[1]!db[kode],0)))</f>
        <v/>
      </c>
      <c r="P100" s="93"/>
      <c r="Q100" s="94"/>
      <c r="S100" s="199" t="str">
        <f>Table1[[#This Row],[h_hargasetelahdiskon]]</f>
        <v/>
      </c>
      <c r="V100" s="95" t="str">
        <f ca="1">IF(Table1[[#This Row],[Item Description]]="","",IF(Table1[[#This Row],[//]]="",INDIRECT(ADDRESS(ROW()-1,COLUMN())),Table1[[#This Row],[//]]))</f>
        <v/>
      </c>
      <c r="W100" s="95" t="str">
        <f ca="1">IF(Table1[[#This Row],[h_id]]="","",COUNTIF(Table1[h_id],Table1[[#This Row],[h_id]]))</f>
        <v/>
      </c>
      <c r="X100" s="93" t="str">
        <f>IF(Table1[Item Description]="","",Table1[[#This Row],[Qty]]*Table1[[#This Row],[Unit Price]])</f>
        <v/>
      </c>
      <c r="Y100" s="93" t="str">
        <f>IF(Table1[[#This Row],[h_hargasebelumdiskon]]="","",IF(Table1[[#This Row],[Disc 1]]="",0,Table1[[#This Row],[h_hargasebelumdiskon]]*Table1[[#This Row],[Disc 1]]))</f>
        <v/>
      </c>
      <c r="Z100" s="93" t="str">
        <f>IF(Table1[[#This Row],[h_hargasebelumdiskon]]="","",IF(Table1[[#This Row],[Disc 2]]="",0,(Table1[[#This Row],[h_hargasebelumdiskon]]-Table1[[#This Row],[h_disc 1]])*Table1[[#This Row],[Disc 2]]))</f>
        <v/>
      </c>
      <c r="AA100" s="93" t="str">
        <f>IF(Table1[Item Description]="","",Table1[[#This Row],[h_disc 1]]+Table1[[#This Row],[h_disc 2]])</f>
        <v/>
      </c>
      <c r="AB100" s="93" t="str">
        <f>IF(Table1[Item Description]="","",Table1[[#This Row],[h_hargasebelumdiskon]]-Table1[[#This Row],[h_diskon]])</f>
        <v/>
      </c>
      <c r="AC100" s="93" t="str">
        <f>IF(Table1[//]="","",SUMIF(Table1[h_id],Table1[h_id],Table1[h_hargasetelahdiskon]))</f>
        <v/>
      </c>
      <c r="AD100" s="93"/>
      <c r="AE100" s="93" t="str">
        <f>Table1[[#This Row],[Item Description]]&amp;Table1[[#This Row],[Unit]]&amp;Table1[[#This Row],[Unit Price]]</f>
        <v/>
      </c>
    </row>
    <row r="101" spans="1:31" x14ac:dyDescent="0.25">
      <c r="A101" s="95" t="str">
        <f>IF(Table1[[#This Row],[No. Invoice :]]="","",ROW())</f>
        <v/>
      </c>
      <c r="B101" s="196" t="str">
        <f>IF(Table1[h_Kode Sales :_1]="","",B$1+COUNT(B$2:B100))</f>
        <v/>
      </c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N101" s="196" t="str">
        <f>IF(Table1[[#This Row],[h_Item Description]]="","",INDEX([1]!db[NB PAJAK],MATCH(Table1[[#This Row],[h_Item Description]],[1]!db[kode],0)))</f>
        <v/>
      </c>
      <c r="P101" s="93"/>
      <c r="Q101" s="94"/>
      <c r="S101" s="199" t="str">
        <f>Table1[[#This Row],[h_hargasetelahdiskon]]</f>
        <v/>
      </c>
      <c r="V101" s="95" t="str">
        <f ca="1">IF(Table1[[#This Row],[Item Description]]="","",IF(Table1[[#This Row],[//]]="",INDIRECT(ADDRESS(ROW()-1,COLUMN())),Table1[[#This Row],[//]]))</f>
        <v/>
      </c>
      <c r="W101" s="95" t="str">
        <f ca="1">IF(Table1[[#This Row],[h_id]]="","",COUNTIF(Table1[h_id],Table1[[#This Row],[h_id]]))</f>
        <v/>
      </c>
      <c r="X101" s="93" t="str">
        <f>IF(Table1[Item Description]="","",Table1[[#This Row],[Qty]]*Table1[[#This Row],[Unit Price]])</f>
        <v/>
      </c>
      <c r="Y101" s="93" t="str">
        <f>IF(Table1[[#This Row],[h_hargasebelumdiskon]]="","",IF(Table1[[#This Row],[Disc 1]]="",0,Table1[[#This Row],[h_hargasebelumdiskon]]*Table1[[#This Row],[Disc 1]]))</f>
        <v/>
      </c>
      <c r="Z101" s="93" t="str">
        <f>IF(Table1[[#This Row],[h_hargasebelumdiskon]]="","",IF(Table1[[#This Row],[Disc 2]]="",0,(Table1[[#This Row],[h_hargasebelumdiskon]]-Table1[[#This Row],[h_disc 1]])*Table1[[#This Row],[Disc 2]]))</f>
        <v/>
      </c>
      <c r="AA101" s="93" t="str">
        <f>IF(Table1[Item Description]="","",Table1[[#This Row],[h_disc 1]]+Table1[[#This Row],[h_disc 2]])</f>
        <v/>
      </c>
      <c r="AB101" s="93" t="str">
        <f>IF(Table1[Item Description]="","",Table1[[#This Row],[h_hargasebelumdiskon]]-Table1[[#This Row],[h_diskon]])</f>
        <v/>
      </c>
      <c r="AC101" s="93" t="str">
        <f>IF(Table1[//]="","",SUMIF(Table1[h_id],Table1[h_id],Table1[h_hargasetelahdiskon]))</f>
        <v/>
      </c>
      <c r="AD101" s="93"/>
      <c r="AE101" s="93" t="str">
        <f>Table1[[#This Row],[Item Description]]&amp;Table1[[#This Row],[Unit]]&amp;Table1[[#This Row],[Unit Price]]</f>
        <v/>
      </c>
    </row>
    <row r="102" spans="1:31" x14ac:dyDescent="0.25">
      <c r="A102" s="95" t="str">
        <f>IF(Table1[[#This Row],[No. Invoice :]]="","",ROW())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N102" s="196" t="str">
        <f>IF(Table1[[#This Row],[h_Item Description]]="","",INDEX([1]!db[NB PAJAK],MATCH(Table1[[#This Row],[h_Item Description]],[1]!db[kode],0)))</f>
        <v/>
      </c>
      <c r="P102" s="93"/>
      <c r="Q102" s="94"/>
      <c r="S102" s="199" t="str">
        <f>Table1[[#This Row],[h_hargasetelahdiskon]]</f>
        <v/>
      </c>
      <c r="V102" s="95" t="str">
        <f ca="1">IF(Table1[[#This Row],[Item Description]]="","",IF(Table1[[#This Row],[//]]="",INDIRECT(ADDRESS(ROW()-1,COLUMN())),Table1[[#This Row],[//]]))</f>
        <v/>
      </c>
      <c r="W102" s="95" t="str">
        <f ca="1">IF(Table1[[#This Row],[h_id]]="","",COUNTIF(Table1[h_id],Table1[[#This Row],[h_id]]))</f>
        <v/>
      </c>
      <c r="X102" s="93" t="str">
        <f>IF(Table1[Item Description]="","",Table1[[#This Row],[Qty]]*Table1[[#This Row],[Unit Price]])</f>
        <v/>
      </c>
      <c r="Y102" s="93" t="str">
        <f>IF(Table1[[#This Row],[h_hargasebelumdiskon]]="","",IF(Table1[[#This Row],[Disc 1]]="",0,Table1[[#This Row],[h_hargasebelumdiskon]]*Table1[[#This Row],[Disc 1]]))</f>
        <v/>
      </c>
      <c r="Z102" s="93" t="str">
        <f>IF(Table1[[#This Row],[h_hargasebelumdiskon]]="","",IF(Table1[[#This Row],[Disc 2]]="",0,(Table1[[#This Row],[h_hargasebelumdiskon]]-Table1[[#This Row],[h_disc 1]])*Table1[[#This Row],[Disc 2]]))</f>
        <v/>
      </c>
      <c r="AA102" s="93" t="str">
        <f>IF(Table1[Item Description]="","",Table1[[#This Row],[h_disc 1]]+Table1[[#This Row],[h_disc 2]])</f>
        <v/>
      </c>
      <c r="AB102" s="93" t="str">
        <f>IF(Table1[Item Description]="","",Table1[[#This Row],[h_hargasebelumdiskon]]-Table1[[#This Row],[h_diskon]])</f>
        <v/>
      </c>
      <c r="AC102" s="93" t="str">
        <f>IF(Table1[//]="","",SUMIF(Table1[h_id],Table1[h_id],Table1[h_hargasetelahdiskon]))</f>
        <v/>
      </c>
      <c r="AD102" s="93"/>
      <c r="AE102" s="93" t="str">
        <f>Table1[[#This Row],[Item Description]]&amp;Table1[[#This Row],[Unit]]&amp;Table1[[#This Row],[Unit Price]]</f>
        <v/>
      </c>
    </row>
    <row r="103" spans="1:31" x14ac:dyDescent="0.25">
      <c r="A103" s="95" t="str">
        <f>IF(Table1[[#This Row],[No. Invoice :]]="","",ROW())</f>
        <v/>
      </c>
      <c r="B103" s="196" t="str">
        <f>IF(Table1[h_Kode Sales :_1]="","",B$1+COUNT(B$2:B102))</f>
        <v/>
      </c>
      <c r="D103" s="197"/>
      <c r="E103" s="198"/>
      <c r="F103" s="197"/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N103" s="196" t="str">
        <f>IF(Table1[[#This Row],[h_Item Description]]="","",INDEX([1]!db[NB PAJAK],MATCH(Table1[[#This Row],[h_Item Description]],[1]!db[kode],0)))</f>
        <v/>
      </c>
      <c r="P103" s="93"/>
      <c r="Q103" s="94"/>
      <c r="S103" s="199" t="str">
        <f>Table1[[#This Row],[h_hargasetelahdiskon]]</f>
        <v/>
      </c>
      <c r="V103" s="95" t="str">
        <f ca="1">IF(Table1[[#This Row],[Item Description]]="","",IF(Table1[[#This Row],[//]]="",INDIRECT(ADDRESS(ROW()-1,COLUMN())),Table1[[#This Row],[//]]))</f>
        <v/>
      </c>
      <c r="W103" s="95" t="str">
        <f ca="1">IF(Table1[[#This Row],[h_id]]="","",COUNTIF(Table1[h_id],Table1[[#This Row],[h_id]]))</f>
        <v/>
      </c>
      <c r="X103" s="93" t="str">
        <f>IF(Table1[Item Description]="","",Table1[[#This Row],[Qty]]*Table1[[#This Row],[Unit Price]])</f>
        <v/>
      </c>
      <c r="Y103" s="93" t="str">
        <f>IF(Table1[[#This Row],[h_hargasebelumdiskon]]="","",IF(Table1[[#This Row],[Disc 1]]="",0,Table1[[#This Row],[h_hargasebelumdiskon]]*Table1[[#This Row],[Disc 1]]))</f>
        <v/>
      </c>
      <c r="Z103" s="93" t="str">
        <f>IF(Table1[[#This Row],[h_hargasebelumdiskon]]="","",IF(Table1[[#This Row],[Disc 2]]="",0,(Table1[[#This Row],[h_hargasebelumdiskon]]-Table1[[#This Row],[h_disc 1]])*Table1[[#This Row],[Disc 2]]))</f>
        <v/>
      </c>
      <c r="AA103" s="93" t="str">
        <f>IF(Table1[Item Description]="","",Table1[[#This Row],[h_disc 1]]+Table1[[#This Row],[h_disc 2]])</f>
        <v/>
      </c>
      <c r="AB103" s="93" t="str">
        <f>IF(Table1[Item Description]="","",Table1[[#This Row],[h_hargasebelumdiskon]]-Table1[[#This Row],[h_diskon]])</f>
        <v/>
      </c>
      <c r="AC103" s="93" t="str">
        <f>IF(Table1[//]="","",SUMIF(Table1[h_id],Table1[h_id],Table1[h_hargasetelahdiskon]))</f>
        <v/>
      </c>
      <c r="AD103" s="93"/>
      <c r="AE103" s="93" t="str">
        <f>Table1[[#This Row],[Item Description]]&amp;Table1[[#This Row],[Unit]]&amp;Table1[[#This Row],[Unit Price]]</f>
        <v/>
      </c>
    </row>
    <row r="104" spans="1:31" x14ac:dyDescent="0.25">
      <c r="A104" s="95" t="str">
        <f>IF(Table1[[#This Row],[No. Invoice :]]="","",ROW())</f>
        <v/>
      </c>
      <c r="B104" s="196" t="str">
        <f>IF(Table1[h_Kode Sales :_1]="","",B$1+COUNT(B$2:B103))</f>
        <v/>
      </c>
      <c r="D104" s="197"/>
      <c r="E104" s="198"/>
      <c r="F104" s="197"/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N104" s="196" t="str">
        <f>IF(Table1[[#This Row],[h_Item Description]]="","",INDEX([1]!db[NB PAJAK],MATCH(Table1[[#This Row],[h_Item Description]],[1]!db[kode],0)))</f>
        <v/>
      </c>
      <c r="P104" s="93"/>
      <c r="Q104" s="94"/>
      <c r="S104" s="199" t="str">
        <f>Table1[[#This Row],[h_hargasetelahdiskon]]</f>
        <v/>
      </c>
      <c r="V104" s="95" t="str">
        <f ca="1">IF(Table1[[#This Row],[Item Description]]="","",IF(Table1[[#This Row],[//]]="",INDIRECT(ADDRESS(ROW()-1,COLUMN())),Table1[[#This Row],[//]]))</f>
        <v/>
      </c>
      <c r="W104" s="95" t="str">
        <f ca="1">IF(Table1[[#This Row],[h_id]]="","",COUNTIF(Table1[h_id],Table1[[#This Row],[h_id]]))</f>
        <v/>
      </c>
      <c r="X104" s="93" t="str">
        <f>IF(Table1[Item Description]="","",Table1[[#This Row],[Qty]]*Table1[[#This Row],[Unit Price]])</f>
        <v/>
      </c>
      <c r="Y104" s="93" t="str">
        <f>IF(Table1[[#This Row],[h_hargasebelumdiskon]]="","",IF(Table1[[#This Row],[Disc 1]]="",0,Table1[[#This Row],[h_hargasebelumdiskon]]*Table1[[#This Row],[Disc 1]]))</f>
        <v/>
      </c>
      <c r="Z104" s="93" t="str">
        <f>IF(Table1[[#This Row],[h_hargasebelumdiskon]]="","",IF(Table1[[#This Row],[Disc 2]]="",0,(Table1[[#This Row],[h_hargasebelumdiskon]]-Table1[[#This Row],[h_disc 1]])*Table1[[#This Row],[Disc 2]]))</f>
        <v/>
      </c>
      <c r="AA104" s="93" t="str">
        <f>IF(Table1[Item Description]="","",Table1[[#This Row],[h_disc 1]]+Table1[[#This Row],[h_disc 2]])</f>
        <v/>
      </c>
      <c r="AB104" s="93" t="str">
        <f>IF(Table1[Item Description]="","",Table1[[#This Row],[h_hargasebelumdiskon]]-Table1[[#This Row],[h_diskon]])</f>
        <v/>
      </c>
      <c r="AC104" s="93" t="str">
        <f>IF(Table1[//]="","",SUMIF(Table1[h_id],Table1[h_id],Table1[h_hargasetelahdiskon]))</f>
        <v/>
      </c>
      <c r="AD104" s="93"/>
      <c r="AE104" s="93" t="str">
        <f>Table1[[#This Row],[Item Description]]&amp;Table1[[#This Row],[Unit]]&amp;Table1[[#This Row],[Unit Price]]</f>
        <v/>
      </c>
    </row>
    <row r="105" spans="1:31" x14ac:dyDescent="0.25">
      <c r="A105" s="95" t="str">
        <f>IF(Table1[[#This Row],[No. Invoice :]]="","",ROW())</f>
        <v/>
      </c>
      <c r="B105" s="196" t="str">
        <f>IF(Table1[h_Kode Sales :_1]="","",B$1+COUNT(B$2:B104))</f>
        <v/>
      </c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N105" s="196" t="str">
        <f>IF(Table1[[#This Row],[h_Item Description]]="","",INDEX([1]!db[NB PAJAK],MATCH(Table1[[#This Row],[h_Item Description]],[1]!db[kode],0)))</f>
        <v/>
      </c>
      <c r="P105" s="93"/>
      <c r="Q105" s="94"/>
      <c r="S105" s="199" t="str">
        <f>Table1[[#This Row],[h_hargasetelahdiskon]]</f>
        <v/>
      </c>
      <c r="V105" s="95" t="str">
        <f ca="1">IF(Table1[[#This Row],[Item Description]]="","",IF(Table1[[#This Row],[//]]="",INDIRECT(ADDRESS(ROW()-1,COLUMN())),Table1[[#This Row],[//]]))</f>
        <v/>
      </c>
      <c r="W105" s="95" t="str">
        <f ca="1">IF(Table1[[#This Row],[h_id]]="","",COUNTIF(Table1[h_id],Table1[[#This Row],[h_id]]))</f>
        <v/>
      </c>
      <c r="X105" s="93" t="str">
        <f>IF(Table1[Item Description]="","",Table1[[#This Row],[Qty]]*Table1[[#This Row],[Unit Price]])</f>
        <v/>
      </c>
      <c r="Y105" s="93" t="str">
        <f>IF(Table1[[#This Row],[h_hargasebelumdiskon]]="","",IF(Table1[[#This Row],[Disc 1]]="",0,Table1[[#This Row],[h_hargasebelumdiskon]]*Table1[[#This Row],[Disc 1]]))</f>
        <v/>
      </c>
      <c r="Z105" s="93" t="str">
        <f>IF(Table1[[#This Row],[h_hargasebelumdiskon]]="","",IF(Table1[[#This Row],[Disc 2]]="",0,(Table1[[#This Row],[h_hargasebelumdiskon]]-Table1[[#This Row],[h_disc 1]])*Table1[[#This Row],[Disc 2]]))</f>
        <v/>
      </c>
      <c r="AA105" s="93" t="str">
        <f>IF(Table1[Item Description]="","",Table1[[#This Row],[h_disc 1]]+Table1[[#This Row],[h_disc 2]])</f>
        <v/>
      </c>
      <c r="AB105" s="93" t="str">
        <f>IF(Table1[Item Description]="","",Table1[[#This Row],[h_hargasebelumdiskon]]-Table1[[#This Row],[h_diskon]])</f>
        <v/>
      </c>
      <c r="AC105" s="93" t="str">
        <f>IF(Table1[//]="","",SUMIF(Table1[h_id],Table1[h_id],Table1[h_hargasetelahdiskon]))</f>
        <v/>
      </c>
      <c r="AD105" s="93"/>
      <c r="AE105" s="93" t="str">
        <f>Table1[[#This Row],[Item Description]]&amp;Table1[[#This Row],[Unit]]&amp;Table1[[#This Row],[Unit Price]]</f>
        <v/>
      </c>
    </row>
    <row r="106" spans="1:31" x14ac:dyDescent="0.25">
      <c r="A106" s="95" t="str">
        <f>IF(Table1[[#This Row],[No. Invoice :]]="","",ROW())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N106" s="196" t="str">
        <f>IF(Table1[[#This Row],[h_Item Description]]="","",INDEX([1]!db[NB PAJAK],MATCH(Table1[[#This Row],[h_Item Description]],[1]!db[kode],0)))</f>
        <v/>
      </c>
      <c r="P106" s="93"/>
      <c r="Q106" s="94"/>
      <c r="S106" s="199" t="str">
        <f>Table1[[#This Row],[h_hargasetelahdiskon]]</f>
        <v/>
      </c>
      <c r="V106" s="95" t="str">
        <f ca="1">IF(Table1[[#This Row],[Item Description]]="","",IF(Table1[[#This Row],[//]]="",INDIRECT(ADDRESS(ROW()-1,COLUMN())),Table1[[#This Row],[//]]))</f>
        <v/>
      </c>
      <c r="W106" s="95" t="str">
        <f ca="1">IF(Table1[[#This Row],[h_id]]="","",COUNTIF(Table1[h_id],Table1[[#This Row],[h_id]]))</f>
        <v/>
      </c>
      <c r="X106" s="93" t="str">
        <f>IF(Table1[Item Description]="","",Table1[[#This Row],[Qty]]*Table1[[#This Row],[Unit Price]])</f>
        <v/>
      </c>
      <c r="Y106" s="93" t="str">
        <f>IF(Table1[[#This Row],[h_hargasebelumdiskon]]="","",IF(Table1[[#This Row],[Disc 1]]="",0,Table1[[#This Row],[h_hargasebelumdiskon]]*Table1[[#This Row],[Disc 1]]))</f>
        <v/>
      </c>
      <c r="Z106" s="93" t="str">
        <f>IF(Table1[[#This Row],[h_hargasebelumdiskon]]="","",IF(Table1[[#This Row],[Disc 2]]="",0,(Table1[[#This Row],[h_hargasebelumdiskon]]-Table1[[#This Row],[h_disc 1]])*Table1[[#This Row],[Disc 2]]))</f>
        <v/>
      </c>
      <c r="AA106" s="93" t="str">
        <f>IF(Table1[Item Description]="","",Table1[[#This Row],[h_disc 1]]+Table1[[#This Row],[h_disc 2]])</f>
        <v/>
      </c>
      <c r="AB106" s="93" t="str">
        <f>IF(Table1[Item Description]="","",Table1[[#This Row],[h_hargasebelumdiskon]]-Table1[[#This Row],[h_diskon]])</f>
        <v/>
      </c>
      <c r="AC106" s="93" t="str">
        <f>IF(Table1[//]="","",SUMIF(Table1[h_id],Table1[h_id],Table1[h_hargasetelahdiskon]))</f>
        <v/>
      </c>
      <c r="AD106" s="93"/>
      <c r="AE106" s="93" t="str">
        <f>Table1[[#This Row],[Item Description]]&amp;Table1[[#This Row],[Unit]]&amp;Table1[[#This Row],[Unit Price]]</f>
        <v/>
      </c>
    </row>
    <row r="107" spans="1:31" x14ac:dyDescent="0.25">
      <c r="A107" s="95" t="str">
        <f>IF(Table1[[#This Row],[No. Invoice :]]="","",ROW())</f>
        <v/>
      </c>
      <c r="B107" s="196" t="str">
        <f>IF(Table1[h_Kode Sales :_1]="","",B$1+COUNT(B$2:B106))</f>
        <v/>
      </c>
      <c r="D107" s="197"/>
      <c r="E107" s="198"/>
      <c r="F107" s="197"/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N107" s="196" t="str">
        <f>IF(Table1[[#This Row],[h_Item Description]]="","",INDEX([1]!db[NB PAJAK],MATCH(Table1[[#This Row],[h_Item Description]],[1]!db[kode],0)))</f>
        <v/>
      </c>
      <c r="P107" s="93"/>
      <c r="Q107" s="94"/>
      <c r="S107" s="199" t="str">
        <f>Table1[[#This Row],[h_hargasetelahdiskon]]</f>
        <v/>
      </c>
      <c r="V107" s="95" t="str">
        <f ca="1">IF(Table1[[#This Row],[Item Description]]="","",IF(Table1[[#This Row],[//]]="",INDIRECT(ADDRESS(ROW()-1,COLUMN())),Table1[[#This Row],[//]]))</f>
        <v/>
      </c>
      <c r="W107" s="95" t="str">
        <f ca="1">IF(Table1[[#This Row],[h_id]]="","",COUNTIF(Table1[h_id],Table1[[#This Row],[h_id]]))</f>
        <v/>
      </c>
      <c r="X107" s="93" t="str">
        <f>IF(Table1[Item Description]="","",Table1[[#This Row],[Qty]]*Table1[[#This Row],[Unit Price]])</f>
        <v/>
      </c>
      <c r="Y107" s="93" t="str">
        <f>IF(Table1[[#This Row],[h_hargasebelumdiskon]]="","",IF(Table1[[#This Row],[Disc 1]]="",0,Table1[[#This Row],[h_hargasebelumdiskon]]*Table1[[#This Row],[Disc 1]]))</f>
        <v/>
      </c>
      <c r="Z107" s="93" t="str">
        <f>IF(Table1[[#This Row],[h_hargasebelumdiskon]]="","",IF(Table1[[#This Row],[Disc 2]]="",0,(Table1[[#This Row],[h_hargasebelumdiskon]]-Table1[[#This Row],[h_disc 1]])*Table1[[#This Row],[Disc 2]]))</f>
        <v/>
      </c>
      <c r="AA107" s="93" t="str">
        <f>IF(Table1[Item Description]="","",Table1[[#This Row],[h_disc 1]]+Table1[[#This Row],[h_disc 2]])</f>
        <v/>
      </c>
      <c r="AB107" s="93" t="str">
        <f>IF(Table1[Item Description]="","",Table1[[#This Row],[h_hargasebelumdiskon]]-Table1[[#This Row],[h_diskon]])</f>
        <v/>
      </c>
      <c r="AC107" s="93" t="str">
        <f>IF(Table1[//]="","",SUMIF(Table1[h_id],Table1[h_id],Table1[h_hargasetelahdiskon]))</f>
        <v/>
      </c>
      <c r="AD107" s="93"/>
      <c r="AE107" s="93" t="str">
        <f>Table1[[#This Row],[Item Description]]&amp;Table1[[#This Row],[Unit]]&amp;Table1[[#This Row],[Unit Price]]</f>
        <v/>
      </c>
    </row>
    <row r="108" spans="1:31" x14ac:dyDescent="0.25">
      <c r="A108" s="95" t="str">
        <f>IF(Table1[[#This Row],[No. Invoice :]]="","",ROW())</f>
        <v/>
      </c>
      <c r="B108" s="196" t="str">
        <f>IF(Table1[h_Kode Sales :_1]="","",B$1+COUNT(B$2:B107))</f>
        <v/>
      </c>
      <c r="G108" s="95" t="str">
        <f>IF(Table1[[#This Row],[h_No. Invoice :]]="","",CONCATENATE("AM"," ",Table1[[#This Row],[h_No. Invoice :]]))</f>
        <v/>
      </c>
      <c r="H108" s="96" t="str">
        <f>CONCATENATE(UPPER(Table1[[#This Row],[h_Kode Sales :_1]])," ",Table1[[#This Row],[h_Kode Sales :_2]])</f>
        <v xml:space="preserve"> </v>
      </c>
      <c r="I108" s="95" t="str">
        <f>IF(Table1[[#This Row],[h_toko]]="","",INDEX(Table2[e],IF(Table1[[#This Row],[h_toko]]="","",MATCH(Table1[[#This Row],[h_toko]],Table2[a],0)),))</f>
        <v/>
      </c>
      <c r="N108" s="196" t="str">
        <f>IF(Table1[[#This Row],[h_Item Description]]="","",INDEX([1]!db[NB PAJAK],MATCH(Table1[[#This Row],[h_Item Description]],[1]!db[kode],0)))</f>
        <v/>
      </c>
      <c r="P108" s="93"/>
      <c r="Q108" s="94"/>
      <c r="S108" s="199" t="str">
        <f>Table1[[#This Row],[h_hargasetelahdiskon]]</f>
        <v/>
      </c>
      <c r="V108" s="95" t="str">
        <f ca="1">IF(Table1[[#This Row],[Item Description]]="","",IF(Table1[[#This Row],[//]]="",INDIRECT(ADDRESS(ROW()-1,COLUMN())),Table1[[#This Row],[//]]))</f>
        <v/>
      </c>
      <c r="W108" s="95" t="str">
        <f ca="1">IF(Table1[[#This Row],[h_id]]="","",COUNTIF(Table1[h_id],Table1[[#This Row],[h_id]]))</f>
        <v/>
      </c>
      <c r="X108" s="93" t="str">
        <f>IF(Table1[Item Description]="","",Table1[[#This Row],[Qty]]*Table1[[#This Row],[Unit Price]])</f>
        <v/>
      </c>
      <c r="Y108" s="93" t="str">
        <f>IF(Table1[[#This Row],[h_hargasebelumdiskon]]="","",IF(Table1[[#This Row],[Disc 1]]="",0,Table1[[#This Row],[h_hargasebelumdiskon]]*Table1[[#This Row],[Disc 1]]))</f>
        <v/>
      </c>
      <c r="Z108" s="93" t="str">
        <f>IF(Table1[[#This Row],[h_hargasebelumdiskon]]="","",IF(Table1[[#This Row],[Disc 2]]="",0,(Table1[[#This Row],[h_hargasebelumdiskon]]-Table1[[#This Row],[h_disc 1]])*Table1[[#This Row],[Disc 2]]))</f>
        <v/>
      </c>
      <c r="AA108" s="93" t="str">
        <f>IF(Table1[Item Description]="","",Table1[[#This Row],[h_disc 1]]+Table1[[#This Row],[h_disc 2]])</f>
        <v/>
      </c>
      <c r="AB108" s="93" t="str">
        <f>IF(Table1[Item Description]="","",Table1[[#This Row],[h_hargasebelumdiskon]]-Table1[[#This Row],[h_diskon]])</f>
        <v/>
      </c>
      <c r="AC108" s="93" t="str">
        <f>IF(Table1[//]="","",SUMIF(Table1[h_id],Table1[h_id],Table1[h_hargasetelahdiskon]))</f>
        <v/>
      </c>
      <c r="AD108" s="93"/>
      <c r="AE108" s="93" t="str">
        <f>Table1[[#This Row],[Item Description]]&amp;Table1[[#This Row],[Unit]]&amp;Table1[[#This Row],[Unit Price]]</f>
        <v/>
      </c>
    </row>
    <row r="109" spans="1:31" x14ac:dyDescent="0.25">
      <c r="A109" s="95" t="str">
        <f>IF(Table1[[#This Row],[No. Invoice :]]="","",ROW())</f>
        <v/>
      </c>
      <c r="B109" s="196" t="str">
        <f>IF(Table1[h_Kode Sales :_1]="","",B$1+COUNT(B$2:B108))</f>
        <v/>
      </c>
      <c r="D109" s="197"/>
      <c r="E109" s="198"/>
      <c r="F109" s="197"/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N109" s="196" t="str">
        <f>IF(Table1[[#This Row],[h_Item Description]]="","",INDEX([1]!db[NB PAJAK],MATCH(Table1[[#This Row],[h_Item Description]],[1]!db[kode],0)))</f>
        <v/>
      </c>
      <c r="P109" s="93"/>
      <c r="Q109" s="94"/>
      <c r="S109" s="199" t="str">
        <f>Table1[[#This Row],[h_hargasetelahdiskon]]</f>
        <v/>
      </c>
      <c r="V109" s="95" t="str">
        <f ca="1">IF(Table1[[#This Row],[Item Description]]="","",IF(Table1[[#This Row],[//]]="",INDIRECT(ADDRESS(ROW()-1,COLUMN())),Table1[[#This Row],[//]]))</f>
        <v/>
      </c>
      <c r="W109" s="95" t="str">
        <f ca="1">IF(Table1[[#This Row],[h_id]]="","",COUNTIF(Table1[h_id],Table1[[#This Row],[h_id]]))</f>
        <v/>
      </c>
      <c r="X109" s="93" t="str">
        <f>IF(Table1[Item Description]="","",Table1[[#This Row],[Qty]]*Table1[[#This Row],[Unit Price]])</f>
        <v/>
      </c>
      <c r="Y109" s="93" t="str">
        <f>IF(Table1[[#This Row],[h_hargasebelumdiskon]]="","",IF(Table1[[#This Row],[Disc 1]]="",0,Table1[[#This Row],[h_hargasebelumdiskon]]*Table1[[#This Row],[Disc 1]]))</f>
        <v/>
      </c>
      <c r="Z109" s="93" t="str">
        <f>IF(Table1[[#This Row],[h_hargasebelumdiskon]]="","",IF(Table1[[#This Row],[Disc 2]]="",0,(Table1[[#This Row],[h_hargasebelumdiskon]]-Table1[[#This Row],[h_disc 1]])*Table1[[#This Row],[Disc 2]]))</f>
        <v/>
      </c>
      <c r="AA109" s="93" t="str">
        <f>IF(Table1[Item Description]="","",Table1[[#This Row],[h_disc 1]]+Table1[[#This Row],[h_disc 2]])</f>
        <v/>
      </c>
      <c r="AB109" s="93" t="str">
        <f>IF(Table1[Item Description]="","",Table1[[#This Row],[h_hargasebelumdiskon]]-Table1[[#This Row],[h_diskon]])</f>
        <v/>
      </c>
      <c r="AC109" s="93" t="str">
        <f>IF(Table1[//]="","",SUMIF(Table1[h_id],Table1[h_id],Table1[h_hargasetelahdiskon]))</f>
        <v/>
      </c>
      <c r="AD109" s="93"/>
      <c r="AE109" s="93" t="str">
        <f>Table1[[#This Row],[Item Description]]&amp;Table1[[#This Row],[Unit]]&amp;Table1[[#This Row],[Unit Price]]</f>
        <v/>
      </c>
    </row>
    <row r="110" spans="1:31" x14ac:dyDescent="0.25">
      <c r="A110" s="95" t="str">
        <f>IF(Table1[[#This Row],[No. Invoice :]]="","",ROW())</f>
        <v/>
      </c>
      <c r="B110" s="291" t="str">
        <f>IF(Table1[h_Kode Sales :_1]="","",B$1+COUNT(B$2:B109))</f>
        <v/>
      </c>
      <c r="D110" s="292"/>
      <c r="E110" s="293"/>
      <c r="F110" s="292"/>
      <c r="G110" s="95" t="str">
        <f>IF(Table1[[#This Row],[h_No. Invoice :]]="","",CONCATENATE("AM"," ",Table1[[#This Row],[h_No. Invoice :]]))</f>
        <v/>
      </c>
      <c r="H110" s="96" t="str">
        <f>CONCATENATE(UPPER(Table1[[#This Row],[h_Kode Sales :_1]])," ",Table1[[#This Row],[h_Kode Sales :_2]])</f>
        <v xml:space="preserve"> </v>
      </c>
      <c r="I110" s="95" t="str">
        <f>IF(Table1[[#This Row],[h_toko]]="","",INDEX(Table2[e],IF(Table1[[#This Row],[h_toko]]="","",MATCH(Table1[[#This Row],[h_toko]],Table2[a],0)),))</f>
        <v/>
      </c>
      <c r="N110" s="291" t="str">
        <f>IF(Table1[[#This Row],[h_Item Description]]="","",INDEX([1]!db[NB PAJAK],MATCH(Table1[[#This Row],[h_Item Description]],[1]!db[kode],0)))</f>
        <v/>
      </c>
      <c r="P110" s="93"/>
      <c r="Q110" s="94"/>
      <c r="S110" s="294" t="str">
        <f>Table1[[#This Row],[h_hargasetelahdiskon]]</f>
        <v/>
      </c>
      <c r="V110" s="95" t="str">
        <f ca="1">IF(Table1[[#This Row],[Item Description]]="","",IF(Table1[[#This Row],[//]]="",INDIRECT(ADDRESS(ROW()-1,COLUMN())),Table1[[#This Row],[//]]))</f>
        <v/>
      </c>
      <c r="W110" s="95" t="str">
        <f ca="1">IF(Table1[[#This Row],[h_id]]="","",COUNTIF(Table1[h_id],Table1[[#This Row],[h_id]]))</f>
        <v/>
      </c>
      <c r="X110" s="93" t="str">
        <f>IF(Table1[Item Description]="","",Table1[[#This Row],[Qty]]*Table1[[#This Row],[Unit Price]])</f>
        <v/>
      </c>
      <c r="Y110" s="93" t="str">
        <f>IF(Table1[[#This Row],[h_hargasebelumdiskon]]="","",IF(Table1[[#This Row],[Disc 1]]="",0,Table1[[#This Row],[h_hargasebelumdiskon]]*Table1[[#This Row],[Disc 1]]))</f>
        <v/>
      </c>
      <c r="Z110" s="93" t="str">
        <f>IF(Table1[[#This Row],[h_hargasebelumdiskon]]="","",IF(Table1[[#This Row],[Disc 2]]="",0,(Table1[[#This Row],[h_hargasebelumdiskon]]-Table1[[#This Row],[h_disc 1]])*Table1[[#This Row],[Disc 2]]))</f>
        <v/>
      </c>
      <c r="AA110" s="93" t="str">
        <f>IF(Table1[Item Description]="","",Table1[[#This Row],[h_disc 1]]+Table1[[#This Row],[h_disc 2]])</f>
        <v/>
      </c>
      <c r="AB110" s="93" t="str">
        <f>IF(Table1[Item Description]="","",Table1[[#This Row],[h_hargasebelumdiskon]]-Table1[[#This Row],[h_diskon]])</f>
        <v/>
      </c>
      <c r="AC110" s="93" t="str">
        <f>IF(Table1[//]="","",SUMIF(Table1[h_id],Table1[h_id],Table1[h_hargasetelahdiskon]))</f>
        <v/>
      </c>
      <c r="AD110" s="93"/>
      <c r="AE110" s="93" t="str">
        <f>Table1[[#This Row],[Item Description]]&amp;Table1[[#This Row],[Unit]]&amp;Table1[[#This Row],[Unit Price]]</f>
        <v/>
      </c>
    </row>
    <row r="111" spans="1:31" x14ac:dyDescent="0.25">
      <c r="A111" s="95" t="str">
        <f>IF(Table1[[#This Row],[No. Invoice :]]="","",ROW())</f>
        <v/>
      </c>
      <c r="B111" s="291" t="str">
        <f>IF(Table1[h_Kode Sales :_1]="","",B$1+COUNT(B$2:B110))</f>
        <v/>
      </c>
      <c r="D111" s="292"/>
      <c r="E111" s="293"/>
      <c r="F111" s="292"/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N111" s="291" t="str">
        <f>IF(Table1[[#This Row],[h_Item Description]]="","",INDEX([1]!db[NB PAJAK],MATCH(Table1[[#This Row],[h_Item Description]],[1]!db[kode],0)))</f>
        <v/>
      </c>
      <c r="P111" s="93"/>
      <c r="Q111" s="94"/>
      <c r="S111" s="294" t="str">
        <f>Table1[[#This Row],[h_hargasetelahdiskon]]</f>
        <v/>
      </c>
      <c r="V111" s="95" t="str">
        <f ca="1">IF(Table1[[#This Row],[Item Description]]="","",IF(Table1[[#This Row],[//]]="",INDIRECT(ADDRESS(ROW()-1,COLUMN())),Table1[[#This Row],[//]]))</f>
        <v/>
      </c>
      <c r="W111" s="95" t="str">
        <f ca="1">IF(Table1[[#This Row],[h_id]]="","",COUNTIF(Table1[h_id],Table1[[#This Row],[h_id]]))</f>
        <v/>
      </c>
      <c r="X111" s="93" t="str">
        <f>IF(Table1[Item Description]="","",Table1[[#This Row],[Qty]]*Table1[[#This Row],[Unit Price]])</f>
        <v/>
      </c>
      <c r="Y111" s="93" t="str">
        <f>IF(Table1[[#This Row],[h_hargasebelumdiskon]]="","",IF(Table1[[#This Row],[Disc 1]]="",0,Table1[[#This Row],[h_hargasebelumdiskon]]*Table1[[#This Row],[Disc 1]]))</f>
        <v/>
      </c>
      <c r="Z111" s="93" t="str">
        <f>IF(Table1[[#This Row],[h_hargasebelumdiskon]]="","",IF(Table1[[#This Row],[Disc 2]]="",0,(Table1[[#This Row],[h_hargasebelumdiskon]]-Table1[[#This Row],[h_disc 1]])*Table1[[#This Row],[Disc 2]]))</f>
        <v/>
      </c>
      <c r="AA111" s="93" t="str">
        <f>IF(Table1[Item Description]="","",Table1[[#This Row],[h_disc 1]]+Table1[[#This Row],[h_disc 2]])</f>
        <v/>
      </c>
      <c r="AB111" s="93" t="str">
        <f>IF(Table1[Item Description]="","",Table1[[#This Row],[h_hargasebelumdiskon]]-Table1[[#This Row],[h_diskon]])</f>
        <v/>
      </c>
      <c r="AC111" s="93" t="str">
        <f>IF(Table1[//]="","",SUMIF(Table1[h_id],Table1[h_id],Table1[h_hargasetelahdiskon]))</f>
        <v/>
      </c>
      <c r="AD111" s="93"/>
      <c r="AE111" s="93" t="str">
        <f>Table1[[#This Row],[Item Description]]&amp;Table1[[#This Row],[Unit]]&amp;Table1[[#This Row],[Unit Price]]</f>
        <v/>
      </c>
    </row>
    <row r="112" spans="1:31" x14ac:dyDescent="0.25">
      <c r="A112" s="95" t="str">
        <f>IF(Table1[[#This Row],[No. Invoice :]]="","",ROW())</f>
        <v/>
      </c>
      <c r="B112" s="291" t="str">
        <f>IF(Table1[h_Kode Sales :_1]="","",B$1+COUNT(B$2:B111))</f>
        <v/>
      </c>
      <c r="D112" s="292"/>
      <c r="E112" s="293"/>
      <c r="F112" s="292"/>
      <c r="G112" s="95" t="str">
        <f>IF(Table1[[#This Row],[h_No. Invoice :]]="","",CONCATENATE("AM"," ",Table1[[#This Row],[h_No. Invoice :]]))</f>
        <v/>
      </c>
      <c r="H112" s="96" t="str">
        <f>CONCATENATE(UPPER(Table1[[#This Row],[h_Kode Sales :_1]])," ",Table1[[#This Row],[h_Kode Sales :_2]])</f>
        <v xml:space="preserve"> </v>
      </c>
      <c r="I112" s="95" t="str">
        <f>IF(Table1[[#This Row],[h_toko]]="","",INDEX(Table2[e],IF(Table1[[#This Row],[h_toko]]="","",MATCH(Table1[[#This Row],[h_toko]],Table2[a],0)),))</f>
        <v/>
      </c>
      <c r="N112" s="291" t="str">
        <f>IF(Table1[[#This Row],[h_Item Description]]="","",INDEX([1]!db[NB PAJAK],MATCH(Table1[[#This Row],[h_Item Description]],[1]!db[kode],0)))</f>
        <v/>
      </c>
      <c r="P112" s="93"/>
      <c r="Q112" s="94"/>
      <c r="S112" s="294" t="str">
        <f>Table1[[#This Row],[h_hargasetelahdiskon]]</f>
        <v/>
      </c>
      <c r="V112" s="95" t="str">
        <f ca="1">IF(Table1[[#This Row],[Item Description]]="","",IF(Table1[[#This Row],[//]]="",INDIRECT(ADDRESS(ROW()-1,COLUMN())),Table1[[#This Row],[//]]))</f>
        <v/>
      </c>
      <c r="W112" s="95" t="str">
        <f ca="1">IF(Table1[[#This Row],[h_id]]="","",COUNTIF(Table1[h_id],Table1[[#This Row],[h_id]]))</f>
        <v/>
      </c>
      <c r="X112" s="93" t="str">
        <f>IF(Table1[Item Description]="","",Table1[[#This Row],[Qty]]*Table1[[#This Row],[Unit Price]])</f>
        <v/>
      </c>
      <c r="Y112" s="93" t="str">
        <f>IF(Table1[[#This Row],[h_hargasebelumdiskon]]="","",IF(Table1[[#This Row],[Disc 1]]="",0,Table1[[#This Row],[h_hargasebelumdiskon]]*Table1[[#This Row],[Disc 1]]))</f>
        <v/>
      </c>
      <c r="Z112" s="93" t="str">
        <f>IF(Table1[[#This Row],[h_hargasebelumdiskon]]="","",IF(Table1[[#This Row],[Disc 2]]="",0,(Table1[[#This Row],[h_hargasebelumdiskon]]-Table1[[#This Row],[h_disc 1]])*Table1[[#This Row],[Disc 2]]))</f>
        <v/>
      </c>
      <c r="AA112" s="93" t="str">
        <f>IF(Table1[Item Description]="","",Table1[[#This Row],[h_disc 1]]+Table1[[#This Row],[h_disc 2]])</f>
        <v/>
      </c>
      <c r="AB112" s="93" t="str">
        <f>IF(Table1[Item Description]="","",Table1[[#This Row],[h_hargasebelumdiskon]]-Table1[[#This Row],[h_diskon]])</f>
        <v/>
      </c>
      <c r="AC112" s="93" t="str">
        <f>IF(Table1[//]="","",SUMIF(Table1[h_id],Table1[h_id],Table1[h_hargasetelahdiskon]))</f>
        <v/>
      </c>
      <c r="AD112" s="93"/>
      <c r="AE112" s="93" t="str">
        <f>Table1[[#This Row],[Item Description]]&amp;Table1[[#This Row],[Unit]]&amp;Table1[[#This Row],[Unit Price]]</f>
        <v/>
      </c>
    </row>
    <row r="113" spans="1:31" x14ac:dyDescent="0.25">
      <c r="A113" s="95" t="str">
        <f>IF(Table1[[#This Row],[No. Invoice :]]="","",ROW())</f>
        <v/>
      </c>
      <c r="B113" s="291" t="str">
        <f>IF(Table1[h_Kode Sales :_1]="","",B$1+COUNT(B$2:B112))</f>
        <v/>
      </c>
      <c r="D113" s="292"/>
      <c r="E113" s="293"/>
      <c r="F113" s="292"/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M113" s="292"/>
      <c r="N113" s="291" t="str">
        <f>IF(Table1[[#This Row],[h_Item Description]]="","",INDEX([1]!db[NB PAJAK],MATCH(Table1[[#This Row],[h_Item Description]],[1]!db[kode],0)))</f>
        <v/>
      </c>
      <c r="P113" s="93"/>
      <c r="Q113" s="94"/>
      <c r="S113" s="294" t="str">
        <f>Table1[[#This Row],[h_hargasetelahdiskon]]</f>
        <v/>
      </c>
      <c r="V113" s="95" t="str">
        <f ca="1">IF(Table1[[#This Row],[Item Description]]="","",IF(Table1[[#This Row],[//]]="",INDIRECT(ADDRESS(ROW()-1,COLUMN())),Table1[[#This Row],[//]]))</f>
        <v/>
      </c>
      <c r="W113" s="95" t="str">
        <f ca="1">IF(Table1[[#This Row],[h_id]]="","",COUNTIF(Table1[h_id],Table1[[#This Row],[h_id]]))</f>
        <v/>
      </c>
      <c r="X113" s="93" t="str">
        <f>IF(Table1[Item Description]="","",Table1[[#This Row],[Qty]]*Table1[[#This Row],[Unit Price]])</f>
        <v/>
      </c>
      <c r="Y113" s="93" t="str">
        <f>IF(Table1[[#This Row],[h_hargasebelumdiskon]]="","",IF(Table1[[#This Row],[Disc 1]]="",0,Table1[[#This Row],[h_hargasebelumdiskon]]*Table1[[#This Row],[Disc 1]]))</f>
        <v/>
      </c>
      <c r="Z113" s="93" t="str">
        <f>IF(Table1[[#This Row],[h_hargasebelumdiskon]]="","",IF(Table1[[#This Row],[Disc 2]]="",0,(Table1[[#This Row],[h_hargasebelumdiskon]]-Table1[[#This Row],[h_disc 1]])*Table1[[#This Row],[Disc 2]]))</f>
        <v/>
      </c>
      <c r="AA113" s="93" t="str">
        <f>IF(Table1[Item Description]="","",Table1[[#This Row],[h_disc 1]]+Table1[[#This Row],[h_disc 2]])</f>
        <v/>
      </c>
      <c r="AB113" s="93" t="str">
        <f>IF(Table1[Item Description]="","",Table1[[#This Row],[h_hargasebelumdiskon]]-Table1[[#This Row],[h_diskon]])</f>
        <v/>
      </c>
      <c r="AC113" s="93" t="str">
        <f>IF(Table1[//]="","",SUMIF(Table1[h_id],Table1[h_id],Table1[h_hargasetelahdiskon]))</f>
        <v/>
      </c>
      <c r="AD113" s="93"/>
      <c r="AE113" s="93" t="str">
        <f>Table1[[#This Row],[Item Description]]&amp;Table1[[#This Row],[Unit]]&amp;Table1[[#This Row],[Unit Price]]</f>
        <v/>
      </c>
    </row>
    <row r="114" spans="1:31" x14ac:dyDescent="0.25">
      <c r="A114" s="95" t="str">
        <f>IF(Table1[[#This Row],[No. Invoice :]]="","",ROW())</f>
        <v/>
      </c>
      <c r="B114" s="291" t="str">
        <f>IF(Table1[h_Kode Sales :_1]="","",B$1+COUNT(B$2:B113))</f>
        <v/>
      </c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M114" s="292"/>
      <c r="N114" s="95" t="str">
        <f>IF(Table1[[#This Row],[h_Item Description]]="","",INDEX([1]!db[NB PAJAK],MATCH(Table1[[#This Row],[h_Item Description]],[1]!db[kode],0)))</f>
        <v/>
      </c>
      <c r="P114" s="93"/>
      <c r="Q114" s="94"/>
      <c r="S114" s="294" t="str">
        <f>Table1[[#This Row],[h_hargasetelahdiskon]]</f>
        <v/>
      </c>
      <c r="V114" s="95" t="str">
        <f ca="1">IF(Table1[[#This Row],[Item Description]]="","",IF(Table1[[#This Row],[//]]="",INDIRECT(ADDRESS(ROW()-1,COLUMN())),Table1[[#This Row],[//]]))</f>
        <v/>
      </c>
      <c r="W114" s="95" t="str">
        <f ca="1">IF(Table1[[#This Row],[h_id]]="","",COUNTIF(Table1[h_id],Table1[[#This Row],[h_id]]))</f>
        <v/>
      </c>
      <c r="X114" s="93" t="str">
        <f>IF(Table1[Item Description]="","",Table1[[#This Row],[Qty]]*Table1[[#This Row],[Unit Price]])</f>
        <v/>
      </c>
      <c r="Y114" s="93" t="str">
        <f>IF(Table1[[#This Row],[h_hargasebelumdiskon]]="","",IF(Table1[[#This Row],[Disc 1]]="",0,Table1[[#This Row],[h_hargasebelumdiskon]]*Table1[[#This Row],[Disc 1]]))</f>
        <v/>
      </c>
      <c r="Z114" s="93" t="str">
        <f>IF(Table1[[#This Row],[h_hargasebelumdiskon]]="","",IF(Table1[[#This Row],[Disc 2]]="",0,(Table1[[#This Row],[h_hargasebelumdiskon]]-Table1[[#This Row],[h_disc 1]])*Table1[[#This Row],[Disc 2]]))</f>
        <v/>
      </c>
      <c r="AA114" s="93" t="str">
        <f>IF(Table1[Item Description]="","",Table1[[#This Row],[h_disc 1]]+Table1[[#This Row],[h_disc 2]])</f>
        <v/>
      </c>
      <c r="AB114" s="93" t="str">
        <f>IF(Table1[Item Description]="","",Table1[[#This Row],[h_hargasebelumdiskon]]-Table1[[#This Row],[h_diskon]])</f>
        <v/>
      </c>
      <c r="AC114" s="93" t="str">
        <f>IF(Table1[//]="","",SUMIF(Table1[h_id],Table1[h_id],Table1[h_hargasetelahdiskon]))</f>
        <v/>
      </c>
      <c r="AD114" s="93"/>
      <c r="AE114" s="93" t="str">
        <f>Table1[[#This Row],[Item Description]]&amp;Table1[[#This Row],[Unit]]&amp;Table1[[#This Row],[Unit Price]]</f>
        <v/>
      </c>
    </row>
    <row r="115" spans="1:31" x14ac:dyDescent="0.25">
      <c r="A115" s="95" t="str">
        <f>IF(Table1[[#This Row],[No. Invoice :]]="","",ROW())</f>
        <v/>
      </c>
      <c r="B115" s="291" t="str">
        <f>IF(Table1[h_Kode Sales :_1]="","",B$1+COUNT(B$2:B114))</f>
        <v/>
      </c>
      <c r="D115" s="292"/>
      <c r="E115" s="293"/>
      <c r="F115" s="292"/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M115" s="292"/>
      <c r="N115" s="95" t="str">
        <f>IF(Table1[[#This Row],[h_Item Description]]="","",INDEX([1]!db[NB PAJAK],MATCH(Table1[[#This Row],[h_Item Description]],[1]!db[kode],0)))</f>
        <v/>
      </c>
      <c r="P115" s="93"/>
      <c r="Q115" s="94"/>
      <c r="S115" s="294" t="str">
        <f>Table1[[#This Row],[h_hargasetelahdiskon]]</f>
        <v/>
      </c>
      <c r="V115" s="95" t="str">
        <f ca="1">IF(Table1[[#This Row],[Item Description]]="","",IF(Table1[[#This Row],[//]]="",INDIRECT(ADDRESS(ROW()-1,COLUMN())),Table1[[#This Row],[//]]))</f>
        <v/>
      </c>
      <c r="W115" s="95" t="str">
        <f ca="1">IF(Table1[[#This Row],[h_id]]="","",COUNTIF(Table1[h_id],Table1[[#This Row],[h_id]]))</f>
        <v/>
      </c>
      <c r="X115" s="93" t="str">
        <f>IF(Table1[Item Description]="","",Table1[[#This Row],[Qty]]*Table1[[#This Row],[Unit Price]])</f>
        <v/>
      </c>
      <c r="Y115" s="93" t="str">
        <f>IF(Table1[[#This Row],[h_hargasebelumdiskon]]="","",IF(Table1[[#This Row],[Disc 1]]="",0,Table1[[#This Row],[h_hargasebelumdiskon]]*Table1[[#This Row],[Disc 1]]))</f>
        <v/>
      </c>
      <c r="Z115" s="93" t="str">
        <f>IF(Table1[[#This Row],[h_hargasebelumdiskon]]="","",IF(Table1[[#This Row],[Disc 2]]="",0,(Table1[[#This Row],[h_hargasebelumdiskon]]-Table1[[#This Row],[h_disc 1]])*Table1[[#This Row],[Disc 2]]))</f>
        <v/>
      </c>
      <c r="AA115" s="93" t="str">
        <f>IF(Table1[Item Description]="","",Table1[[#This Row],[h_disc 1]]+Table1[[#This Row],[h_disc 2]])</f>
        <v/>
      </c>
      <c r="AB115" s="93" t="str">
        <f>IF(Table1[Item Description]="","",Table1[[#This Row],[h_hargasebelumdiskon]]-Table1[[#This Row],[h_diskon]])</f>
        <v/>
      </c>
      <c r="AC115" s="93" t="str">
        <f>IF(Table1[//]="","",SUMIF(Table1[h_id],Table1[h_id],Table1[h_hargasetelahdiskon]))</f>
        <v/>
      </c>
      <c r="AD115" s="93"/>
      <c r="AE115" s="93" t="str">
        <f>Table1[[#This Row],[Item Description]]&amp;Table1[[#This Row],[Unit]]&amp;Table1[[#This Row],[Unit Price]]</f>
        <v/>
      </c>
    </row>
    <row r="116" spans="1:31" x14ac:dyDescent="0.25">
      <c r="A116" s="95" t="str">
        <f>IF(Table1[[#This Row],[No. Invoice :]]="","",ROW())</f>
        <v/>
      </c>
      <c r="B116" s="291" t="str">
        <f>IF(Table1[h_Kode Sales :_1]="","",B$1+COUNT(B$2:B115))</f>
        <v/>
      </c>
      <c r="D116" s="292"/>
      <c r="E116" s="293"/>
      <c r="F116" s="292"/>
      <c r="G116" s="95" t="str">
        <f>IF(Table1[[#This Row],[h_No. Invoice :]]="","",CONCATENATE("AM"," ",Table1[[#This Row],[h_No. Invoice :]]))</f>
        <v/>
      </c>
      <c r="H116" s="96" t="str">
        <f>CONCATENATE(UPPER(Table1[[#This Row],[h_Kode Sales :_1]])," ",Table1[[#This Row],[h_Kode Sales :_2]])</f>
        <v xml:space="preserve"> </v>
      </c>
      <c r="I116" s="95" t="str">
        <f>IF(Table1[[#This Row],[h_toko]]="","",INDEX(Table2[e],IF(Table1[[#This Row],[h_toko]]="","",MATCH(Table1[[#This Row],[h_toko]],Table2[a],0)),))</f>
        <v/>
      </c>
      <c r="M116" s="292"/>
      <c r="N116" s="95" t="str">
        <f>IF(Table1[[#This Row],[h_Item Description]]="","",INDEX([1]!db[NB PAJAK],MATCH(Table1[[#This Row],[h_Item Description]],[1]!db[kode],0)))</f>
        <v/>
      </c>
      <c r="P116" s="93"/>
      <c r="Q116" s="94"/>
      <c r="S116" s="294" t="str">
        <f>Table1[[#This Row],[h_hargasetelahdiskon]]</f>
        <v/>
      </c>
      <c r="V116" s="95" t="str">
        <f ca="1">IF(Table1[[#This Row],[Item Description]]="","",IF(Table1[[#This Row],[//]]="",INDIRECT(ADDRESS(ROW()-1,COLUMN())),Table1[[#This Row],[//]]))</f>
        <v/>
      </c>
      <c r="W116" s="95" t="str">
        <f ca="1">IF(Table1[[#This Row],[h_id]]="","",COUNTIF(Table1[h_id],Table1[[#This Row],[h_id]]))</f>
        <v/>
      </c>
      <c r="X116" s="93" t="str">
        <f>IF(Table1[Item Description]="","",Table1[[#This Row],[Qty]]*Table1[[#This Row],[Unit Price]])</f>
        <v/>
      </c>
      <c r="Y116" s="93" t="str">
        <f>IF(Table1[[#This Row],[h_hargasebelumdiskon]]="","",IF(Table1[[#This Row],[Disc 1]]="",0,Table1[[#This Row],[h_hargasebelumdiskon]]*Table1[[#This Row],[Disc 1]]))</f>
        <v/>
      </c>
      <c r="Z116" s="93" t="str">
        <f>IF(Table1[[#This Row],[h_hargasebelumdiskon]]="","",IF(Table1[[#This Row],[Disc 2]]="",0,(Table1[[#This Row],[h_hargasebelumdiskon]]-Table1[[#This Row],[h_disc 1]])*Table1[[#This Row],[Disc 2]]))</f>
        <v/>
      </c>
      <c r="AA116" s="93" t="str">
        <f>IF(Table1[Item Description]="","",Table1[[#This Row],[h_disc 1]]+Table1[[#This Row],[h_disc 2]])</f>
        <v/>
      </c>
      <c r="AB116" s="93" t="str">
        <f>IF(Table1[Item Description]="","",Table1[[#This Row],[h_hargasebelumdiskon]]-Table1[[#This Row],[h_diskon]])</f>
        <v/>
      </c>
      <c r="AC116" s="93" t="str">
        <f>IF(Table1[//]="","",SUMIF(Table1[h_id],Table1[h_id],Table1[h_hargasetelahdiskon]))</f>
        <v/>
      </c>
      <c r="AD116" s="93"/>
      <c r="AE116" s="93" t="str">
        <f>Table1[[#This Row],[Item Description]]&amp;Table1[[#This Row],[Unit]]&amp;Table1[[#This Row],[Unit Price]]</f>
        <v/>
      </c>
    </row>
    <row r="117" spans="1:31" x14ac:dyDescent="0.25">
      <c r="A117" s="95" t="str">
        <f>IF(Table1[[#This Row],[No. Invoice :]]="","",ROW())</f>
        <v/>
      </c>
      <c r="B117" s="291" t="str">
        <f>IF(Table1[h_Kode Sales :_1]="","",B$1+COUNT(B$2:B116))</f>
        <v/>
      </c>
      <c r="D117" s="292"/>
      <c r="E117" s="293"/>
      <c r="F117" s="292"/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M117" s="292"/>
      <c r="N117" s="95" t="str">
        <f>IF(Table1[[#This Row],[h_Item Description]]="","",INDEX([1]!db[NB PAJAK],MATCH(Table1[[#This Row],[h_Item Description]],[1]!db[kode],0)))</f>
        <v/>
      </c>
      <c r="P117" s="93"/>
      <c r="Q117" s="94"/>
      <c r="S117" s="294" t="str">
        <f>Table1[[#This Row],[h_hargasetelahdiskon]]</f>
        <v/>
      </c>
      <c r="V117" s="95" t="str">
        <f ca="1">IF(Table1[[#This Row],[Item Description]]="","",IF(Table1[[#This Row],[//]]="",INDIRECT(ADDRESS(ROW()-1,COLUMN())),Table1[[#This Row],[//]]))</f>
        <v/>
      </c>
      <c r="W117" s="95" t="str">
        <f ca="1">IF(Table1[[#This Row],[h_id]]="","",COUNTIF(Table1[h_id],Table1[[#This Row],[h_id]]))</f>
        <v/>
      </c>
      <c r="X117" s="93" t="str">
        <f>IF(Table1[Item Description]="","",Table1[[#This Row],[Qty]]*Table1[[#This Row],[Unit Price]])</f>
        <v/>
      </c>
      <c r="Y117" s="93" t="str">
        <f>IF(Table1[[#This Row],[h_hargasebelumdiskon]]="","",IF(Table1[[#This Row],[Disc 1]]="",0,Table1[[#This Row],[h_hargasebelumdiskon]]*Table1[[#This Row],[Disc 1]]))</f>
        <v/>
      </c>
      <c r="Z117" s="93" t="str">
        <f>IF(Table1[[#This Row],[h_hargasebelumdiskon]]="","",IF(Table1[[#This Row],[Disc 2]]="",0,(Table1[[#This Row],[h_hargasebelumdiskon]]-Table1[[#This Row],[h_disc 1]])*Table1[[#This Row],[Disc 2]]))</f>
        <v/>
      </c>
      <c r="AA117" s="93" t="str">
        <f>IF(Table1[Item Description]="","",Table1[[#This Row],[h_disc 1]]+Table1[[#This Row],[h_disc 2]])</f>
        <v/>
      </c>
      <c r="AB117" s="93" t="str">
        <f>IF(Table1[Item Description]="","",Table1[[#This Row],[h_hargasebelumdiskon]]-Table1[[#This Row],[h_diskon]])</f>
        <v/>
      </c>
      <c r="AC117" s="93" t="str">
        <f>IF(Table1[//]="","",SUMIF(Table1[h_id],Table1[h_id],Table1[h_hargasetelahdiskon]))</f>
        <v/>
      </c>
      <c r="AD117" s="93"/>
      <c r="AE117" s="93" t="str">
        <f>Table1[[#This Row],[Item Description]]&amp;Table1[[#This Row],[Unit]]&amp;Table1[[#This Row],[Unit Price]]</f>
        <v/>
      </c>
    </row>
    <row r="118" spans="1:31" x14ac:dyDescent="0.25">
      <c r="A118" s="95" t="str">
        <f>IF(Table1[[#This Row],[No. Invoice :]]="","",ROW())</f>
        <v/>
      </c>
      <c r="B118" s="291" t="str">
        <f>IF(Table1[h_Kode Sales :_1]="","",B$1+COUNT(B$2:B117))</f>
        <v/>
      </c>
      <c r="D118" s="292"/>
      <c r="E118" s="293"/>
      <c r="F118" s="292"/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M118" s="292"/>
      <c r="N118" s="291" t="str">
        <f>IF(Table1[[#This Row],[h_Item Description]]="","",INDEX([1]!db[NB PAJAK],MATCH(Table1[[#This Row],[h_Item Description]],[1]!db[kode],0)))</f>
        <v/>
      </c>
      <c r="P118" s="93"/>
      <c r="Q118" s="94"/>
      <c r="S118" s="294" t="str">
        <f>Table1[[#This Row],[h_hargasetelahdiskon]]</f>
        <v/>
      </c>
      <c r="V118" s="95" t="str">
        <f ca="1">IF(Table1[[#This Row],[Item Description]]="","",IF(Table1[[#This Row],[//]]="",INDIRECT(ADDRESS(ROW()-1,COLUMN())),Table1[[#This Row],[//]]))</f>
        <v/>
      </c>
      <c r="W118" s="95" t="str">
        <f ca="1">IF(Table1[[#This Row],[h_id]]="","",COUNTIF(Table1[h_id],Table1[[#This Row],[h_id]]))</f>
        <v/>
      </c>
      <c r="X118" s="93" t="str">
        <f>IF(Table1[Item Description]="","",Table1[[#This Row],[Qty]]*Table1[[#This Row],[Unit Price]])</f>
        <v/>
      </c>
      <c r="Y118" s="93" t="str">
        <f>IF(Table1[[#This Row],[h_hargasebelumdiskon]]="","",IF(Table1[[#This Row],[Disc 1]]="",0,Table1[[#This Row],[h_hargasebelumdiskon]]*Table1[[#This Row],[Disc 1]]))</f>
        <v/>
      </c>
      <c r="Z118" s="93" t="str">
        <f>IF(Table1[[#This Row],[h_hargasebelumdiskon]]="","",IF(Table1[[#This Row],[Disc 2]]="",0,(Table1[[#This Row],[h_hargasebelumdiskon]]-Table1[[#This Row],[h_disc 1]])*Table1[[#This Row],[Disc 2]]))</f>
        <v/>
      </c>
      <c r="AA118" s="93" t="str">
        <f>IF(Table1[Item Description]="","",Table1[[#This Row],[h_disc 1]]+Table1[[#This Row],[h_disc 2]])</f>
        <v/>
      </c>
      <c r="AB118" s="93" t="str">
        <f>IF(Table1[Item Description]="","",Table1[[#This Row],[h_hargasebelumdiskon]]-Table1[[#This Row],[h_diskon]])</f>
        <v/>
      </c>
      <c r="AC118" s="93" t="str">
        <f>IF(Table1[//]="","",SUMIF(Table1[h_id],Table1[h_id],Table1[h_hargasetelahdiskon]))</f>
        <v/>
      </c>
      <c r="AD118" s="93"/>
      <c r="AE118" s="93" t="str">
        <f>Table1[[#This Row],[Item Description]]&amp;Table1[[#This Row],[Unit]]&amp;Table1[[#This Row],[Unit Price]]</f>
        <v/>
      </c>
    </row>
    <row r="119" spans="1:31" x14ac:dyDescent="0.25">
      <c r="A119" s="95" t="str">
        <f>IF(Table1[[#This Row],[No. Invoice :]]="","",ROW())</f>
        <v/>
      </c>
      <c r="B119" s="291" t="str">
        <f>IF(Table1[h_Kode Sales :_1]="","",B$1+COUNT(B$2:B118))</f>
        <v/>
      </c>
      <c r="G119" s="95" t="str">
        <f>IF(Table1[[#This Row],[h_No. Invoice :]]="","",CONCATENATE("AM"," ",Table1[[#This Row],[h_No. Invoice :]]))</f>
        <v/>
      </c>
      <c r="H119" s="96" t="str">
        <f>CONCATENATE(UPPER(Table1[[#This Row],[h_Kode Sales :_1]])," ",Table1[[#This Row],[h_Kode Sales :_2]])</f>
        <v xml:space="preserve"> </v>
      </c>
      <c r="I119" s="95" t="str">
        <f>IF(Table1[[#This Row],[h_toko]]="","",INDEX(Table2[e],IF(Table1[[#This Row],[h_toko]]="","",MATCH(Table1[[#This Row],[h_toko]],Table2[a],0)),))</f>
        <v/>
      </c>
      <c r="N119" s="291" t="str">
        <f>IF(Table1[[#This Row],[h_Item Description]]="","",INDEX([1]!db[NB PAJAK],MATCH(Table1[[#This Row],[h_Item Description]],[1]!db[kode],0)))</f>
        <v/>
      </c>
      <c r="P119" s="93"/>
      <c r="Q119" s="94"/>
      <c r="S119" s="294" t="str">
        <f>Table1[[#This Row],[h_hargasetelahdiskon]]</f>
        <v/>
      </c>
      <c r="V119" s="95" t="str">
        <f ca="1">IF(Table1[[#This Row],[Item Description]]="","",IF(Table1[[#This Row],[//]]="",INDIRECT(ADDRESS(ROW()-1,COLUMN())),Table1[[#This Row],[//]]))</f>
        <v/>
      </c>
      <c r="W119" s="95" t="str">
        <f ca="1">IF(Table1[[#This Row],[h_id]]="","",COUNTIF(Table1[h_id],Table1[[#This Row],[h_id]]))</f>
        <v/>
      </c>
      <c r="X119" s="93" t="str">
        <f>IF(Table1[Item Description]="","",Table1[[#This Row],[Qty]]*Table1[[#This Row],[Unit Price]])</f>
        <v/>
      </c>
      <c r="Y119" s="93" t="str">
        <f>IF(Table1[[#This Row],[h_hargasebelumdiskon]]="","",IF(Table1[[#This Row],[Disc 1]]="",0,Table1[[#This Row],[h_hargasebelumdiskon]]*Table1[[#This Row],[Disc 1]]))</f>
        <v/>
      </c>
      <c r="Z119" s="93" t="str">
        <f>IF(Table1[[#This Row],[h_hargasebelumdiskon]]="","",IF(Table1[[#This Row],[Disc 2]]="",0,(Table1[[#This Row],[h_hargasebelumdiskon]]-Table1[[#This Row],[h_disc 1]])*Table1[[#This Row],[Disc 2]]))</f>
        <v/>
      </c>
      <c r="AA119" s="93" t="str">
        <f>IF(Table1[Item Description]="","",Table1[[#This Row],[h_disc 1]]+Table1[[#This Row],[h_disc 2]])</f>
        <v/>
      </c>
      <c r="AB119" s="93" t="str">
        <f>IF(Table1[Item Description]="","",Table1[[#This Row],[h_hargasebelumdiskon]]-Table1[[#This Row],[h_diskon]])</f>
        <v/>
      </c>
      <c r="AC119" s="93" t="str">
        <f>IF(Table1[//]="","",SUMIF(Table1[h_id],Table1[h_id],Table1[h_hargasetelahdiskon]))</f>
        <v/>
      </c>
      <c r="AD119" s="93"/>
      <c r="AE119" s="93" t="str">
        <f>Table1[[#This Row],[Item Description]]&amp;Table1[[#This Row],[Unit]]&amp;Table1[[#This Row],[Unit Price]]</f>
        <v/>
      </c>
    </row>
    <row r="120" spans="1:31" x14ac:dyDescent="0.25">
      <c r="A120" s="95" t="str">
        <f>IF(Table1[[#This Row],[No. Invoice :]]="","",ROW())</f>
        <v/>
      </c>
      <c r="B120" s="291" t="str">
        <f>IF(Table1[h_Kode Sales :_1]="","",B$1+COUNT(B$2:B119))</f>
        <v/>
      </c>
      <c r="D120" s="292"/>
      <c r="E120" s="293"/>
      <c r="F120" s="292"/>
      <c r="G120" s="95" t="str">
        <f>IF(Table1[[#This Row],[h_No. Invoice :]]="","",CONCATENATE("AM"," ",Table1[[#This Row],[h_No. Invoice :]]))</f>
        <v/>
      </c>
      <c r="H120" s="96" t="str">
        <f>CONCATENATE(UPPER(Table1[[#This Row],[h_Kode Sales :_1]])," ",Table1[[#This Row],[h_Kode Sales :_2]])</f>
        <v xml:space="preserve"> </v>
      </c>
      <c r="I120" s="95" t="str">
        <f>IF(Table1[[#This Row],[h_toko]]="","",INDEX(Table2[e],IF(Table1[[#This Row],[h_toko]]="","",MATCH(Table1[[#This Row],[h_toko]],Table2[a],0)),))</f>
        <v/>
      </c>
      <c r="M120" s="292"/>
      <c r="N120" s="291" t="str">
        <f>IF(Table1[[#This Row],[h_Item Description]]="","",INDEX([1]!db[NB PAJAK],MATCH(Table1[[#This Row],[h_Item Description]],[1]!db[kode],0)))</f>
        <v/>
      </c>
      <c r="P120" s="93"/>
      <c r="Q120" s="94"/>
      <c r="S120" s="294" t="str">
        <f>Table1[[#This Row],[h_hargasetelahdiskon]]</f>
        <v/>
      </c>
      <c r="V120" s="95" t="str">
        <f ca="1">IF(Table1[[#This Row],[Item Description]]="","",IF(Table1[[#This Row],[//]]="",INDIRECT(ADDRESS(ROW()-1,COLUMN())),Table1[[#This Row],[//]]))</f>
        <v/>
      </c>
      <c r="W120" s="95" t="str">
        <f ca="1">IF(Table1[[#This Row],[h_id]]="","",COUNTIF(Table1[h_id],Table1[[#This Row],[h_id]]))</f>
        <v/>
      </c>
      <c r="X120" s="93" t="str">
        <f>IF(Table1[Item Description]="","",Table1[[#This Row],[Qty]]*Table1[[#This Row],[Unit Price]])</f>
        <v/>
      </c>
      <c r="Y120" s="93" t="str">
        <f>IF(Table1[[#This Row],[h_hargasebelumdiskon]]="","",IF(Table1[[#This Row],[Disc 1]]="",0,Table1[[#This Row],[h_hargasebelumdiskon]]*Table1[[#This Row],[Disc 1]]))</f>
        <v/>
      </c>
      <c r="Z120" s="93" t="str">
        <f>IF(Table1[[#This Row],[h_hargasebelumdiskon]]="","",IF(Table1[[#This Row],[Disc 2]]="",0,(Table1[[#This Row],[h_hargasebelumdiskon]]-Table1[[#This Row],[h_disc 1]])*Table1[[#This Row],[Disc 2]]))</f>
        <v/>
      </c>
      <c r="AA120" s="93" t="str">
        <f>IF(Table1[Item Description]="","",Table1[[#This Row],[h_disc 1]]+Table1[[#This Row],[h_disc 2]])</f>
        <v/>
      </c>
      <c r="AB120" s="93" t="str">
        <f>IF(Table1[Item Description]="","",Table1[[#This Row],[h_hargasebelumdiskon]]-Table1[[#This Row],[h_diskon]])</f>
        <v/>
      </c>
      <c r="AC120" s="93" t="str">
        <f>IF(Table1[//]="","",SUMIF(Table1[h_id],Table1[h_id],Table1[h_hargasetelahdiskon]))</f>
        <v/>
      </c>
      <c r="AD120" s="93"/>
      <c r="AE120" s="93" t="str">
        <f>Table1[[#This Row],[Item Description]]&amp;Table1[[#This Row],[Unit]]&amp;Table1[[#This Row],[Unit Price]]</f>
        <v/>
      </c>
    </row>
    <row r="121" spans="1:31" x14ac:dyDescent="0.25">
      <c r="A121" s="95" t="str">
        <f>IF(Table1[[#This Row],[No. Invoice :]]="","",ROW())</f>
        <v/>
      </c>
      <c r="B121" s="291" t="str">
        <f>IF(Table1[h_Kode Sales :_1]="","",B$1+COUNT(B$2:B120))</f>
        <v/>
      </c>
      <c r="D121" s="292"/>
      <c r="E121" s="293"/>
      <c r="F121" s="292"/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N121" s="291" t="str">
        <f>IF(Table1[[#This Row],[h_Item Description]]="","",INDEX([1]!db[NB PAJAK],MATCH(Table1[[#This Row],[h_Item Description]],[1]!db[kode],0)))</f>
        <v/>
      </c>
      <c r="P121" s="93"/>
      <c r="Q121" s="94"/>
      <c r="S121" s="294" t="str">
        <f>Table1[[#This Row],[h_hargasetelahdiskon]]</f>
        <v/>
      </c>
      <c r="V121" s="95" t="str">
        <f ca="1">IF(Table1[[#This Row],[Item Description]]="","",IF(Table1[[#This Row],[//]]="",INDIRECT(ADDRESS(ROW()-1,COLUMN())),Table1[[#This Row],[//]]))</f>
        <v/>
      </c>
      <c r="W121" s="95" t="str">
        <f ca="1">IF(Table1[[#This Row],[h_id]]="","",COUNTIF(Table1[h_id],Table1[[#This Row],[h_id]]))</f>
        <v/>
      </c>
      <c r="X121" s="93" t="str">
        <f>IF(Table1[Item Description]="","",Table1[[#This Row],[Qty]]*Table1[[#This Row],[Unit Price]])</f>
        <v/>
      </c>
      <c r="Y121" s="93" t="str">
        <f>IF(Table1[[#This Row],[h_hargasebelumdiskon]]="","",IF(Table1[[#This Row],[Disc 1]]="",0,Table1[[#This Row],[h_hargasebelumdiskon]]*Table1[[#This Row],[Disc 1]]))</f>
        <v/>
      </c>
      <c r="Z121" s="93" t="str">
        <f>IF(Table1[[#This Row],[h_hargasebelumdiskon]]="","",IF(Table1[[#This Row],[Disc 2]]="",0,(Table1[[#This Row],[h_hargasebelumdiskon]]-Table1[[#This Row],[h_disc 1]])*Table1[[#This Row],[Disc 2]]))</f>
        <v/>
      </c>
      <c r="AA121" s="93" t="str">
        <f>IF(Table1[Item Description]="","",Table1[[#This Row],[h_disc 1]]+Table1[[#This Row],[h_disc 2]])</f>
        <v/>
      </c>
      <c r="AB121" s="93" t="str">
        <f>IF(Table1[Item Description]="","",Table1[[#This Row],[h_hargasebelumdiskon]]-Table1[[#This Row],[h_diskon]])</f>
        <v/>
      </c>
      <c r="AC121" s="93" t="str">
        <f>IF(Table1[//]="","",SUMIF(Table1[h_id],Table1[h_id],Table1[h_hargasetelahdiskon]))</f>
        <v/>
      </c>
      <c r="AD121" s="93"/>
      <c r="AE121" s="93" t="str">
        <f>Table1[[#This Row],[Item Description]]&amp;Table1[[#This Row],[Unit]]&amp;Table1[[#This Row],[Unit Price]]</f>
        <v/>
      </c>
    </row>
    <row r="122" spans="1:31" x14ac:dyDescent="0.25">
      <c r="A122" s="95" t="str">
        <f>IF(Table1[[#This Row],[No. Invoice :]]="","",ROW())</f>
        <v/>
      </c>
      <c r="B122" s="291" t="str">
        <f>IF(Table1[h_Kode Sales :_1]="","",B$1+COUNT(B$2:B121))</f>
        <v/>
      </c>
      <c r="D122" s="292"/>
      <c r="E122" s="293"/>
      <c r="F122" s="292"/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N122" s="291" t="str">
        <f>IF(Table1[[#This Row],[h_Item Description]]="","",INDEX([1]!db[NB PAJAK],MATCH(Table1[[#This Row],[h_Item Description]],[1]!db[kode],0)))</f>
        <v/>
      </c>
      <c r="P122" s="93"/>
      <c r="Q122" s="94"/>
      <c r="S122" s="294" t="str">
        <f>Table1[[#This Row],[h_hargasetelahdiskon]]</f>
        <v/>
      </c>
      <c r="V122" s="95" t="str">
        <f ca="1">IF(Table1[[#This Row],[Item Description]]="","",IF(Table1[[#This Row],[//]]="",INDIRECT(ADDRESS(ROW()-1,COLUMN())),Table1[[#This Row],[//]]))</f>
        <v/>
      </c>
      <c r="W122" s="95" t="str">
        <f ca="1">IF(Table1[[#This Row],[h_id]]="","",COUNTIF(Table1[h_id],Table1[[#This Row],[h_id]]))</f>
        <v/>
      </c>
      <c r="X122" s="93" t="str">
        <f>IF(Table1[Item Description]="","",Table1[[#This Row],[Qty]]*Table1[[#This Row],[Unit Price]])</f>
        <v/>
      </c>
      <c r="Y122" s="93" t="str">
        <f>IF(Table1[[#This Row],[h_hargasebelumdiskon]]="","",IF(Table1[[#This Row],[Disc 1]]="",0,Table1[[#This Row],[h_hargasebelumdiskon]]*Table1[[#This Row],[Disc 1]]))</f>
        <v/>
      </c>
      <c r="Z122" s="93" t="str">
        <f>IF(Table1[[#This Row],[h_hargasebelumdiskon]]="","",IF(Table1[[#This Row],[Disc 2]]="",0,(Table1[[#This Row],[h_hargasebelumdiskon]]-Table1[[#This Row],[h_disc 1]])*Table1[[#This Row],[Disc 2]]))</f>
        <v/>
      </c>
      <c r="AA122" s="93" t="str">
        <f>IF(Table1[Item Description]="","",Table1[[#This Row],[h_disc 1]]+Table1[[#This Row],[h_disc 2]])</f>
        <v/>
      </c>
      <c r="AB122" s="93" t="str">
        <f>IF(Table1[Item Description]="","",Table1[[#This Row],[h_hargasebelumdiskon]]-Table1[[#This Row],[h_diskon]])</f>
        <v/>
      </c>
      <c r="AC122" s="93" t="str">
        <f>IF(Table1[//]="","",SUMIF(Table1[h_id],Table1[h_id],Table1[h_hargasetelahdiskon]))</f>
        <v/>
      </c>
      <c r="AD122" s="93"/>
      <c r="AE122" s="93" t="str">
        <f>Table1[[#This Row],[Item Description]]&amp;Table1[[#This Row],[Unit]]&amp;Table1[[#This Row],[Unit Price]]</f>
        <v/>
      </c>
    </row>
    <row r="123" spans="1:31" x14ac:dyDescent="0.25">
      <c r="A123" s="95" t="str">
        <f>IF(Table1[[#This Row],[No. Invoice :]]="","",ROW())</f>
        <v/>
      </c>
      <c r="B123" s="291" t="str">
        <f>IF(Table1[h_Kode Sales :_1]="","",B$1+COUNT(B$2:B122))</f>
        <v/>
      </c>
      <c r="D123" s="292"/>
      <c r="E123" s="293"/>
      <c r="F123" s="292"/>
      <c r="G123" s="95" t="str">
        <f>IF(Table1[[#This Row],[h_No. Invoice :]]="","",CONCATENATE("AM"," ",Table1[[#This Row],[h_No. Invoice :]]))</f>
        <v/>
      </c>
      <c r="H123" s="96" t="str">
        <f>CONCATENATE(UPPER(Table1[[#This Row],[h_Kode Sales :_1]])," ",Table1[[#This Row],[h_Kode Sales :_2]])</f>
        <v xml:space="preserve"> </v>
      </c>
      <c r="I123" s="95" t="str">
        <f>IF(Table1[[#This Row],[h_toko]]="","",INDEX(Table2[e],IF(Table1[[#This Row],[h_toko]]="","",MATCH(Table1[[#This Row],[h_toko]],Table2[a],0)),))</f>
        <v/>
      </c>
      <c r="N123" s="291" t="str">
        <f>IF(Table1[[#This Row],[h_Item Description]]="","",INDEX([1]!db[NB PAJAK],MATCH(Table1[[#This Row],[h_Item Description]],[1]!db[kode],0)))</f>
        <v/>
      </c>
      <c r="P123" s="93"/>
      <c r="Q123" s="94"/>
      <c r="S123" s="294" t="str">
        <f>Table1[[#This Row],[h_hargasetelahdiskon]]</f>
        <v/>
      </c>
      <c r="V123" s="95" t="str">
        <f ca="1">IF(Table1[[#This Row],[Item Description]]="","",IF(Table1[[#This Row],[//]]="",INDIRECT(ADDRESS(ROW()-1,COLUMN())),Table1[[#This Row],[//]]))</f>
        <v/>
      </c>
      <c r="W123" s="95" t="str">
        <f ca="1">IF(Table1[[#This Row],[h_id]]="","",COUNTIF(Table1[h_id],Table1[[#This Row],[h_id]]))</f>
        <v/>
      </c>
      <c r="X123" s="93" t="str">
        <f>IF(Table1[Item Description]="","",Table1[[#This Row],[Qty]]*Table1[[#This Row],[Unit Price]])</f>
        <v/>
      </c>
      <c r="Y123" s="93" t="str">
        <f>IF(Table1[[#This Row],[h_hargasebelumdiskon]]="","",IF(Table1[[#This Row],[Disc 1]]="",0,Table1[[#This Row],[h_hargasebelumdiskon]]*Table1[[#This Row],[Disc 1]]))</f>
        <v/>
      </c>
      <c r="Z123" s="93" t="str">
        <f>IF(Table1[[#This Row],[h_hargasebelumdiskon]]="","",IF(Table1[[#This Row],[Disc 2]]="",0,(Table1[[#This Row],[h_hargasebelumdiskon]]-Table1[[#This Row],[h_disc 1]])*Table1[[#This Row],[Disc 2]]))</f>
        <v/>
      </c>
      <c r="AA123" s="93" t="str">
        <f>IF(Table1[Item Description]="","",Table1[[#This Row],[h_disc 1]]+Table1[[#This Row],[h_disc 2]])</f>
        <v/>
      </c>
      <c r="AB123" s="93" t="str">
        <f>IF(Table1[Item Description]="","",Table1[[#This Row],[h_hargasebelumdiskon]]-Table1[[#This Row],[h_diskon]])</f>
        <v/>
      </c>
      <c r="AC123" s="93" t="str">
        <f>IF(Table1[//]="","",SUMIF(Table1[h_id],Table1[h_id],Table1[h_hargasetelahdiskon]))</f>
        <v/>
      </c>
      <c r="AD123" s="93"/>
      <c r="AE123" s="93" t="str">
        <f>Table1[[#This Row],[Item Description]]&amp;Table1[[#This Row],[Unit]]&amp;Table1[[#This Row],[Unit Price]]</f>
        <v/>
      </c>
    </row>
    <row r="124" spans="1:31" x14ac:dyDescent="0.25">
      <c r="A124" s="95" t="str">
        <f>IF(Table1[[#This Row],[No. Invoice :]]="","",ROW())</f>
        <v/>
      </c>
      <c r="B124" s="291" t="str">
        <f>IF(Table1[h_Kode Sales :_1]="","",B$1+COUNT(B$2:B123))</f>
        <v/>
      </c>
      <c r="D124" s="292"/>
      <c r="E124" s="293"/>
      <c r="F124" s="292"/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N124" s="291" t="str">
        <f>IF(Table1[[#This Row],[h_Item Description]]="","",INDEX([1]!db[NB PAJAK],MATCH(Table1[[#This Row],[h_Item Description]],[1]!db[kode],0)))</f>
        <v/>
      </c>
      <c r="P124" s="93"/>
      <c r="Q124" s="94"/>
      <c r="S124" s="294" t="str">
        <f>Table1[[#This Row],[h_hargasetelahdiskon]]</f>
        <v/>
      </c>
      <c r="V124" s="95" t="str">
        <f ca="1">IF(Table1[[#This Row],[Item Description]]="","",IF(Table1[[#This Row],[//]]="",INDIRECT(ADDRESS(ROW()-1,COLUMN())),Table1[[#This Row],[//]]))</f>
        <v/>
      </c>
      <c r="W124" s="95" t="str">
        <f ca="1">IF(Table1[[#This Row],[h_id]]="","",COUNTIF(Table1[h_id],Table1[[#This Row],[h_id]]))</f>
        <v/>
      </c>
      <c r="X124" s="93" t="str">
        <f>IF(Table1[Item Description]="","",Table1[[#This Row],[Qty]]*Table1[[#This Row],[Unit Price]])</f>
        <v/>
      </c>
      <c r="Y124" s="93" t="str">
        <f>IF(Table1[[#This Row],[h_hargasebelumdiskon]]="","",IF(Table1[[#This Row],[Disc 1]]="",0,Table1[[#This Row],[h_hargasebelumdiskon]]*Table1[[#This Row],[Disc 1]]))</f>
        <v/>
      </c>
      <c r="Z124" s="93" t="str">
        <f>IF(Table1[[#This Row],[h_hargasebelumdiskon]]="","",IF(Table1[[#This Row],[Disc 2]]="",0,(Table1[[#This Row],[h_hargasebelumdiskon]]-Table1[[#This Row],[h_disc 1]])*Table1[[#This Row],[Disc 2]]))</f>
        <v/>
      </c>
      <c r="AA124" s="93" t="str">
        <f>IF(Table1[Item Description]="","",Table1[[#This Row],[h_disc 1]]+Table1[[#This Row],[h_disc 2]])</f>
        <v/>
      </c>
      <c r="AB124" s="93" t="str">
        <f>IF(Table1[Item Description]="","",Table1[[#This Row],[h_hargasebelumdiskon]]-Table1[[#This Row],[h_diskon]])</f>
        <v/>
      </c>
      <c r="AC124" s="93" t="str">
        <f>IF(Table1[//]="","",SUMIF(Table1[h_id],Table1[h_id],Table1[h_hargasetelahdiskon]))</f>
        <v/>
      </c>
      <c r="AD124" s="93"/>
      <c r="AE124" s="93" t="str">
        <f>Table1[[#This Row],[Item Description]]&amp;Table1[[#This Row],[Unit]]&amp;Table1[[#This Row],[Unit Price]]</f>
        <v/>
      </c>
    </row>
    <row r="125" spans="1:31" x14ac:dyDescent="0.25">
      <c r="A125" s="95" t="str">
        <f>IF(Table1[[#This Row],[No. Invoice :]]="","",ROW())</f>
        <v/>
      </c>
      <c r="B125" s="291" t="str">
        <f>IF(Table1[h_Kode Sales :_1]="","",B$1+COUNT(B$2:B124))</f>
        <v/>
      </c>
      <c r="D125" s="292"/>
      <c r="E125" s="293"/>
      <c r="F125" s="292"/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N125" s="291" t="str">
        <f>IF(Table1[[#This Row],[h_Item Description]]="","",INDEX([1]!db[NB PAJAK],MATCH(Table1[[#This Row],[h_Item Description]],[1]!db[kode],0)))</f>
        <v/>
      </c>
      <c r="P125" s="93"/>
      <c r="Q125" s="94"/>
      <c r="S125" s="294" t="str">
        <f>Table1[[#This Row],[h_hargasetelahdiskon]]</f>
        <v/>
      </c>
      <c r="V125" s="95" t="str">
        <f ca="1">IF(Table1[[#This Row],[Item Description]]="","",IF(Table1[[#This Row],[//]]="",INDIRECT(ADDRESS(ROW()-1,COLUMN())),Table1[[#This Row],[//]]))</f>
        <v/>
      </c>
      <c r="W125" s="95" t="str">
        <f ca="1">IF(Table1[[#This Row],[h_id]]="","",COUNTIF(Table1[h_id],Table1[[#This Row],[h_id]]))</f>
        <v/>
      </c>
      <c r="X125" s="93" t="str">
        <f>IF(Table1[Item Description]="","",Table1[[#This Row],[Qty]]*Table1[[#This Row],[Unit Price]])</f>
        <v/>
      </c>
      <c r="Y125" s="93" t="str">
        <f>IF(Table1[[#This Row],[h_hargasebelumdiskon]]="","",IF(Table1[[#This Row],[Disc 1]]="",0,Table1[[#This Row],[h_hargasebelumdiskon]]*Table1[[#This Row],[Disc 1]]))</f>
        <v/>
      </c>
      <c r="Z125" s="93" t="str">
        <f>IF(Table1[[#This Row],[h_hargasebelumdiskon]]="","",IF(Table1[[#This Row],[Disc 2]]="",0,(Table1[[#This Row],[h_hargasebelumdiskon]]-Table1[[#This Row],[h_disc 1]])*Table1[[#This Row],[Disc 2]]))</f>
        <v/>
      </c>
      <c r="AA125" s="93" t="str">
        <f>IF(Table1[Item Description]="","",Table1[[#This Row],[h_disc 1]]+Table1[[#This Row],[h_disc 2]])</f>
        <v/>
      </c>
      <c r="AB125" s="93" t="str">
        <f>IF(Table1[Item Description]="","",Table1[[#This Row],[h_hargasebelumdiskon]]-Table1[[#This Row],[h_diskon]])</f>
        <v/>
      </c>
      <c r="AC125" s="93" t="str">
        <f>IF(Table1[//]="","",SUMIF(Table1[h_id],Table1[h_id],Table1[h_hargasetelahdiskon]))</f>
        <v/>
      </c>
      <c r="AD125" s="93"/>
      <c r="AE125" s="93" t="str">
        <f>Table1[[#This Row],[Item Description]]&amp;Table1[[#This Row],[Unit]]&amp;Table1[[#This Row],[Unit Price]]</f>
        <v/>
      </c>
    </row>
    <row r="126" spans="1:31" x14ac:dyDescent="0.25">
      <c r="A126" s="95" t="str">
        <f>IF(Table1[[#This Row],[No. Invoice :]]="","",ROW())</f>
        <v/>
      </c>
      <c r="B126" s="291" t="str">
        <f>IF(Table1[h_Kode Sales :_1]="","",B$1+COUNT(B$2:B125))</f>
        <v/>
      </c>
      <c r="D126" s="292"/>
      <c r="E126" s="293"/>
      <c r="F126" s="292"/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N126" s="291" t="str">
        <f>IF(Table1[[#This Row],[h_Item Description]]="","",INDEX([1]!db[NB PAJAK],MATCH(Table1[[#This Row],[h_Item Description]],[1]!db[kode],0)))</f>
        <v/>
      </c>
      <c r="P126" s="93"/>
      <c r="Q126" s="94"/>
      <c r="S126" s="294" t="str">
        <f>Table1[[#This Row],[h_hargasetelahdiskon]]</f>
        <v/>
      </c>
      <c r="V126" s="95" t="str">
        <f ca="1">IF(Table1[[#This Row],[Item Description]]="","",IF(Table1[[#This Row],[//]]="",INDIRECT(ADDRESS(ROW()-1,COLUMN())),Table1[[#This Row],[//]]))</f>
        <v/>
      </c>
      <c r="W126" s="95" t="str">
        <f ca="1">IF(Table1[[#This Row],[h_id]]="","",COUNTIF(Table1[h_id],Table1[[#This Row],[h_id]]))</f>
        <v/>
      </c>
      <c r="X126" s="93" t="str">
        <f>IF(Table1[Item Description]="","",Table1[[#This Row],[Qty]]*Table1[[#This Row],[Unit Price]])</f>
        <v/>
      </c>
      <c r="Y126" s="93" t="str">
        <f>IF(Table1[[#This Row],[h_hargasebelumdiskon]]="","",IF(Table1[[#This Row],[Disc 1]]="",0,Table1[[#This Row],[h_hargasebelumdiskon]]*Table1[[#This Row],[Disc 1]]))</f>
        <v/>
      </c>
      <c r="Z126" s="93" t="str">
        <f>IF(Table1[[#This Row],[h_hargasebelumdiskon]]="","",IF(Table1[[#This Row],[Disc 2]]="",0,(Table1[[#This Row],[h_hargasebelumdiskon]]-Table1[[#This Row],[h_disc 1]])*Table1[[#This Row],[Disc 2]]))</f>
        <v/>
      </c>
      <c r="AA126" s="93" t="str">
        <f>IF(Table1[Item Description]="","",Table1[[#This Row],[h_disc 1]]+Table1[[#This Row],[h_disc 2]])</f>
        <v/>
      </c>
      <c r="AB126" s="93" t="str">
        <f>IF(Table1[Item Description]="","",Table1[[#This Row],[h_hargasebelumdiskon]]-Table1[[#This Row],[h_diskon]])</f>
        <v/>
      </c>
      <c r="AC126" s="93" t="str">
        <f>IF(Table1[//]="","",SUMIF(Table1[h_id],Table1[h_id],Table1[h_hargasetelahdiskon]))</f>
        <v/>
      </c>
      <c r="AD126" s="93"/>
      <c r="AE126" s="93" t="str">
        <f>Table1[[#This Row],[Item Description]]&amp;Table1[[#This Row],[Unit]]&amp;Table1[[#This Row],[Unit Price]]</f>
        <v/>
      </c>
    </row>
    <row r="127" spans="1:31" x14ac:dyDescent="0.25">
      <c r="A127" s="95" t="str">
        <f>IF(Table1[[#This Row],[No. Invoice :]]="","",ROW())</f>
        <v/>
      </c>
      <c r="B127" s="291" t="str">
        <f>IF(Table1[h_Kode Sales :_1]="","",B$1+COUNT(B$2:B126))</f>
        <v/>
      </c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N127" s="291" t="str">
        <f>IF(Table1[[#This Row],[h_Item Description]]="","",INDEX([1]!db[NB PAJAK],MATCH(Table1[[#This Row],[h_Item Description]],[1]!db[kode],0)))</f>
        <v/>
      </c>
      <c r="P127" s="93"/>
      <c r="Q127" s="94"/>
      <c r="S127" s="294" t="str">
        <f>Table1[[#This Row],[h_hargasetelahdiskon]]</f>
        <v/>
      </c>
      <c r="V127" s="95" t="str">
        <f ca="1">IF(Table1[[#This Row],[Item Description]]="","",IF(Table1[[#This Row],[//]]="",INDIRECT(ADDRESS(ROW()-1,COLUMN())),Table1[[#This Row],[//]]))</f>
        <v/>
      </c>
      <c r="W127" s="95" t="str">
        <f ca="1">IF(Table1[[#This Row],[h_id]]="","",COUNTIF(Table1[h_id],Table1[[#This Row],[h_id]]))</f>
        <v/>
      </c>
      <c r="X127" s="93" t="str">
        <f>IF(Table1[Item Description]="","",Table1[[#This Row],[Qty]]*Table1[[#This Row],[Unit Price]])</f>
        <v/>
      </c>
      <c r="Y127" s="93" t="str">
        <f>IF(Table1[[#This Row],[h_hargasebelumdiskon]]="","",IF(Table1[[#This Row],[Disc 1]]="",0,Table1[[#This Row],[h_hargasebelumdiskon]]*Table1[[#This Row],[Disc 1]]))</f>
        <v/>
      </c>
      <c r="Z127" s="93" t="str">
        <f>IF(Table1[[#This Row],[h_hargasebelumdiskon]]="","",IF(Table1[[#This Row],[Disc 2]]="",0,(Table1[[#This Row],[h_hargasebelumdiskon]]-Table1[[#This Row],[h_disc 1]])*Table1[[#This Row],[Disc 2]]))</f>
        <v/>
      </c>
      <c r="AA127" s="93" t="str">
        <f>IF(Table1[Item Description]="","",Table1[[#This Row],[h_disc 1]]+Table1[[#This Row],[h_disc 2]])</f>
        <v/>
      </c>
      <c r="AB127" s="93" t="str">
        <f>IF(Table1[Item Description]="","",Table1[[#This Row],[h_hargasebelumdiskon]]-Table1[[#This Row],[h_diskon]])</f>
        <v/>
      </c>
      <c r="AC127" s="93" t="str">
        <f>IF(Table1[//]="","",SUMIF(Table1[h_id],Table1[h_id],Table1[h_hargasetelahdiskon]))</f>
        <v/>
      </c>
      <c r="AD127" s="93"/>
      <c r="AE127" s="93" t="str">
        <f>Table1[[#This Row],[Item Description]]&amp;Table1[[#This Row],[Unit]]&amp;Table1[[#This Row],[Unit Price]]</f>
        <v/>
      </c>
    </row>
    <row r="128" spans="1:31" x14ac:dyDescent="0.25">
      <c r="A128" s="95" t="str">
        <f>IF(Table1[[#This Row],[No. Invoice :]]="","",ROW())</f>
        <v/>
      </c>
      <c r="B128" s="291" t="str">
        <f>IF(Table1[h_Kode Sales :_1]="","",B$1+COUNT(B$2:B127))</f>
        <v/>
      </c>
      <c r="D128" s="292"/>
      <c r="E128" s="293"/>
      <c r="F128" s="292"/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N128" s="291" t="str">
        <f>IF(Table1[[#This Row],[h_Item Description]]="","",INDEX([1]!db[NB PAJAK],MATCH(Table1[[#This Row],[h_Item Description]],[1]!db[kode],0)))</f>
        <v/>
      </c>
      <c r="P128" s="93"/>
      <c r="Q128" s="94"/>
      <c r="S128" s="294" t="str">
        <f>Table1[[#This Row],[h_hargasetelahdiskon]]</f>
        <v/>
      </c>
      <c r="V128" s="95" t="str">
        <f ca="1">IF(Table1[[#This Row],[Item Description]]="","",IF(Table1[[#This Row],[//]]="",INDIRECT(ADDRESS(ROW()-1,COLUMN())),Table1[[#This Row],[//]]))</f>
        <v/>
      </c>
      <c r="W128" s="95" t="str">
        <f ca="1">IF(Table1[[#This Row],[h_id]]="","",COUNTIF(Table1[h_id],Table1[[#This Row],[h_id]]))</f>
        <v/>
      </c>
      <c r="X128" s="93" t="str">
        <f>IF(Table1[Item Description]="","",Table1[[#This Row],[Qty]]*Table1[[#This Row],[Unit Price]])</f>
        <v/>
      </c>
      <c r="Y128" s="93" t="str">
        <f>IF(Table1[[#This Row],[h_hargasebelumdiskon]]="","",IF(Table1[[#This Row],[Disc 1]]="",0,Table1[[#This Row],[h_hargasebelumdiskon]]*Table1[[#This Row],[Disc 1]]))</f>
        <v/>
      </c>
      <c r="Z128" s="93" t="str">
        <f>IF(Table1[[#This Row],[h_hargasebelumdiskon]]="","",IF(Table1[[#This Row],[Disc 2]]="",0,(Table1[[#This Row],[h_hargasebelumdiskon]]-Table1[[#This Row],[h_disc 1]])*Table1[[#This Row],[Disc 2]]))</f>
        <v/>
      </c>
      <c r="AA128" s="93" t="str">
        <f>IF(Table1[Item Description]="","",Table1[[#This Row],[h_disc 1]]+Table1[[#This Row],[h_disc 2]])</f>
        <v/>
      </c>
      <c r="AB128" s="93" t="str">
        <f>IF(Table1[Item Description]="","",Table1[[#This Row],[h_hargasebelumdiskon]]-Table1[[#This Row],[h_diskon]])</f>
        <v/>
      </c>
      <c r="AC128" s="93" t="str">
        <f>IF(Table1[//]="","",SUMIF(Table1[h_id],Table1[h_id],Table1[h_hargasetelahdiskon]))</f>
        <v/>
      </c>
      <c r="AD128" s="93"/>
      <c r="AE128" s="93" t="str">
        <f>Table1[[#This Row],[Item Description]]&amp;Table1[[#This Row],[Unit]]&amp;Table1[[#This Row],[Unit Price]]</f>
        <v/>
      </c>
    </row>
    <row r="129" spans="1:31" x14ac:dyDescent="0.25">
      <c r="A129" s="95" t="str">
        <f>IF(Table1[[#This Row],[No. Invoice :]]="","",ROW())</f>
        <v/>
      </c>
      <c r="B129" s="291" t="str">
        <f>IF(Table1[h_Kode Sales :_1]="","",B$1+COUNT(B$2:B128))</f>
        <v/>
      </c>
      <c r="G129" s="95" t="str">
        <f>IF(Table1[[#This Row],[h_No. Invoice :]]="","",CONCATENATE("AM"," ",Table1[[#This Row],[h_No. Invoice :]]))</f>
        <v/>
      </c>
      <c r="H129" s="96" t="str">
        <f>CONCATENATE(UPPER(Table1[[#This Row],[h_Kode Sales :_1]])," ",Table1[[#This Row],[h_Kode Sales :_2]])</f>
        <v xml:space="preserve"> </v>
      </c>
      <c r="I129" s="95" t="str">
        <f>IF(Table1[[#This Row],[h_toko]]="","",INDEX(Table2[e],IF(Table1[[#This Row],[h_toko]]="","",MATCH(Table1[[#This Row],[h_toko]],Table2[a],0)),))</f>
        <v/>
      </c>
      <c r="N129" s="291" t="str">
        <f>IF(Table1[[#This Row],[h_Item Description]]="","",INDEX([1]!db[NB PAJAK],MATCH(Table1[[#This Row],[h_Item Description]],[1]!db[kode],0)))</f>
        <v/>
      </c>
      <c r="P129" s="93"/>
      <c r="Q129" s="94"/>
      <c r="S129" s="294" t="str">
        <f>Table1[[#This Row],[h_hargasetelahdiskon]]</f>
        <v/>
      </c>
      <c r="V129" s="95" t="str">
        <f ca="1">IF(Table1[[#This Row],[Item Description]]="","",IF(Table1[[#This Row],[//]]="",INDIRECT(ADDRESS(ROW()-1,COLUMN())),Table1[[#This Row],[//]]))</f>
        <v/>
      </c>
      <c r="W129" s="95" t="str">
        <f ca="1">IF(Table1[[#This Row],[h_id]]="","",COUNTIF(Table1[h_id],Table1[[#This Row],[h_id]]))</f>
        <v/>
      </c>
      <c r="X129" s="93" t="str">
        <f>IF(Table1[Item Description]="","",Table1[[#This Row],[Qty]]*Table1[[#This Row],[Unit Price]])</f>
        <v/>
      </c>
      <c r="Y129" s="93" t="str">
        <f>IF(Table1[[#This Row],[h_hargasebelumdiskon]]="","",IF(Table1[[#This Row],[Disc 1]]="",0,Table1[[#This Row],[h_hargasebelumdiskon]]*Table1[[#This Row],[Disc 1]]))</f>
        <v/>
      </c>
      <c r="Z129" s="93" t="str">
        <f>IF(Table1[[#This Row],[h_hargasebelumdiskon]]="","",IF(Table1[[#This Row],[Disc 2]]="",0,(Table1[[#This Row],[h_hargasebelumdiskon]]-Table1[[#This Row],[h_disc 1]])*Table1[[#This Row],[Disc 2]]))</f>
        <v/>
      </c>
      <c r="AA129" s="93" t="str">
        <f>IF(Table1[Item Description]="","",Table1[[#This Row],[h_disc 1]]+Table1[[#This Row],[h_disc 2]])</f>
        <v/>
      </c>
      <c r="AB129" s="93" t="str">
        <f>IF(Table1[Item Description]="","",Table1[[#This Row],[h_hargasebelumdiskon]]-Table1[[#This Row],[h_diskon]])</f>
        <v/>
      </c>
      <c r="AC129" s="93" t="str">
        <f>IF(Table1[//]="","",SUMIF(Table1[h_id],Table1[h_id],Table1[h_hargasetelahdiskon]))</f>
        <v/>
      </c>
      <c r="AD129" s="93"/>
      <c r="AE129" s="93" t="str">
        <f>Table1[[#This Row],[Item Description]]&amp;Table1[[#This Row],[Unit]]&amp;Table1[[#This Row],[Unit Price]]</f>
        <v/>
      </c>
    </row>
    <row r="130" spans="1:31" x14ac:dyDescent="0.25">
      <c r="A130" s="95" t="str">
        <f>IF(Table1[[#This Row],[No. Invoice :]]="","",ROW())</f>
        <v/>
      </c>
      <c r="B130" s="291" t="str">
        <f>IF(Table1[h_Kode Sales :_1]="","",B$1+COUNT(B$2:B129))</f>
        <v/>
      </c>
      <c r="D130" s="292"/>
      <c r="E130" s="293"/>
      <c r="F130" s="292"/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N130" s="291" t="str">
        <f>IF(Table1[[#This Row],[h_Item Description]]="","",INDEX([1]!db[NB PAJAK],MATCH(Table1[[#This Row],[h_Item Description]],[1]!db[kode],0)))</f>
        <v/>
      </c>
      <c r="P130" s="93"/>
      <c r="Q130" s="94"/>
      <c r="S130" s="294" t="str">
        <f>Table1[[#This Row],[h_hargasetelahdiskon]]</f>
        <v/>
      </c>
      <c r="V130" s="95" t="str">
        <f ca="1">IF(Table1[[#This Row],[Item Description]]="","",IF(Table1[[#This Row],[//]]="",INDIRECT(ADDRESS(ROW()-1,COLUMN())),Table1[[#This Row],[//]]))</f>
        <v/>
      </c>
      <c r="W130" s="95" t="str">
        <f ca="1">IF(Table1[[#This Row],[h_id]]="","",COUNTIF(Table1[h_id],Table1[[#This Row],[h_id]]))</f>
        <v/>
      </c>
      <c r="X130" s="93" t="str">
        <f>IF(Table1[Item Description]="","",Table1[[#This Row],[Qty]]*Table1[[#This Row],[Unit Price]])</f>
        <v/>
      </c>
      <c r="Y130" s="93" t="str">
        <f>IF(Table1[[#This Row],[h_hargasebelumdiskon]]="","",IF(Table1[[#This Row],[Disc 1]]="",0,Table1[[#This Row],[h_hargasebelumdiskon]]*Table1[[#This Row],[Disc 1]]))</f>
        <v/>
      </c>
      <c r="Z130" s="93" t="str">
        <f>IF(Table1[[#This Row],[h_hargasebelumdiskon]]="","",IF(Table1[[#This Row],[Disc 2]]="",0,(Table1[[#This Row],[h_hargasebelumdiskon]]-Table1[[#This Row],[h_disc 1]])*Table1[[#This Row],[Disc 2]]))</f>
        <v/>
      </c>
      <c r="AA130" s="93" t="str">
        <f>IF(Table1[Item Description]="","",Table1[[#This Row],[h_disc 1]]+Table1[[#This Row],[h_disc 2]])</f>
        <v/>
      </c>
      <c r="AB130" s="93" t="str">
        <f>IF(Table1[Item Description]="","",Table1[[#This Row],[h_hargasebelumdiskon]]-Table1[[#This Row],[h_diskon]])</f>
        <v/>
      </c>
      <c r="AC130" s="93" t="str">
        <f>IF(Table1[//]="","",SUMIF(Table1[h_id],Table1[h_id],Table1[h_hargasetelahdiskon]))</f>
        <v/>
      </c>
      <c r="AD130" s="93"/>
      <c r="AE130" s="93" t="str">
        <f>Table1[[#This Row],[Item Description]]&amp;Table1[[#This Row],[Unit]]&amp;Table1[[#This Row],[Unit Price]]</f>
        <v/>
      </c>
    </row>
    <row r="131" spans="1:31" x14ac:dyDescent="0.25">
      <c r="A131" s="95" t="str">
        <f>IF(Table1[[#This Row],[No. Invoice :]]="","",ROW())</f>
        <v/>
      </c>
      <c r="B131" s="291" t="str">
        <f>IF(Table1[h_Kode Sales :_1]="","",B$1+COUNT(B$2:B130))</f>
        <v/>
      </c>
      <c r="D131" s="292"/>
      <c r="E131" s="293"/>
      <c r="F131" s="292"/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N131" s="291" t="str">
        <f>IF(Table1[[#This Row],[h_Item Description]]="","",INDEX([1]!db[NB PAJAK],MATCH(Table1[[#This Row],[h_Item Description]],[1]!db[kode],0)))</f>
        <v/>
      </c>
      <c r="P131" s="93"/>
      <c r="Q131" s="94"/>
      <c r="S131" s="294" t="str">
        <f>Table1[[#This Row],[h_hargasetelahdiskon]]</f>
        <v/>
      </c>
      <c r="V131" s="95" t="str">
        <f ca="1">IF(Table1[[#This Row],[Item Description]]="","",IF(Table1[[#This Row],[//]]="",INDIRECT(ADDRESS(ROW()-1,COLUMN())),Table1[[#This Row],[//]]))</f>
        <v/>
      </c>
      <c r="W131" s="95" t="str">
        <f ca="1">IF(Table1[[#This Row],[h_id]]="","",COUNTIF(Table1[h_id],Table1[[#This Row],[h_id]]))</f>
        <v/>
      </c>
      <c r="X131" s="93" t="str">
        <f>IF(Table1[Item Description]="","",Table1[[#This Row],[Qty]]*Table1[[#This Row],[Unit Price]])</f>
        <v/>
      </c>
      <c r="Y131" s="93" t="str">
        <f>IF(Table1[[#This Row],[h_hargasebelumdiskon]]="","",IF(Table1[[#This Row],[Disc 1]]="",0,Table1[[#This Row],[h_hargasebelumdiskon]]*Table1[[#This Row],[Disc 1]]))</f>
        <v/>
      </c>
      <c r="Z131" s="93" t="str">
        <f>IF(Table1[[#This Row],[h_hargasebelumdiskon]]="","",IF(Table1[[#This Row],[Disc 2]]="",0,(Table1[[#This Row],[h_hargasebelumdiskon]]-Table1[[#This Row],[h_disc 1]])*Table1[[#This Row],[Disc 2]]))</f>
        <v/>
      </c>
      <c r="AA131" s="93" t="str">
        <f>IF(Table1[Item Description]="","",Table1[[#This Row],[h_disc 1]]+Table1[[#This Row],[h_disc 2]])</f>
        <v/>
      </c>
      <c r="AB131" s="93" t="str">
        <f>IF(Table1[Item Description]="","",Table1[[#This Row],[h_hargasebelumdiskon]]-Table1[[#This Row],[h_diskon]])</f>
        <v/>
      </c>
      <c r="AC131" s="93" t="str">
        <f>IF(Table1[//]="","",SUMIF(Table1[h_id],Table1[h_id],Table1[h_hargasetelahdiskon]))</f>
        <v/>
      </c>
      <c r="AD131" s="93"/>
      <c r="AE131" s="93" t="str">
        <f>Table1[[#This Row],[Item Description]]&amp;Table1[[#This Row],[Unit]]&amp;Table1[[#This Row],[Unit Price]]</f>
        <v/>
      </c>
    </row>
    <row r="132" spans="1:31" x14ac:dyDescent="0.25">
      <c r="A132" s="95" t="str">
        <f>IF(Table1[[#This Row],[No. Invoice :]]="","",ROW())</f>
        <v/>
      </c>
      <c r="B132" s="291" t="str">
        <f>IF(Table1[h_Kode Sales :_1]="","",B$1+COUNT(B$2:B131))</f>
        <v/>
      </c>
      <c r="D132" s="292"/>
      <c r="E132" s="293"/>
      <c r="F132" s="292"/>
      <c r="G132" s="95" t="str">
        <f>IF(Table1[[#This Row],[h_No. Invoice :]]="","",CONCATENATE("AM"," ",Table1[[#This Row],[h_No. Invoice :]]))</f>
        <v/>
      </c>
      <c r="H132" s="96" t="str">
        <f>CONCATENATE(UPPER(Table1[[#This Row],[h_Kode Sales :_1]])," ",Table1[[#This Row],[h_Kode Sales :_2]])</f>
        <v xml:space="preserve"> </v>
      </c>
      <c r="I132" s="95" t="str">
        <f>IF(Table1[[#This Row],[h_toko]]="","",INDEX(Table2[e],IF(Table1[[#This Row],[h_toko]]="","",MATCH(Table1[[#This Row],[h_toko]],Table2[a],0)),))</f>
        <v/>
      </c>
      <c r="N132" s="291" t="str">
        <f>IF(Table1[[#This Row],[h_Item Description]]="","",INDEX([1]!db[NB PAJAK],MATCH(Table1[[#This Row],[h_Item Description]],[1]!db[kode],0)))</f>
        <v/>
      </c>
      <c r="P132" s="93"/>
      <c r="Q132" s="94"/>
      <c r="S132" s="294" t="str">
        <f>Table1[[#This Row],[h_hargasetelahdiskon]]</f>
        <v/>
      </c>
      <c r="V132" s="95" t="str">
        <f ca="1">IF(Table1[[#This Row],[Item Description]]="","",IF(Table1[[#This Row],[//]]="",INDIRECT(ADDRESS(ROW()-1,COLUMN())),Table1[[#This Row],[//]]))</f>
        <v/>
      </c>
      <c r="W132" s="95" t="str">
        <f ca="1">IF(Table1[[#This Row],[h_id]]="","",COUNTIF(Table1[h_id],Table1[[#This Row],[h_id]]))</f>
        <v/>
      </c>
      <c r="X132" s="93" t="str">
        <f>IF(Table1[Item Description]="","",Table1[[#This Row],[Qty]]*Table1[[#This Row],[Unit Price]])</f>
        <v/>
      </c>
      <c r="Y132" s="93" t="str">
        <f>IF(Table1[[#This Row],[h_hargasebelumdiskon]]="","",IF(Table1[[#This Row],[Disc 1]]="",0,Table1[[#This Row],[h_hargasebelumdiskon]]*Table1[[#This Row],[Disc 1]]))</f>
        <v/>
      </c>
      <c r="Z132" s="93" t="str">
        <f>IF(Table1[[#This Row],[h_hargasebelumdiskon]]="","",IF(Table1[[#This Row],[Disc 2]]="",0,(Table1[[#This Row],[h_hargasebelumdiskon]]-Table1[[#This Row],[h_disc 1]])*Table1[[#This Row],[Disc 2]]))</f>
        <v/>
      </c>
      <c r="AA132" s="93" t="str">
        <f>IF(Table1[Item Description]="","",Table1[[#This Row],[h_disc 1]]+Table1[[#This Row],[h_disc 2]])</f>
        <v/>
      </c>
      <c r="AB132" s="93" t="str">
        <f>IF(Table1[Item Description]="","",Table1[[#This Row],[h_hargasebelumdiskon]]-Table1[[#This Row],[h_diskon]])</f>
        <v/>
      </c>
      <c r="AC132" s="93" t="str">
        <f>IF(Table1[//]="","",SUMIF(Table1[h_id],Table1[h_id],Table1[h_hargasetelahdiskon]))</f>
        <v/>
      </c>
      <c r="AD132" s="93"/>
      <c r="AE132" s="93" t="str">
        <f>Table1[[#This Row],[Item Description]]&amp;Table1[[#This Row],[Unit]]&amp;Table1[[#This Row],[Unit Price]]</f>
        <v/>
      </c>
    </row>
    <row r="133" spans="1:31" x14ac:dyDescent="0.25">
      <c r="A133" s="95" t="str">
        <f>IF(Table1[[#This Row],[No. Invoice :]]="","",ROW())</f>
        <v/>
      </c>
      <c r="B133" s="291" t="str">
        <f>IF(Table1[h_Kode Sales :_1]="","",B$1+COUNT(B$2:B132))</f>
        <v/>
      </c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N133" s="291" t="str">
        <f>IF(Table1[[#This Row],[h_Item Description]]="","",INDEX([1]!db[NB PAJAK],MATCH(Table1[[#This Row],[h_Item Description]],[1]!db[kode],0)))</f>
        <v/>
      </c>
      <c r="P133" s="93"/>
      <c r="Q133" s="94"/>
      <c r="S133" s="294" t="str">
        <f>Table1[[#This Row],[h_hargasetelahdiskon]]</f>
        <v/>
      </c>
      <c r="V133" s="95" t="str">
        <f ca="1">IF(Table1[[#This Row],[Item Description]]="","",IF(Table1[[#This Row],[//]]="",INDIRECT(ADDRESS(ROW()-1,COLUMN())),Table1[[#This Row],[//]]))</f>
        <v/>
      </c>
      <c r="W133" s="95" t="str">
        <f ca="1"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IF(Table1[[#This Row],[h_hargasebelumdiskon]]="","",IF(Table1[[#This Row],[Disc 1]]="",0,Table1[[#This Row],[h_hargasebelumdiskon]]*Table1[[#This Row],[Disc 1]]))</f>
        <v/>
      </c>
      <c r="Z133" s="93" t="str">
        <f>IF(Table1[[#This Row],[h_hargasebelumdiskon]]="","",IF(Table1[[#This Row],[Disc 2]]="",0,(Table1[[#This Row],[h_hargasebelumdiskon]]-Table1[[#This Row],[h_disc 1]])*Table1[[#This Row],[Disc 2]]))</f>
        <v/>
      </c>
      <c r="AA133" s="93" t="str">
        <f>IF(Table1[Item Description]="","",Table1[[#This Row],[h_disc 1]]+Table1[[#This Row],[h_disc 2]])</f>
        <v/>
      </c>
      <c r="AB133" s="93" t="str">
        <f>IF(Table1[Item Description]="","",Table1[[#This Row],[h_hargasebelumdiskon]]-Table1[[#This Row],[h_diskon]])</f>
        <v/>
      </c>
      <c r="AC133" s="93" t="str">
        <f>IF(Table1[//]="","",SUMIF(Table1[h_id],Table1[h_id],Table1[h_hargasetelahdiskon]))</f>
        <v/>
      </c>
      <c r="AD133" s="93"/>
      <c r="AE133" s="93" t="str">
        <f>Table1[[#This Row],[Item Description]]&amp;Table1[[#This Row],[Unit]]&amp;Table1[[#This Row],[Unit Price]]</f>
        <v/>
      </c>
    </row>
    <row r="134" spans="1:31" x14ac:dyDescent="0.25">
      <c r="A134" s="95" t="str">
        <f>IF(Table1[[#This Row],[No. Invoice :]]="","",ROW())</f>
        <v/>
      </c>
      <c r="B134" s="291" t="str">
        <f>IF(Table1[h_Kode Sales :_1]="","",B$1+COUNT(B$2:B133))</f>
        <v/>
      </c>
      <c r="G134" s="95" t="str">
        <f>IF(Table1[[#This Row],[h_No. Invoice :]]="","",CONCATENATE("AM"," ",Table1[[#This Row],[h_No. Invoice :]]))</f>
        <v/>
      </c>
      <c r="H134" s="96" t="str">
        <f>CONCATENATE(UPPER(Table1[[#This Row],[h_Kode Sales :_1]])," ",Table1[[#This Row],[h_Kode Sales :_2]])</f>
        <v xml:space="preserve"> </v>
      </c>
      <c r="I134" s="95" t="str">
        <f>IF(Table1[[#This Row],[h_toko]]="","",INDEX(Table2[e],IF(Table1[[#This Row],[h_toko]]="","",MATCH(Table1[[#This Row],[h_toko]],Table2[a],0)),))</f>
        <v/>
      </c>
      <c r="N134" s="291" t="str">
        <f>IF(Table1[[#This Row],[h_Item Description]]="","",INDEX([1]!db[NB PAJAK],MATCH(Table1[[#This Row],[h_Item Description]],[1]!db[kode],0)))</f>
        <v/>
      </c>
      <c r="P134" s="93"/>
      <c r="Q134" s="94"/>
      <c r="S134" s="294" t="str">
        <f>Table1[[#This Row],[h_hargasetelahdiskon]]</f>
        <v/>
      </c>
      <c r="V134" s="95" t="str">
        <f ca="1">IF(Table1[[#This Row],[Item Description]]="","",IF(Table1[[#This Row],[//]]="",INDIRECT(ADDRESS(ROW()-1,COLUMN())),Table1[[#This Row],[//]]))</f>
        <v/>
      </c>
      <c r="W134" s="95" t="str">
        <f ca="1">IF(Table1[[#This Row],[h_id]]="","",COUNTIF(Table1[h_id],Table1[[#This Row],[h_id]]))</f>
        <v/>
      </c>
      <c r="X134" s="93" t="str">
        <f>IF(Table1[Item Description]="","",Table1[[#This Row],[Qty]]*Table1[[#This Row],[Unit Price]])</f>
        <v/>
      </c>
      <c r="Y134" s="93" t="str">
        <f>IF(Table1[[#This Row],[h_hargasebelumdiskon]]="","",IF(Table1[[#This Row],[Disc 1]]="",0,Table1[[#This Row],[h_hargasebelumdiskon]]*Table1[[#This Row],[Disc 1]]))</f>
        <v/>
      </c>
      <c r="Z134" s="93" t="str">
        <f>IF(Table1[[#This Row],[h_hargasebelumdiskon]]="","",IF(Table1[[#This Row],[Disc 2]]="",0,(Table1[[#This Row],[h_hargasebelumdiskon]]-Table1[[#This Row],[h_disc 1]])*Table1[[#This Row],[Disc 2]]))</f>
        <v/>
      </c>
      <c r="AA134" s="93" t="str">
        <f>IF(Table1[Item Description]="","",Table1[[#This Row],[h_disc 1]]+Table1[[#This Row],[h_disc 2]])</f>
        <v/>
      </c>
      <c r="AB134" s="93" t="str">
        <f>IF(Table1[Item Description]="","",Table1[[#This Row],[h_hargasebelumdiskon]]-Table1[[#This Row],[h_diskon]])</f>
        <v/>
      </c>
      <c r="AC134" s="93" t="str">
        <f>IF(Table1[//]="","",SUMIF(Table1[h_id],Table1[h_id],Table1[h_hargasetelahdiskon]))</f>
        <v/>
      </c>
      <c r="AD134" s="93"/>
      <c r="AE134" s="93" t="str">
        <f>Table1[[#This Row],[Item Description]]&amp;Table1[[#This Row],[Unit]]&amp;Table1[[#This Row],[Unit Price]]</f>
        <v/>
      </c>
    </row>
    <row r="135" spans="1:31" x14ac:dyDescent="0.25">
      <c r="A135" s="95" t="str">
        <f>IF(Table1[[#This Row],[No. Invoice :]]="","",ROW())</f>
        <v/>
      </c>
      <c r="B135" s="291" t="str">
        <f>IF(Table1[h_Kode Sales :_1]="","",B$1+COUNT(B$2:B134))</f>
        <v/>
      </c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N135" s="291" t="str">
        <f>IF(Table1[[#This Row],[h_Item Description]]="","",INDEX([1]!db[NB PAJAK],MATCH(Table1[[#This Row],[h_Item Description]],[1]!db[kode],0)))</f>
        <v/>
      </c>
      <c r="P135" s="93"/>
      <c r="Q135" s="94"/>
      <c r="S135" s="294" t="str">
        <f>Table1[[#This Row],[h_hargasetelahdiskon]]</f>
        <v/>
      </c>
      <c r="V135" s="95" t="str">
        <f ca="1">IF(Table1[[#This Row],[Item Description]]="","",IF(Table1[[#This Row],[//]]="",INDIRECT(ADDRESS(ROW()-1,COLUMN())),Table1[[#This Row],[//]]))</f>
        <v/>
      </c>
      <c r="W135" s="95" t="str">
        <f ca="1">IF(Table1[[#This Row],[h_id]]="","",COUNTIF(Table1[h_id],Table1[[#This Row],[h_id]]))</f>
        <v/>
      </c>
      <c r="X135" s="93" t="str">
        <f>IF(Table1[Item Description]="","",Table1[[#This Row],[Qty]]*Table1[[#This Row],[Unit Price]])</f>
        <v/>
      </c>
      <c r="Y135" s="93" t="str">
        <f>IF(Table1[[#This Row],[h_hargasebelumdiskon]]="","",IF(Table1[[#This Row],[Disc 1]]="",0,Table1[[#This Row],[h_hargasebelumdiskon]]*Table1[[#This Row],[Disc 1]]))</f>
        <v/>
      </c>
      <c r="Z135" s="93" t="str">
        <f>IF(Table1[[#This Row],[h_hargasebelumdiskon]]="","",IF(Table1[[#This Row],[Disc 2]]="",0,(Table1[[#This Row],[h_hargasebelumdiskon]]-Table1[[#This Row],[h_disc 1]])*Table1[[#This Row],[Disc 2]]))</f>
        <v/>
      </c>
      <c r="AA135" s="93" t="str">
        <f>IF(Table1[Item Description]="","",Table1[[#This Row],[h_disc 1]]+Table1[[#This Row],[h_disc 2]])</f>
        <v/>
      </c>
      <c r="AB135" s="93" t="str">
        <f>IF(Table1[Item Description]="","",Table1[[#This Row],[h_hargasebelumdiskon]]-Table1[[#This Row],[h_diskon]])</f>
        <v/>
      </c>
      <c r="AC135" s="93" t="str">
        <f>IF(Table1[//]="","",SUMIF(Table1[h_id],Table1[h_id],Table1[h_hargasetelahdiskon]))</f>
        <v/>
      </c>
      <c r="AD135" s="93"/>
      <c r="AE135" s="93" t="str">
        <f>Table1[[#This Row],[Item Description]]&amp;Table1[[#This Row],[Unit]]&amp;Table1[[#This Row],[Unit Price]]</f>
        <v/>
      </c>
    </row>
    <row r="136" spans="1:31" x14ac:dyDescent="0.25">
      <c r="A136" s="95" t="str">
        <f>IF(Table1[[#This Row],[No. Invoice :]]="","",ROW())</f>
        <v/>
      </c>
      <c r="B136" s="291" t="str">
        <f>IF(Table1[h_Kode Sales :_1]="","",B$1+COUNT(B$2:B135))</f>
        <v/>
      </c>
      <c r="D136" s="292"/>
      <c r="E136" s="293"/>
      <c r="F136" s="292"/>
      <c r="G136" s="95" t="str">
        <f>IF(Table1[[#This Row],[h_No. Invoice :]]="","",CONCATENATE("AM"," ",Table1[[#This Row],[h_No. Invoice :]]))</f>
        <v/>
      </c>
      <c r="H136" s="96" t="str">
        <f>CONCATENATE(UPPER(Table1[[#This Row],[h_Kode Sales :_1]])," ",Table1[[#This Row],[h_Kode Sales :_2]])</f>
        <v xml:space="preserve"> </v>
      </c>
      <c r="I136" s="95" t="str">
        <f>IF(Table1[[#This Row],[h_toko]]="","",INDEX(Table2[e],IF(Table1[[#This Row],[h_toko]]="","",MATCH(Table1[[#This Row],[h_toko]],Table2[a],0)),))</f>
        <v/>
      </c>
      <c r="N136" s="291" t="str">
        <f>IF(Table1[[#This Row],[h_Item Description]]="","",INDEX([1]!db[NB PAJAK],MATCH(Table1[[#This Row],[h_Item Description]],[1]!db[kode],0)))</f>
        <v/>
      </c>
      <c r="P136" s="93"/>
      <c r="Q136" s="94"/>
      <c r="S136" s="294" t="str">
        <f>Table1[[#This Row],[h_hargasetelahdiskon]]</f>
        <v/>
      </c>
      <c r="V136" s="95" t="str">
        <f ca="1">IF(Table1[[#This Row],[Item Description]]="","",IF(Table1[[#This Row],[//]]="",INDIRECT(ADDRESS(ROW()-1,COLUMN())),Table1[[#This Row],[//]]))</f>
        <v/>
      </c>
      <c r="W136" s="95" t="str">
        <f ca="1">IF(Table1[[#This Row],[h_id]]="","",COUNTIF(Table1[h_id],Table1[[#This Row],[h_id]]))</f>
        <v/>
      </c>
      <c r="X136" s="93" t="str">
        <f>IF(Table1[Item Description]="","",Table1[[#This Row],[Qty]]*Table1[[#This Row],[Unit Price]])</f>
        <v/>
      </c>
      <c r="Y136" s="93" t="str">
        <f>IF(Table1[[#This Row],[h_hargasebelumdiskon]]="","",IF(Table1[[#This Row],[Disc 1]]="",0,Table1[[#This Row],[h_hargasebelumdiskon]]*Table1[[#This Row],[Disc 1]]))</f>
        <v/>
      </c>
      <c r="Z136" s="93" t="str">
        <f>IF(Table1[[#This Row],[h_hargasebelumdiskon]]="","",IF(Table1[[#This Row],[Disc 2]]="",0,(Table1[[#This Row],[h_hargasebelumdiskon]]-Table1[[#This Row],[h_disc 1]])*Table1[[#This Row],[Disc 2]]))</f>
        <v/>
      </c>
      <c r="AA136" s="93" t="str">
        <f>IF(Table1[Item Description]="","",Table1[[#This Row],[h_disc 1]]+Table1[[#This Row],[h_disc 2]])</f>
        <v/>
      </c>
      <c r="AB136" s="93" t="str">
        <f>IF(Table1[Item Description]="","",Table1[[#This Row],[h_hargasebelumdiskon]]-Table1[[#This Row],[h_diskon]])</f>
        <v/>
      </c>
      <c r="AC136" s="93" t="str">
        <f>IF(Table1[//]="","",SUMIF(Table1[h_id],Table1[h_id],Table1[h_hargasetelahdiskon]))</f>
        <v/>
      </c>
      <c r="AD136" s="93"/>
      <c r="AE136" s="93" t="str">
        <f>Table1[[#This Row],[Item Description]]&amp;Table1[[#This Row],[Unit]]&amp;Table1[[#This Row],[Unit Price]]</f>
        <v/>
      </c>
    </row>
    <row r="137" spans="1:31" x14ac:dyDescent="0.25">
      <c r="A137" s="95" t="str">
        <f>IF(Table1[[#This Row],[No. Invoice :]]="","",ROW())</f>
        <v/>
      </c>
      <c r="B137" s="291" t="str">
        <f>IF(Table1[h_Kode Sales :_1]="","",B$1+COUNT(B$2:B136))</f>
        <v/>
      </c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N137" s="291" t="str">
        <f>IF(Table1[[#This Row],[h_Item Description]]="","",INDEX([1]!db[NB PAJAK],MATCH(Table1[[#This Row],[h_Item Description]],[1]!db[kode],0)))</f>
        <v/>
      </c>
      <c r="P137" s="93"/>
      <c r="Q137" s="94"/>
      <c r="S137" s="294" t="str">
        <f>Table1[[#This Row],[h_hargasetelahdiskon]]</f>
        <v/>
      </c>
      <c r="V137" s="95" t="str">
        <f ca="1">IF(Table1[[#This Row],[Item Description]]="","",IF(Table1[[#This Row],[//]]="",INDIRECT(ADDRESS(ROW()-1,COLUMN())),Table1[[#This Row],[//]]))</f>
        <v/>
      </c>
      <c r="W137" s="95" t="str">
        <f ca="1">IF(Table1[[#This Row],[h_id]]="","",COUNTIF(Table1[h_id],Table1[[#This Row],[h_id]]))</f>
        <v/>
      </c>
      <c r="X137" s="93" t="str">
        <f>IF(Table1[Item Description]="","",Table1[[#This Row],[Qty]]*Table1[[#This Row],[Unit Price]])</f>
        <v/>
      </c>
      <c r="Y137" s="93" t="str">
        <f>IF(Table1[[#This Row],[h_hargasebelumdiskon]]="","",IF(Table1[[#This Row],[Disc 1]]="",0,Table1[[#This Row],[h_hargasebelumdiskon]]*Table1[[#This Row],[Disc 1]]))</f>
        <v/>
      </c>
      <c r="Z137" s="93" t="str">
        <f>IF(Table1[[#This Row],[h_hargasebelumdiskon]]="","",IF(Table1[[#This Row],[Disc 2]]="",0,(Table1[[#This Row],[h_hargasebelumdiskon]]-Table1[[#This Row],[h_disc 1]])*Table1[[#This Row],[Disc 2]]))</f>
        <v/>
      </c>
      <c r="AA137" s="93" t="str">
        <f>IF(Table1[Item Description]="","",Table1[[#This Row],[h_disc 1]]+Table1[[#This Row],[h_disc 2]])</f>
        <v/>
      </c>
      <c r="AB137" s="93" t="str">
        <f>IF(Table1[Item Description]="","",Table1[[#This Row],[h_hargasebelumdiskon]]-Table1[[#This Row],[h_diskon]])</f>
        <v/>
      </c>
      <c r="AC137" s="93" t="str">
        <f>IF(Table1[//]="","",SUMIF(Table1[h_id],Table1[h_id],Table1[h_hargasetelahdiskon]))</f>
        <v/>
      </c>
      <c r="AD137" s="93"/>
      <c r="AE137" s="93" t="str">
        <f>Table1[[#This Row],[Item Description]]&amp;Table1[[#This Row],[Unit]]&amp;Table1[[#This Row],[Unit Price]]</f>
        <v/>
      </c>
    </row>
    <row r="138" spans="1:31" x14ac:dyDescent="0.25">
      <c r="A138" s="95" t="str">
        <f>IF(Table1[[#This Row],[No. Invoice :]]="","",ROW())</f>
        <v/>
      </c>
      <c r="B138" s="291" t="str">
        <f>IF(Table1[h_Kode Sales :_1]="","",B$1+COUNT(B$2:B137))</f>
        <v/>
      </c>
      <c r="D138" s="292"/>
      <c r="E138" s="293"/>
      <c r="F138" s="292"/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N138" s="291" t="str">
        <f>IF(Table1[[#This Row],[h_Item Description]]="","",INDEX([1]!db[NB PAJAK],MATCH(Table1[[#This Row],[h_Item Description]],[1]!db[kode],0)))</f>
        <v/>
      </c>
      <c r="P138" s="93"/>
      <c r="Q138" s="94"/>
      <c r="S138" s="294" t="str">
        <f>Table1[[#This Row],[h_hargasetelahdiskon]]</f>
        <v/>
      </c>
      <c r="V138" s="95" t="str">
        <f ca="1">IF(Table1[[#This Row],[Item Description]]="","",IF(Table1[[#This Row],[//]]="",INDIRECT(ADDRESS(ROW()-1,COLUMN())),Table1[[#This Row],[//]]))</f>
        <v/>
      </c>
      <c r="W138" s="95" t="str">
        <f ca="1">IF(Table1[[#This Row],[h_id]]="","",COUNTIF(Table1[h_id],Table1[[#This Row],[h_id]]))</f>
        <v/>
      </c>
      <c r="X138" s="93" t="str">
        <f>IF(Table1[Item Description]="","",Table1[[#This Row],[Qty]]*Table1[[#This Row],[Unit Price]])</f>
        <v/>
      </c>
      <c r="Y138" s="93" t="str">
        <f>IF(Table1[[#This Row],[h_hargasebelumdiskon]]="","",IF(Table1[[#This Row],[Disc 1]]="",0,Table1[[#This Row],[h_hargasebelumdiskon]]*Table1[[#This Row],[Disc 1]]))</f>
        <v/>
      </c>
      <c r="Z138" s="93" t="str">
        <f>IF(Table1[[#This Row],[h_hargasebelumdiskon]]="","",IF(Table1[[#This Row],[Disc 2]]="",0,(Table1[[#This Row],[h_hargasebelumdiskon]]-Table1[[#This Row],[h_disc 1]])*Table1[[#This Row],[Disc 2]]))</f>
        <v/>
      </c>
      <c r="AA138" s="93" t="str">
        <f>IF(Table1[Item Description]="","",Table1[[#This Row],[h_disc 1]]+Table1[[#This Row],[h_disc 2]])</f>
        <v/>
      </c>
      <c r="AB138" s="93" t="str">
        <f>IF(Table1[Item Description]="","",Table1[[#This Row],[h_hargasebelumdiskon]]-Table1[[#This Row],[h_diskon]])</f>
        <v/>
      </c>
      <c r="AC138" s="93" t="str">
        <f>IF(Table1[//]="","",SUMIF(Table1[h_id],Table1[h_id],Table1[h_hargasetelahdiskon]))</f>
        <v/>
      </c>
      <c r="AD138" s="93"/>
      <c r="AE138" s="93" t="str">
        <f>Table1[[#This Row],[Item Description]]&amp;Table1[[#This Row],[Unit]]&amp;Table1[[#This Row],[Unit Price]]</f>
        <v/>
      </c>
    </row>
    <row r="139" spans="1:31" x14ac:dyDescent="0.25">
      <c r="A139" s="95" t="str">
        <f>IF(Table1[[#This Row],[No. Invoice :]]="","",ROW())</f>
        <v/>
      </c>
      <c r="B139" s="291" t="str">
        <f>IF(Table1[h_Kode Sales :_1]="","",B$1+COUNT(B$2:B138))</f>
        <v/>
      </c>
      <c r="G139" s="95" t="str">
        <f>IF(Table1[[#This Row],[h_No. Invoice :]]="","",CONCATENATE("AM"," ",Table1[[#This Row],[h_No. Invoice :]]))</f>
        <v/>
      </c>
      <c r="H139" s="96" t="str">
        <f>CONCATENATE(UPPER(Table1[[#This Row],[h_Kode Sales :_1]])," ",Table1[[#This Row],[h_Kode Sales :_2]])</f>
        <v xml:space="preserve"> </v>
      </c>
      <c r="I139" s="95" t="str">
        <f>IF(Table1[[#This Row],[h_toko]]="","",INDEX(Table2[e],IF(Table1[[#This Row],[h_toko]]="","",MATCH(Table1[[#This Row],[h_toko]],Table2[a],0)),))</f>
        <v/>
      </c>
      <c r="N139" s="291" t="str">
        <f>IF(Table1[[#This Row],[h_Item Description]]="","",INDEX([1]!db[NB PAJAK],MATCH(Table1[[#This Row],[h_Item Description]],[1]!db[kode],0)))</f>
        <v/>
      </c>
      <c r="P139" s="93"/>
      <c r="Q139" s="94"/>
      <c r="S139" s="294" t="str">
        <f>Table1[[#This Row],[h_hargasetelahdiskon]]</f>
        <v/>
      </c>
      <c r="V139" s="95" t="str">
        <f ca="1">IF(Table1[[#This Row],[Item Description]]="","",IF(Table1[[#This Row],[//]]="",INDIRECT(ADDRESS(ROW()-1,COLUMN())),Table1[[#This Row],[//]]))</f>
        <v/>
      </c>
      <c r="W139" s="95" t="str">
        <f ca="1">IF(Table1[[#This Row],[h_id]]="","",COUNTIF(Table1[h_id],Table1[[#This Row],[h_id]]))</f>
        <v/>
      </c>
      <c r="X139" s="93" t="str">
        <f>IF(Table1[Item Description]="","",Table1[[#This Row],[Qty]]*Table1[[#This Row],[Unit Price]])</f>
        <v/>
      </c>
      <c r="Y139" s="93" t="str">
        <f>IF(Table1[[#This Row],[h_hargasebelumdiskon]]="","",IF(Table1[[#This Row],[Disc 1]]="",0,Table1[[#This Row],[h_hargasebelumdiskon]]*Table1[[#This Row],[Disc 1]]))</f>
        <v/>
      </c>
      <c r="Z139" s="93" t="str">
        <f>IF(Table1[[#This Row],[h_hargasebelumdiskon]]="","",IF(Table1[[#This Row],[Disc 2]]="",0,(Table1[[#This Row],[h_hargasebelumdiskon]]-Table1[[#This Row],[h_disc 1]])*Table1[[#This Row],[Disc 2]]))</f>
        <v/>
      </c>
      <c r="AA139" s="93" t="str">
        <f>IF(Table1[Item Description]="","",Table1[[#This Row],[h_disc 1]]+Table1[[#This Row],[h_disc 2]])</f>
        <v/>
      </c>
      <c r="AB139" s="93" t="str">
        <f>IF(Table1[Item Description]="","",Table1[[#This Row],[h_hargasebelumdiskon]]-Table1[[#This Row],[h_diskon]])</f>
        <v/>
      </c>
      <c r="AC139" s="93" t="str">
        <f>IF(Table1[//]="","",SUMIF(Table1[h_id],Table1[h_id],Table1[h_hargasetelahdiskon]))</f>
        <v/>
      </c>
      <c r="AD139" s="93"/>
      <c r="AE139" s="93" t="str">
        <f>Table1[[#This Row],[Item Description]]&amp;Table1[[#This Row],[Unit]]&amp;Table1[[#This Row],[Unit Price]]</f>
        <v/>
      </c>
    </row>
    <row r="140" spans="1:31" x14ac:dyDescent="0.25">
      <c r="A140" s="95" t="str">
        <f>IF(Table1[[#This Row],[No. Invoice :]]="","",ROW())</f>
        <v/>
      </c>
      <c r="B140" s="291" t="str">
        <f>IF(Table1[h_Kode Sales :_1]="","",B$1+COUNT(B$2:B139))</f>
        <v/>
      </c>
      <c r="D140" s="292"/>
      <c r="E140" s="293"/>
      <c r="F140" s="292"/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N140" s="291" t="str">
        <f>IF(Table1[[#This Row],[h_Item Description]]="","",INDEX([1]!db[NB PAJAK],MATCH(Table1[[#This Row],[h_Item Description]],[1]!db[kode],0)))</f>
        <v/>
      </c>
      <c r="P140" s="93"/>
      <c r="Q140" s="94"/>
      <c r="S140" s="294" t="str">
        <f>Table1[[#This Row],[h_hargasetelahdiskon]]</f>
        <v/>
      </c>
      <c r="V140" s="95" t="str">
        <f ca="1">IF(Table1[[#This Row],[Item Description]]="","",IF(Table1[[#This Row],[//]]="",INDIRECT(ADDRESS(ROW()-1,COLUMN())),Table1[[#This Row],[//]]))</f>
        <v/>
      </c>
      <c r="W140" s="95" t="str">
        <f ca="1">IF(Table1[[#This Row],[h_id]]="","",COUNTIF(Table1[h_id],Table1[[#This Row],[h_id]]))</f>
        <v/>
      </c>
      <c r="X140" s="93" t="str">
        <f>IF(Table1[Item Description]="","",Table1[[#This Row],[Qty]]*Table1[[#This Row],[Unit Price]])</f>
        <v/>
      </c>
      <c r="Y140" s="93" t="str">
        <f>IF(Table1[[#This Row],[h_hargasebelumdiskon]]="","",IF(Table1[[#This Row],[Disc 1]]="",0,Table1[[#This Row],[h_hargasebelumdiskon]]*Table1[[#This Row],[Disc 1]]))</f>
        <v/>
      </c>
      <c r="Z140" s="93" t="str">
        <f>IF(Table1[[#This Row],[h_hargasebelumdiskon]]="","",IF(Table1[[#This Row],[Disc 2]]="",0,(Table1[[#This Row],[h_hargasebelumdiskon]]-Table1[[#This Row],[h_disc 1]])*Table1[[#This Row],[Disc 2]]))</f>
        <v/>
      </c>
      <c r="AA140" s="93" t="str">
        <f>IF(Table1[Item Description]="","",Table1[[#This Row],[h_disc 1]]+Table1[[#This Row],[h_disc 2]])</f>
        <v/>
      </c>
      <c r="AB140" s="93" t="str">
        <f>IF(Table1[Item Description]="","",Table1[[#This Row],[h_hargasebelumdiskon]]-Table1[[#This Row],[h_diskon]])</f>
        <v/>
      </c>
      <c r="AC140" s="93" t="str">
        <f>IF(Table1[//]="","",SUMIF(Table1[h_id],Table1[h_id],Table1[h_hargasetelahdiskon]))</f>
        <v/>
      </c>
      <c r="AD140" s="93"/>
      <c r="AE140" s="93" t="str">
        <f>Table1[[#This Row],[Item Description]]&amp;Table1[[#This Row],[Unit]]&amp;Table1[[#This Row],[Unit Price]]</f>
        <v/>
      </c>
    </row>
    <row r="141" spans="1:31" x14ac:dyDescent="0.25">
      <c r="A141" s="95" t="str">
        <f>IF(Table1[[#This Row],[No. Invoice :]]="","",ROW())</f>
        <v/>
      </c>
      <c r="B141" s="291" t="str">
        <f>IF(Table1[h_Kode Sales :_1]="","",B$1+COUNT(B$2:B140))</f>
        <v/>
      </c>
      <c r="D141" s="292"/>
      <c r="E141" s="293"/>
      <c r="F141" s="292"/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N141" s="291" t="str">
        <f>IF(Table1[[#This Row],[h_Item Description]]="","",INDEX([1]!db[NB PAJAK],MATCH(Table1[[#This Row],[h_Item Description]],[1]!db[kode],0)))</f>
        <v/>
      </c>
      <c r="P141" s="93"/>
      <c r="Q141" s="94"/>
      <c r="S141" s="294" t="str">
        <f>Table1[[#This Row],[h_hargasetelahdiskon]]</f>
        <v/>
      </c>
      <c r="V141" s="95" t="str">
        <f ca="1">IF(Table1[[#This Row],[Item Description]]="","",IF(Table1[[#This Row],[//]]="",INDIRECT(ADDRESS(ROW()-1,COLUMN())),Table1[[#This Row],[//]]))</f>
        <v/>
      </c>
      <c r="W141" s="95" t="str">
        <f ca="1">IF(Table1[[#This Row],[h_id]]="","",COUNTIF(Table1[h_id],Table1[[#This Row],[h_id]]))</f>
        <v/>
      </c>
      <c r="X141" s="93" t="str">
        <f>IF(Table1[Item Description]="","",Table1[[#This Row],[Qty]]*Table1[[#This Row],[Unit Price]])</f>
        <v/>
      </c>
      <c r="Y141" s="93" t="str">
        <f>IF(Table1[[#This Row],[h_hargasebelumdiskon]]="","",IF(Table1[[#This Row],[Disc 1]]="",0,Table1[[#This Row],[h_hargasebelumdiskon]]*Table1[[#This Row],[Disc 1]]))</f>
        <v/>
      </c>
      <c r="Z141" s="93" t="str">
        <f>IF(Table1[[#This Row],[h_hargasebelumdiskon]]="","",IF(Table1[[#This Row],[Disc 2]]="",0,(Table1[[#This Row],[h_hargasebelumdiskon]]-Table1[[#This Row],[h_disc 1]])*Table1[[#This Row],[Disc 2]]))</f>
        <v/>
      </c>
      <c r="AA141" s="93" t="str">
        <f>IF(Table1[Item Description]="","",Table1[[#This Row],[h_disc 1]]+Table1[[#This Row],[h_disc 2]])</f>
        <v/>
      </c>
      <c r="AB141" s="93" t="str">
        <f>IF(Table1[Item Description]="","",Table1[[#This Row],[h_hargasebelumdiskon]]-Table1[[#This Row],[h_diskon]])</f>
        <v/>
      </c>
      <c r="AC141" s="93" t="str">
        <f>IF(Table1[//]="","",SUMIF(Table1[h_id],Table1[h_id],Table1[h_hargasetelahdiskon]))</f>
        <v/>
      </c>
      <c r="AD141" s="93"/>
      <c r="AE141" s="93" t="str">
        <f>Table1[[#This Row],[Item Description]]&amp;Table1[[#This Row],[Unit]]&amp;Table1[[#This Row],[Unit Price]]</f>
        <v/>
      </c>
    </row>
    <row r="142" spans="1:31" x14ac:dyDescent="0.25">
      <c r="A142" s="95" t="str">
        <f>IF(Table1[[#This Row],[No. Invoice :]]="","",ROW())</f>
        <v/>
      </c>
      <c r="B142" s="291" t="str">
        <f>IF(Table1[h_Kode Sales :_1]="","",B$1+COUNT(B$2:B141))</f>
        <v/>
      </c>
      <c r="D142" s="292"/>
      <c r="E142" s="293"/>
      <c r="F142" s="292"/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N142" s="291" t="str">
        <f>IF(Table1[[#This Row],[h_Item Description]]="","",INDEX([1]!db[NB PAJAK],MATCH(Table1[[#This Row],[h_Item Description]],[1]!db[kode],0)))</f>
        <v/>
      </c>
      <c r="P142" s="93"/>
      <c r="Q142" s="94"/>
      <c r="S142" s="294" t="str">
        <f>Table1[[#This Row],[h_hargasetelahdiskon]]</f>
        <v/>
      </c>
      <c r="V142" s="95" t="str">
        <f ca="1">IF(Table1[[#This Row],[Item Description]]="","",IF(Table1[[#This Row],[//]]="",INDIRECT(ADDRESS(ROW()-1,COLUMN())),Table1[[#This Row],[//]]))</f>
        <v/>
      </c>
      <c r="W142" s="95" t="str">
        <f ca="1"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IF(Table1[[#This Row],[h_hargasebelumdiskon]]="","",IF(Table1[[#This Row],[Disc 1]]="",0,Table1[[#This Row],[h_hargasebelumdiskon]]*Table1[[#This Row],[Disc 1]]))</f>
        <v/>
      </c>
      <c r="Z142" s="93" t="str">
        <f>IF(Table1[[#This Row],[h_hargasebelumdiskon]]="","",IF(Table1[[#This Row],[Disc 2]]="",0,(Table1[[#This Row],[h_hargasebelumdiskon]]-Table1[[#This Row],[h_disc 1]])*Table1[[#This Row],[Disc 2]]))</f>
        <v/>
      </c>
      <c r="AA142" s="93" t="str">
        <f>IF(Table1[Item Description]="","",Table1[[#This Row],[h_disc 1]]+Table1[[#This Row],[h_disc 2]])</f>
        <v/>
      </c>
      <c r="AB142" s="93" t="str">
        <f>IF(Table1[Item Description]="","",Table1[[#This Row],[h_hargasebelumdiskon]]-Table1[[#This Row],[h_diskon]])</f>
        <v/>
      </c>
      <c r="AC142" s="93" t="str">
        <f>IF(Table1[//]="","",SUMIF(Table1[h_id],Table1[h_id],Table1[h_hargasetelahdiskon]))</f>
        <v/>
      </c>
      <c r="AD142" s="93"/>
      <c r="AE142" s="93" t="str">
        <f>Table1[[#This Row],[Item Description]]&amp;Table1[[#This Row],[Unit]]&amp;Table1[[#This Row],[Unit Price]]</f>
        <v/>
      </c>
    </row>
    <row r="143" spans="1:31" x14ac:dyDescent="0.25">
      <c r="A143" s="95" t="str">
        <f>IF(Table1[[#This Row],[No. Invoice :]]="","",ROW())</f>
        <v/>
      </c>
      <c r="B143" s="291" t="str">
        <f>IF(Table1[h_Kode Sales :_1]="","",B$1+COUNT(B$2:B142))</f>
        <v/>
      </c>
      <c r="G143" s="95" t="str">
        <f>IF(Table1[[#This Row],[h_No. Invoice :]]="","",CONCATENATE("AM"," ",Table1[[#This Row],[h_No. Invoice :]]))</f>
        <v/>
      </c>
      <c r="H143" s="96" t="str">
        <f>CONCATENATE(UPPER(Table1[[#This Row],[h_Kode Sales :_1]])," ",Table1[[#This Row],[h_Kode Sales :_2]])</f>
        <v xml:space="preserve"> </v>
      </c>
      <c r="I143" s="95" t="str">
        <f>IF(Table1[[#This Row],[h_toko]]="","",INDEX(Table2[e],IF(Table1[[#This Row],[h_toko]]="","",MATCH(Table1[[#This Row],[h_toko]],Table2[a],0)),))</f>
        <v/>
      </c>
      <c r="N143" s="291" t="str">
        <f>IF(Table1[[#This Row],[h_Item Description]]="","",INDEX([1]!db[NB PAJAK],MATCH(Table1[[#This Row],[h_Item Description]],[1]!db[kode],0)))</f>
        <v/>
      </c>
      <c r="P143" s="93"/>
      <c r="Q143" s="94"/>
      <c r="S143" s="294" t="str">
        <f>Table1[[#This Row],[h_hargasetelahdiskon]]</f>
        <v/>
      </c>
      <c r="V143" s="95" t="str">
        <f ca="1">IF(Table1[[#This Row],[Item Description]]="","",IF(Table1[[#This Row],[//]]="",INDIRECT(ADDRESS(ROW()-1,COLUMN())),Table1[[#This Row],[//]]))</f>
        <v/>
      </c>
      <c r="W143" s="95" t="str">
        <f ca="1">IF(Table1[[#This Row],[h_id]]="","",COUNTIF(Table1[h_id],Table1[[#This Row],[h_id]]))</f>
        <v/>
      </c>
      <c r="X143" s="93" t="str">
        <f>IF(Table1[Item Description]="","",Table1[[#This Row],[Qty]]*Table1[[#This Row],[Unit Price]])</f>
        <v/>
      </c>
      <c r="Y143" s="93" t="str">
        <f>IF(Table1[[#This Row],[h_hargasebelumdiskon]]="","",IF(Table1[[#This Row],[Disc 1]]="",0,Table1[[#This Row],[h_hargasebelumdiskon]]*Table1[[#This Row],[Disc 1]]))</f>
        <v/>
      </c>
      <c r="Z143" s="93" t="str">
        <f>IF(Table1[[#This Row],[h_hargasebelumdiskon]]="","",IF(Table1[[#This Row],[Disc 2]]="",0,(Table1[[#This Row],[h_hargasebelumdiskon]]-Table1[[#This Row],[h_disc 1]])*Table1[[#This Row],[Disc 2]]))</f>
        <v/>
      </c>
      <c r="AA143" s="93" t="str">
        <f>IF(Table1[Item Description]="","",Table1[[#This Row],[h_disc 1]]+Table1[[#This Row],[h_disc 2]])</f>
        <v/>
      </c>
      <c r="AB143" s="93" t="str">
        <f>IF(Table1[Item Description]="","",Table1[[#This Row],[h_hargasebelumdiskon]]-Table1[[#This Row],[h_diskon]])</f>
        <v/>
      </c>
      <c r="AC143" s="93" t="str">
        <f>IF(Table1[//]="","",SUMIF(Table1[h_id],Table1[h_id],Table1[h_hargasetelahdiskon]))</f>
        <v/>
      </c>
      <c r="AD143" s="93"/>
      <c r="AE143" s="93" t="str">
        <f>Table1[[#This Row],[Item Description]]&amp;Table1[[#This Row],[Unit]]&amp;Table1[[#This Row],[Unit Price]]</f>
        <v/>
      </c>
    </row>
    <row r="144" spans="1:31" x14ac:dyDescent="0.25">
      <c r="A144" s="95" t="str">
        <f>IF(Table1[[#This Row],[No. Invoice :]]="","",ROW())</f>
        <v/>
      </c>
      <c r="B144" s="291" t="str">
        <f>IF(Table1[h_Kode Sales :_1]="","",B$1+COUNT(B$2:B143))</f>
        <v/>
      </c>
      <c r="D144" s="292"/>
      <c r="E144" s="293"/>
      <c r="F144" s="292"/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N144" s="291" t="str">
        <f>IF(Table1[[#This Row],[h_Item Description]]="","",INDEX([1]!db[NB PAJAK],MATCH(Table1[[#This Row],[h_Item Description]],[1]!db[kode],0)))</f>
        <v/>
      </c>
      <c r="P144" s="93"/>
      <c r="Q144" s="94"/>
      <c r="S144" s="294" t="str">
        <f>Table1[[#This Row],[h_hargasetelahdiskon]]</f>
        <v/>
      </c>
      <c r="V144" s="95" t="str">
        <f ca="1">IF(Table1[[#This Row],[Item Description]]="","",IF(Table1[[#This Row],[//]]="",INDIRECT(ADDRESS(ROW()-1,COLUMN())),Table1[[#This Row],[//]]))</f>
        <v/>
      </c>
      <c r="W144" s="95" t="str">
        <f ca="1">IF(Table1[[#This Row],[h_id]]="","",COUNTIF(Table1[h_id],Table1[[#This Row],[h_id]]))</f>
        <v/>
      </c>
      <c r="X144" s="93" t="str">
        <f>IF(Table1[Item Description]="","",Table1[[#This Row],[Qty]]*Table1[[#This Row],[Unit Price]])</f>
        <v/>
      </c>
      <c r="Y144" s="93" t="str">
        <f>IF(Table1[[#This Row],[h_hargasebelumdiskon]]="","",IF(Table1[[#This Row],[Disc 1]]="",0,Table1[[#This Row],[h_hargasebelumdiskon]]*Table1[[#This Row],[Disc 1]]))</f>
        <v/>
      </c>
      <c r="Z144" s="93" t="str">
        <f>IF(Table1[[#This Row],[h_hargasebelumdiskon]]="","",IF(Table1[[#This Row],[Disc 2]]="",0,(Table1[[#This Row],[h_hargasebelumdiskon]]-Table1[[#This Row],[h_disc 1]])*Table1[[#This Row],[Disc 2]]))</f>
        <v/>
      </c>
      <c r="AA144" s="93" t="str">
        <f>IF(Table1[Item Description]="","",Table1[[#This Row],[h_disc 1]]+Table1[[#This Row],[h_disc 2]])</f>
        <v/>
      </c>
      <c r="AB144" s="93" t="str">
        <f>IF(Table1[Item Description]="","",Table1[[#This Row],[h_hargasebelumdiskon]]-Table1[[#This Row],[h_diskon]])</f>
        <v/>
      </c>
      <c r="AC144" s="93" t="str">
        <f>IF(Table1[//]="","",SUMIF(Table1[h_id],Table1[h_id],Table1[h_hargasetelahdiskon]))</f>
        <v/>
      </c>
      <c r="AD144" s="93"/>
      <c r="AE144" s="93" t="str">
        <f>Table1[[#This Row],[Item Description]]&amp;Table1[[#This Row],[Unit]]&amp;Table1[[#This Row],[Unit Price]]</f>
        <v/>
      </c>
    </row>
    <row r="145" spans="1:31" x14ac:dyDescent="0.25">
      <c r="A145" s="95" t="str">
        <f>IF(Table1[[#This Row],[No. Invoice :]]="","",ROW())</f>
        <v/>
      </c>
      <c r="B145" s="291" t="str">
        <f>IF(Table1[h_Kode Sales :_1]="","",B$1+COUNT(B$2:B144))</f>
        <v/>
      </c>
      <c r="D145" s="292"/>
      <c r="E145" s="293"/>
      <c r="F145" s="292"/>
      <c r="G145" s="95" t="str">
        <f>IF(Table1[[#This Row],[h_No. Invoice :]]="","",CONCATENATE("AM"," ",Table1[[#This Row],[h_No. Invoice :]]))</f>
        <v/>
      </c>
      <c r="H145" s="96" t="str">
        <f>CONCATENATE(UPPER(Table1[[#This Row],[h_Kode Sales :_1]])," ",Table1[[#This Row],[h_Kode Sales :_2]])</f>
        <v xml:space="preserve"> </v>
      </c>
      <c r="I145" s="95" t="str">
        <f>IF(Table1[[#This Row],[h_toko]]="","",INDEX(Table2[e],IF(Table1[[#This Row],[h_toko]]="","",MATCH(Table1[[#This Row],[h_toko]],Table2[a],0)),))</f>
        <v/>
      </c>
      <c r="N145" s="291" t="str">
        <f>IF(Table1[[#This Row],[h_Item Description]]="","",INDEX([1]!db[NB PAJAK],MATCH(Table1[[#This Row],[h_Item Description]],[1]!db[kode],0)))</f>
        <v/>
      </c>
      <c r="P145" s="93"/>
      <c r="Q145" s="94"/>
      <c r="S145" s="294" t="str">
        <f>Table1[[#This Row],[h_hargasetelahdiskon]]</f>
        <v/>
      </c>
      <c r="V145" s="95" t="str">
        <f ca="1">IF(Table1[[#This Row],[Item Description]]="","",IF(Table1[[#This Row],[//]]="",INDIRECT(ADDRESS(ROW()-1,COLUMN())),Table1[[#This Row],[//]]))</f>
        <v/>
      </c>
      <c r="W145" s="95" t="str">
        <f ca="1">IF(Table1[[#This Row],[h_id]]="","",COUNTIF(Table1[h_id],Table1[[#This Row],[h_id]]))</f>
        <v/>
      </c>
      <c r="X145" s="93" t="str">
        <f>IF(Table1[Item Description]="","",Table1[[#This Row],[Qty]]*Table1[[#This Row],[Unit Price]])</f>
        <v/>
      </c>
      <c r="Y145" s="93" t="str">
        <f>IF(Table1[[#This Row],[h_hargasebelumdiskon]]="","",IF(Table1[[#This Row],[Disc 1]]="",0,Table1[[#This Row],[h_hargasebelumdiskon]]*Table1[[#This Row],[Disc 1]]))</f>
        <v/>
      </c>
      <c r="Z145" s="93" t="str">
        <f>IF(Table1[[#This Row],[h_hargasebelumdiskon]]="","",IF(Table1[[#This Row],[Disc 2]]="",0,(Table1[[#This Row],[h_hargasebelumdiskon]]-Table1[[#This Row],[h_disc 1]])*Table1[[#This Row],[Disc 2]]))</f>
        <v/>
      </c>
      <c r="AA145" s="93" t="str">
        <f>IF(Table1[Item Description]="","",Table1[[#This Row],[h_disc 1]]+Table1[[#This Row],[h_disc 2]])</f>
        <v/>
      </c>
      <c r="AB145" s="93" t="str">
        <f>IF(Table1[Item Description]="","",Table1[[#This Row],[h_hargasebelumdiskon]]-Table1[[#This Row],[h_diskon]])</f>
        <v/>
      </c>
      <c r="AC145" s="93" t="str">
        <f>IF(Table1[//]="","",SUMIF(Table1[h_id],Table1[h_id],Table1[h_hargasetelahdiskon]))</f>
        <v/>
      </c>
      <c r="AD145" s="93"/>
      <c r="AE145" s="93" t="str">
        <f>Table1[[#This Row],[Item Description]]&amp;Table1[[#This Row],[Unit]]&amp;Table1[[#This Row],[Unit Price]]</f>
        <v/>
      </c>
    </row>
    <row r="146" spans="1:31" x14ac:dyDescent="0.25">
      <c r="A146" s="95" t="str">
        <f>IF(Table1[[#This Row],[No. Invoice :]]="","",ROW())</f>
        <v/>
      </c>
      <c r="B146" s="291" t="str">
        <f>IF(Table1[h_Kode Sales :_1]="","",B$1+COUNT(B$2:B145))</f>
        <v/>
      </c>
      <c r="D146" s="292"/>
      <c r="E146" s="293"/>
      <c r="F146" s="292"/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N146" s="291" t="str">
        <f>IF(Table1[[#This Row],[h_Item Description]]="","",INDEX([1]!db[NB PAJAK],MATCH(Table1[[#This Row],[h_Item Description]],[1]!db[kode],0)))</f>
        <v/>
      </c>
      <c r="P146" s="93"/>
      <c r="Q146" s="94"/>
      <c r="S146" s="294" t="str">
        <f>Table1[[#This Row],[h_hargasetelahdiskon]]</f>
        <v/>
      </c>
      <c r="V146" s="95" t="str">
        <f ca="1">IF(Table1[[#This Row],[Item Description]]="","",IF(Table1[[#This Row],[//]]="",INDIRECT(ADDRESS(ROW()-1,COLUMN())),Table1[[#This Row],[//]]))</f>
        <v/>
      </c>
      <c r="W146" s="95" t="str">
        <f ca="1">IF(Table1[[#This Row],[h_id]]="","",COUNTIF(Table1[h_id],Table1[[#This Row],[h_id]]))</f>
        <v/>
      </c>
      <c r="X146" s="93" t="str">
        <f>IF(Table1[Item Description]="","",Table1[[#This Row],[Qty]]*Table1[[#This Row],[Unit Price]])</f>
        <v/>
      </c>
      <c r="Y146" s="93" t="str">
        <f>IF(Table1[[#This Row],[h_hargasebelumdiskon]]="","",IF(Table1[[#This Row],[Disc 1]]="",0,Table1[[#This Row],[h_hargasebelumdiskon]]*Table1[[#This Row],[Disc 1]]))</f>
        <v/>
      </c>
      <c r="Z146" s="93" t="str">
        <f>IF(Table1[[#This Row],[h_hargasebelumdiskon]]="","",IF(Table1[[#This Row],[Disc 2]]="",0,(Table1[[#This Row],[h_hargasebelumdiskon]]-Table1[[#This Row],[h_disc 1]])*Table1[[#This Row],[Disc 2]]))</f>
        <v/>
      </c>
      <c r="AA146" s="93" t="str">
        <f>IF(Table1[Item Description]="","",Table1[[#This Row],[h_disc 1]]+Table1[[#This Row],[h_disc 2]])</f>
        <v/>
      </c>
      <c r="AB146" s="93" t="str">
        <f>IF(Table1[Item Description]="","",Table1[[#This Row],[h_hargasebelumdiskon]]-Table1[[#This Row],[h_diskon]])</f>
        <v/>
      </c>
      <c r="AC146" s="93" t="str">
        <f>IF(Table1[//]="","",SUMIF(Table1[h_id],Table1[h_id],Table1[h_hargasetelahdiskon]))</f>
        <v/>
      </c>
      <c r="AD146" s="93"/>
      <c r="AE146" s="93" t="str">
        <f>Table1[[#This Row],[Item Description]]&amp;Table1[[#This Row],[Unit]]&amp;Table1[[#This Row],[Unit Price]]</f>
        <v/>
      </c>
    </row>
    <row r="147" spans="1:31" x14ac:dyDescent="0.25">
      <c r="A147" s="95" t="str">
        <f>IF(Table1[[#This Row],[No. Invoice :]]="","",ROW())</f>
        <v/>
      </c>
      <c r="B147" s="291" t="str">
        <f>IF(Table1[h_Kode Sales :_1]="","",B$1+COUNT(B$2:B146))</f>
        <v/>
      </c>
      <c r="G147" s="95" t="str">
        <f>IF(Table1[[#This Row],[h_No. Invoice :]]="","",CONCATENATE("AM"," ",Table1[[#This Row],[h_No. Invoice :]]))</f>
        <v/>
      </c>
      <c r="H147" s="96" t="str">
        <f>CONCATENATE(UPPER(Table1[[#This Row],[h_Kode Sales :_1]])," ",Table1[[#This Row],[h_Kode Sales :_2]])</f>
        <v xml:space="preserve"> </v>
      </c>
      <c r="I147" s="95" t="str">
        <f>IF(Table1[[#This Row],[h_toko]]="","",INDEX(Table2[e],IF(Table1[[#This Row],[h_toko]]="","",MATCH(Table1[[#This Row],[h_toko]],Table2[a],0)),))</f>
        <v/>
      </c>
      <c r="N147" s="291" t="str">
        <f>IF(Table1[[#This Row],[h_Item Description]]="","",INDEX([1]!db[NB PAJAK],MATCH(Table1[[#This Row],[h_Item Description]],[1]!db[kode],0)))</f>
        <v/>
      </c>
      <c r="P147" s="93"/>
      <c r="Q147" s="94"/>
      <c r="S147" s="294" t="str">
        <f>Table1[[#This Row],[h_hargasetelahdiskon]]</f>
        <v/>
      </c>
      <c r="V147" s="95" t="str">
        <f ca="1">IF(Table1[[#This Row],[Item Description]]="","",IF(Table1[[#This Row],[//]]="",INDIRECT(ADDRESS(ROW()-1,COLUMN())),Table1[[#This Row],[//]]))</f>
        <v/>
      </c>
      <c r="W147" s="95" t="str">
        <f ca="1">IF(Table1[[#This Row],[h_id]]="","",COUNTIF(Table1[h_id],Table1[[#This Row],[h_id]]))</f>
        <v/>
      </c>
      <c r="X147" s="93" t="str">
        <f>IF(Table1[Item Description]="","",Table1[[#This Row],[Qty]]*Table1[[#This Row],[Unit Price]])</f>
        <v/>
      </c>
      <c r="Y147" s="93" t="str">
        <f>IF(Table1[[#This Row],[h_hargasebelumdiskon]]="","",IF(Table1[[#This Row],[Disc 1]]="",0,Table1[[#This Row],[h_hargasebelumdiskon]]*Table1[[#This Row],[Disc 1]]))</f>
        <v/>
      </c>
      <c r="Z147" s="93" t="str">
        <f>IF(Table1[[#This Row],[h_hargasebelumdiskon]]="","",IF(Table1[[#This Row],[Disc 2]]="",0,(Table1[[#This Row],[h_hargasebelumdiskon]]-Table1[[#This Row],[h_disc 1]])*Table1[[#This Row],[Disc 2]]))</f>
        <v/>
      </c>
      <c r="AA147" s="93" t="str">
        <f>IF(Table1[Item Description]="","",Table1[[#This Row],[h_disc 1]]+Table1[[#This Row],[h_disc 2]])</f>
        <v/>
      </c>
      <c r="AB147" s="93" t="str">
        <f>IF(Table1[Item Description]="","",Table1[[#This Row],[h_hargasebelumdiskon]]-Table1[[#This Row],[h_diskon]])</f>
        <v/>
      </c>
      <c r="AC147" s="93" t="str">
        <f>IF(Table1[//]="","",SUMIF(Table1[h_id],Table1[h_id],Table1[h_hargasetelahdiskon]))</f>
        <v/>
      </c>
      <c r="AD147" s="93"/>
      <c r="AE147" s="93" t="str">
        <f>Table1[[#This Row],[Item Description]]&amp;Table1[[#This Row],[Unit]]&amp;Table1[[#This Row],[Unit Price]]</f>
        <v/>
      </c>
    </row>
    <row r="148" spans="1:31" x14ac:dyDescent="0.25">
      <c r="A148" s="95" t="str">
        <f>IF(Table1[[#This Row],[No. Invoice :]]="","",ROW())</f>
        <v/>
      </c>
      <c r="B148" s="291" t="str">
        <f>IF(Table1[h_Kode Sales :_1]="","",B$1+COUNT(B$2:B147))</f>
        <v/>
      </c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N148" s="291" t="str">
        <f>IF(Table1[[#This Row],[h_Item Description]]="","",INDEX([1]!db[NB PAJAK],MATCH(Table1[[#This Row],[h_Item Description]],[1]!db[kode],0)))</f>
        <v/>
      </c>
      <c r="P148" s="93"/>
      <c r="Q148" s="94"/>
      <c r="S148" s="294" t="str">
        <f>Table1[[#This Row],[h_hargasetelahdiskon]]</f>
        <v/>
      </c>
      <c r="V148" s="95" t="str">
        <f ca="1">IF(Table1[[#This Row],[Item Description]]="","",IF(Table1[[#This Row],[//]]="",INDIRECT(ADDRESS(ROW()-1,COLUMN())),Table1[[#This Row],[//]]))</f>
        <v/>
      </c>
      <c r="W148" s="95" t="str">
        <f ca="1">IF(Table1[[#This Row],[h_id]]="","",COUNTIF(Table1[h_id],Table1[[#This Row],[h_id]]))</f>
        <v/>
      </c>
      <c r="X148" s="93" t="str">
        <f>IF(Table1[Item Description]="","",Table1[[#This Row],[Qty]]*Table1[[#This Row],[Unit Price]])</f>
        <v/>
      </c>
      <c r="Y148" s="93" t="str">
        <f>IF(Table1[[#This Row],[h_hargasebelumdiskon]]="","",IF(Table1[[#This Row],[Disc 1]]="",0,Table1[[#This Row],[h_hargasebelumdiskon]]*Table1[[#This Row],[Disc 1]]))</f>
        <v/>
      </c>
      <c r="Z148" s="93" t="str">
        <f>IF(Table1[[#This Row],[h_hargasebelumdiskon]]="","",IF(Table1[[#This Row],[Disc 2]]="",0,(Table1[[#This Row],[h_hargasebelumdiskon]]-Table1[[#This Row],[h_disc 1]])*Table1[[#This Row],[Disc 2]]))</f>
        <v/>
      </c>
      <c r="AA148" s="93" t="str">
        <f>IF(Table1[Item Description]="","",Table1[[#This Row],[h_disc 1]]+Table1[[#This Row],[h_disc 2]])</f>
        <v/>
      </c>
      <c r="AB148" s="93" t="str">
        <f>IF(Table1[Item Description]="","",Table1[[#This Row],[h_hargasebelumdiskon]]-Table1[[#This Row],[h_diskon]])</f>
        <v/>
      </c>
      <c r="AC148" s="93" t="str">
        <f>IF(Table1[//]="","",SUMIF(Table1[h_id],Table1[h_id],Table1[h_hargasetelahdiskon]))</f>
        <v/>
      </c>
      <c r="AD148" s="93"/>
      <c r="AE148" s="93" t="str">
        <f>Table1[[#This Row],[Item Description]]&amp;Table1[[#This Row],[Unit]]&amp;Table1[[#This Row],[Unit Price]]</f>
        <v/>
      </c>
    </row>
    <row r="149" spans="1:31" x14ac:dyDescent="0.25">
      <c r="A149" s="95" t="str">
        <f>IF(Table1[[#This Row],[No. Invoice :]]="","",ROW())</f>
        <v/>
      </c>
      <c r="B149" s="291" t="str">
        <f>IF(Table1[h_Kode Sales :_1]="","",B$1+COUNT(B$2:B148))</f>
        <v/>
      </c>
      <c r="G149" s="95" t="str">
        <f>IF(Table1[[#This Row],[h_No. Invoice :]]="","",CONCATENATE("AM"," ",Table1[[#This Row],[h_No. Invoice :]]))</f>
        <v/>
      </c>
      <c r="H149" s="96" t="str">
        <f>CONCATENATE(UPPER(Table1[[#This Row],[h_Kode Sales :_1]])," ",Table1[[#This Row],[h_Kode Sales :_2]])</f>
        <v xml:space="preserve"> </v>
      </c>
      <c r="I149" s="95" t="str">
        <f>IF(Table1[[#This Row],[h_toko]]="","",INDEX(Table2[e],IF(Table1[[#This Row],[h_toko]]="","",MATCH(Table1[[#This Row],[h_toko]],Table2[a],0)),))</f>
        <v/>
      </c>
      <c r="N149" s="291" t="str">
        <f>IF(Table1[[#This Row],[h_Item Description]]="","",INDEX([1]!db[NB PAJAK],MATCH(Table1[[#This Row],[h_Item Description]],[1]!db[kode],0)))</f>
        <v/>
      </c>
      <c r="P149" s="93"/>
      <c r="Q149" s="94"/>
      <c r="S149" s="294" t="str">
        <f>Table1[[#This Row],[h_hargasetelahdiskon]]</f>
        <v/>
      </c>
      <c r="V149" s="95" t="str">
        <f ca="1">IF(Table1[[#This Row],[Item Description]]="","",IF(Table1[[#This Row],[//]]="",INDIRECT(ADDRESS(ROW()-1,COLUMN())),Table1[[#This Row],[//]]))</f>
        <v/>
      </c>
      <c r="W149" s="95" t="str">
        <f ca="1">IF(Table1[[#This Row],[h_id]]="","",COUNTIF(Table1[h_id],Table1[[#This Row],[h_id]]))</f>
        <v/>
      </c>
      <c r="X149" s="93" t="str">
        <f>IF(Table1[Item Description]="","",Table1[[#This Row],[Qty]]*Table1[[#This Row],[Unit Price]])</f>
        <v/>
      </c>
      <c r="Y149" s="93" t="str">
        <f>IF(Table1[[#This Row],[h_hargasebelumdiskon]]="","",IF(Table1[[#This Row],[Disc 1]]="",0,Table1[[#This Row],[h_hargasebelumdiskon]]*Table1[[#This Row],[Disc 1]]))</f>
        <v/>
      </c>
      <c r="Z149" s="93" t="str">
        <f>IF(Table1[[#This Row],[h_hargasebelumdiskon]]="","",IF(Table1[[#This Row],[Disc 2]]="",0,(Table1[[#This Row],[h_hargasebelumdiskon]]-Table1[[#This Row],[h_disc 1]])*Table1[[#This Row],[Disc 2]]))</f>
        <v/>
      </c>
      <c r="AA149" s="93" t="str">
        <f>IF(Table1[Item Description]="","",Table1[[#This Row],[h_disc 1]]+Table1[[#This Row],[h_disc 2]])</f>
        <v/>
      </c>
      <c r="AB149" s="93" t="str">
        <f>IF(Table1[Item Description]="","",Table1[[#This Row],[h_hargasebelumdiskon]]-Table1[[#This Row],[h_diskon]])</f>
        <v/>
      </c>
      <c r="AC149" s="93" t="str">
        <f>IF(Table1[//]="","",SUMIF(Table1[h_id],Table1[h_id],Table1[h_hargasetelahdiskon]))</f>
        <v/>
      </c>
      <c r="AD149" s="93"/>
      <c r="AE149" s="93" t="str">
        <f>Table1[[#This Row],[Item Description]]&amp;Table1[[#This Row],[Unit]]&amp;Table1[[#This Row],[Unit Price]]</f>
        <v/>
      </c>
    </row>
    <row r="150" spans="1:31" x14ac:dyDescent="0.25">
      <c r="A150" s="95" t="str">
        <f>IF(Table1[[#This Row],[No. Invoice :]]="","",ROW())</f>
        <v/>
      </c>
      <c r="B150" s="291" t="str">
        <f>IF(Table1[h_Kode Sales :_1]="","",B$1+COUNT(B$2:B149))</f>
        <v/>
      </c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N150" s="291" t="str">
        <f>IF(Table1[[#This Row],[h_Item Description]]="","",INDEX([1]!db[NB PAJAK],MATCH(Table1[[#This Row],[h_Item Description]],[1]!db[kode],0)))</f>
        <v/>
      </c>
      <c r="P150" s="93"/>
      <c r="Q150" s="94"/>
      <c r="S150" s="294" t="str">
        <f>Table1[[#This Row],[h_hargasetelahdiskon]]</f>
        <v/>
      </c>
      <c r="V150" s="95" t="str">
        <f ca="1">IF(Table1[[#This Row],[Item Description]]="","",IF(Table1[[#This Row],[//]]="",INDIRECT(ADDRESS(ROW()-1,COLUMN())),Table1[[#This Row],[//]]))</f>
        <v/>
      </c>
      <c r="W150" s="95" t="str">
        <f ca="1">IF(Table1[[#This Row],[h_id]]="","",COUNTIF(Table1[h_id],Table1[[#This Row],[h_id]]))</f>
        <v/>
      </c>
      <c r="X150" s="93" t="str">
        <f>IF(Table1[Item Description]="","",Table1[[#This Row],[Qty]]*Table1[[#This Row],[Unit Price]])</f>
        <v/>
      </c>
      <c r="Y150" s="93" t="str">
        <f>IF(Table1[[#This Row],[h_hargasebelumdiskon]]="","",IF(Table1[[#This Row],[Disc 1]]="",0,Table1[[#This Row],[h_hargasebelumdiskon]]*Table1[[#This Row],[Disc 1]]))</f>
        <v/>
      </c>
      <c r="Z150" s="93" t="str">
        <f>IF(Table1[[#This Row],[h_hargasebelumdiskon]]="","",IF(Table1[[#This Row],[Disc 2]]="",0,(Table1[[#This Row],[h_hargasebelumdiskon]]-Table1[[#This Row],[h_disc 1]])*Table1[[#This Row],[Disc 2]]))</f>
        <v/>
      </c>
      <c r="AA150" s="93" t="str">
        <f>IF(Table1[Item Description]="","",Table1[[#This Row],[h_disc 1]]+Table1[[#This Row],[h_disc 2]])</f>
        <v/>
      </c>
      <c r="AB150" s="93" t="str">
        <f>IF(Table1[Item Description]="","",Table1[[#This Row],[h_hargasebelumdiskon]]-Table1[[#This Row],[h_diskon]])</f>
        <v/>
      </c>
      <c r="AC150" s="93" t="str">
        <f>IF(Table1[//]="","",SUMIF(Table1[h_id],Table1[h_id],Table1[h_hargasetelahdiskon]))</f>
        <v/>
      </c>
      <c r="AD150" s="93"/>
      <c r="AE150" s="93" t="str">
        <f>Table1[[#This Row],[Item Description]]&amp;Table1[[#This Row],[Unit]]&amp;Table1[[#This Row],[Unit Price]]</f>
        <v/>
      </c>
    </row>
    <row r="151" spans="1:31" x14ac:dyDescent="0.25">
      <c r="A151" s="95" t="str">
        <f>IF(Table1[[#This Row],[No. Invoice :]]="","",ROW())</f>
        <v/>
      </c>
      <c r="B151" s="291" t="str">
        <f>IF(Table1[h_Kode Sales :_1]="","",B$1+COUNT(B$2:B150))</f>
        <v/>
      </c>
      <c r="G151" s="95" t="str">
        <f>IF(Table1[[#This Row],[h_No. Invoice :]]="","",CONCATENATE("AM"," ",Table1[[#This Row],[h_No. Invoice :]]))</f>
        <v/>
      </c>
      <c r="H151" s="96" t="str">
        <f>CONCATENATE(UPPER(Table1[[#This Row],[h_Kode Sales :_1]])," ",Table1[[#This Row],[h_Kode Sales :_2]])</f>
        <v xml:space="preserve"> </v>
      </c>
      <c r="I151" s="95" t="str">
        <f>IF(Table1[[#This Row],[h_toko]]="","",INDEX(Table2[e],IF(Table1[[#This Row],[h_toko]]="","",MATCH(Table1[[#This Row],[h_toko]],Table2[a],0)),))</f>
        <v/>
      </c>
      <c r="N151" s="291" t="str">
        <f>IF(Table1[[#This Row],[h_Item Description]]="","",INDEX([1]!db[NB PAJAK],MATCH(Table1[[#This Row],[h_Item Description]],[1]!db[kode],0)))</f>
        <v/>
      </c>
      <c r="P151" s="93"/>
      <c r="Q151" s="94"/>
      <c r="S151" s="294" t="str">
        <f>Table1[[#This Row],[h_hargasetelahdiskon]]</f>
        <v/>
      </c>
      <c r="V151" s="95" t="str">
        <f ca="1">IF(Table1[[#This Row],[Item Description]]="","",IF(Table1[[#This Row],[//]]="",INDIRECT(ADDRESS(ROW()-1,COLUMN())),Table1[[#This Row],[//]]))</f>
        <v/>
      </c>
      <c r="W151" s="95" t="str">
        <f ca="1">IF(Table1[[#This Row],[h_id]]="","",COUNTIF(Table1[h_id],Table1[[#This Row],[h_id]]))</f>
        <v/>
      </c>
      <c r="X151" s="93" t="str">
        <f>IF(Table1[Item Description]="","",Table1[[#This Row],[Qty]]*Table1[[#This Row],[Unit Price]])</f>
        <v/>
      </c>
      <c r="Y151" s="93" t="str">
        <f>IF(Table1[[#This Row],[h_hargasebelumdiskon]]="","",IF(Table1[[#This Row],[Disc 1]]="",0,Table1[[#This Row],[h_hargasebelumdiskon]]*Table1[[#This Row],[Disc 1]]))</f>
        <v/>
      </c>
      <c r="Z151" s="93" t="str">
        <f>IF(Table1[[#This Row],[h_hargasebelumdiskon]]="","",IF(Table1[[#This Row],[Disc 2]]="",0,(Table1[[#This Row],[h_hargasebelumdiskon]]-Table1[[#This Row],[h_disc 1]])*Table1[[#This Row],[Disc 2]]))</f>
        <v/>
      </c>
      <c r="AA151" s="93" t="str">
        <f>IF(Table1[Item Description]="","",Table1[[#This Row],[h_disc 1]]+Table1[[#This Row],[h_disc 2]])</f>
        <v/>
      </c>
      <c r="AB151" s="93" t="str">
        <f>IF(Table1[Item Description]="","",Table1[[#This Row],[h_hargasebelumdiskon]]-Table1[[#This Row],[h_diskon]])</f>
        <v/>
      </c>
      <c r="AC151" s="93" t="str">
        <f>IF(Table1[//]="","",SUMIF(Table1[h_id],Table1[h_id],Table1[h_hargasetelahdiskon]))</f>
        <v/>
      </c>
      <c r="AD151" s="93"/>
      <c r="AE151" s="93" t="str">
        <f>Table1[[#This Row],[Item Description]]&amp;Table1[[#This Row],[Unit]]&amp;Table1[[#This Row],[Unit Price]]</f>
        <v/>
      </c>
    </row>
    <row r="152" spans="1:31" x14ac:dyDescent="0.25">
      <c r="A152" s="95" t="str">
        <f>IF(Table1[[#This Row],[No. Invoice :]]="","",ROW())</f>
        <v/>
      </c>
      <c r="B152" s="291" t="str">
        <f>IF(Table1[h_Kode Sales :_1]="","",B$1+COUNT(B$2:B151))</f>
        <v/>
      </c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N152" s="291" t="str">
        <f>IF(Table1[[#This Row],[h_Item Description]]="","",INDEX([1]!db[NB PAJAK],MATCH(Table1[[#This Row],[h_Item Description]],[1]!db[kode],0)))</f>
        <v/>
      </c>
      <c r="P152" s="93"/>
      <c r="Q152" s="94"/>
      <c r="S152" s="294" t="str">
        <f>Table1[[#This Row],[h_hargasetelahdiskon]]</f>
        <v/>
      </c>
      <c r="V152" s="95" t="str">
        <f ca="1">IF(Table1[[#This Row],[Item Description]]="","",IF(Table1[[#This Row],[//]]="",INDIRECT(ADDRESS(ROW()-1,COLUMN())),Table1[[#This Row],[//]]))</f>
        <v/>
      </c>
      <c r="W152" s="95" t="str">
        <f ca="1">IF(Table1[[#This Row],[h_id]]="","",COUNTIF(Table1[h_id],Table1[[#This Row],[h_id]]))</f>
        <v/>
      </c>
      <c r="X152" s="93" t="str">
        <f>IF(Table1[Item Description]="","",Table1[[#This Row],[Qty]]*Table1[[#This Row],[Unit Price]])</f>
        <v/>
      </c>
      <c r="Y152" s="93" t="str">
        <f>IF(Table1[[#This Row],[h_hargasebelumdiskon]]="","",IF(Table1[[#This Row],[Disc 1]]="",0,Table1[[#This Row],[h_hargasebelumdiskon]]*Table1[[#This Row],[Disc 1]]))</f>
        <v/>
      </c>
      <c r="Z152" s="93" t="str">
        <f>IF(Table1[[#This Row],[h_hargasebelumdiskon]]="","",IF(Table1[[#This Row],[Disc 2]]="",0,(Table1[[#This Row],[h_hargasebelumdiskon]]-Table1[[#This Row],[h_disc 1]])*Table1[[#This Row],[Disc 2]]))</f>
        <v/>
      </c>
      <c r="AA152" s="93" t="str">
        <f>IF(Table1[Item Description]="","",Table1[[#This Row],[h_disc 1]]+Table1[[#This Row],[h_disc 2]])</f>
        <v/>
      </c>
      <c r="AB152" s="93" t="str">
        <f>IF(Table1[Item Description]="","",Table1[[#This Row],[h_hargasebelumdiskon]]-Table1[[#This Row],[h_diskon]])</f>
        <v/>
      </c>
      <c r="AC152" s="93" t="str">
        <f>IF(Table1[//]="","",SUMIF(Table1[h_id],Table1[h_id],Table1[h_hargasetelahdiskon]))</f>
        <v/>
      </c>
      <c r="AD152" s="93"/>
      <c r="AE152" s="93" t="str">
        <f>Table1[[#This Row],[Item Description]]&amp;Table1[[#This Row],[Unit]]&amp;Table1[[#This Row],[Unit Price]]</f>
        <v/>
      </c>
    </row>
    <row r="153" spans="1:31" x14ac:dyDescent="0.25">
      <c r="A153" s="95" t="str">
        <f>IF(Table1[[#This Row],[No. Invoice :]]="","",ROW())</f>
        <v/>
      </c>
      <c r="B153" s="291" t="str">
        <f>IF(Table1[h_Kode Sales :_1]="","",B$1+COUNT(B$2:B152))</f>
        <v/>
      </c>
      <c r="G153" s="95" t="str">
        <f>IF(Table1[[#This Row],[h_No. Invoice :]]="","",CONCATENATE("AM"," ",Table1[[#This Row],[h_No. Invoice :]]))</f>
        <v/>
      </c>
      <c r="H153" s="96" t="str">
        <f>CONCATENATE(UPPER(Table1[[#This Row],[h_Kode Sales :_1]])," ",Table1[[#This Row],[h_Kode Sales :_2]])</f>
        <v xml:space="preserve"> </v>
      </c>
      <c r="I153" s="95" t="str">
        <f>IF(Table1[[#This Row],[h_toko]]="","",INDEX(Table2[e],IF(Table1[[#This Row],[h_toko]]="","",MATCH(Table1[[#This Row],[h_toko]],Table2[a],0)),))</f>
        <v/>
      </c>
      <c r="N153" s="291" t="str">
        <f>IF(Table1[[#This Row],[h_Item Description]]="","",INDEX([1]!db[NB PAJAK],MATCH(Table1[[#This Row],[h_Item Description]],[1]!db[kode],0)))</f>
        <v/>
      </c>
      <c r="P153" s="93"/>
      <c r="Q153" s="94"/>
      <c r="S153" s="294" t="str">
        <f>Table1[[#This Row],[h_hargasetelahdiskon]]</f>
        <v/>
      </c>
      <c r="V153" s="95" t="str">
        <f ca="1">IF(Table1[[#This Row],[Item Description]]="","",IF(Table1[[#This Row],[//]]="",INDIRECT(ADDRESS(ROW()-1,COLUMN())),Table1[[#This Row],[//]]))</f>
        <v/>
      </c>
      <c r="W153" s="95" t="str">
        <f ca="1">IF(Table1[[#This Row],[h_id]]="","",COUNTIF(Table1[h_id],Table1[[#This Row],[h_id]]))</f>
        <v/>
      </c>
      <c r="X153" s="93" t="str">
        <f>IF(Table1[Item Description]="","",Table1[[#This Row],[Qty]]*Table1[[#This Row],[Unit Price]])</f>
        <v/>
      </c>
      <c r="Y153" s="93" t="str">
        <f>IF(Table1[[#This Row],[h_hargasebelumdiskon]]="","",IF(Table1[[#This Row],[Disc 1]]="",0,Table1[[#This Row],[h_hargasebelumdiskon]]*Table1[[#This Row],[Disc 1]]))</f>
        <v/>
      </c>
      <c r="Z153" s="93" t="str">
        <f>IF(Table1[[#This Row],[h_hargasebelumdiskon]]="","",IF(Table1[[#This Row],[Disc 2]]="",0,(Table1[[#This Row],[h_hargasebelumdiskon]]-Table1[[#This Row],[h_disc 1]])*Table1[[#This Row],[Disc 2]]))</f>
        <v/>
      </c>
      <c r="AA153" s="93" t="str">
        <f>IF(Table1[Item Description]="","",Table1[[#This Row],[h_disc 1]]+Table1[[#This Row],[h_disc 2]])</f>
        <v/>
      </c>
      <c r="AB153" s="93" t="str">
        <f>IF(Table1[Item Description]="","",Table1[[#This Row],[h_hargasebelumdiskon]]-Table1[[#This Row],[h_diskon]])</f>
        <v/>
      </c>
      <c r="AC153" s="93" t="str">
        <f>IF(Table1[//]="","",SUMIF(Table1[h_id],Table1[h_id],Table1[h_hargasetelahdiskon]))</f>
        <v/>
      </c>
      <c r="AD153" s="93"/>
      <c r="AE153" s="93" t="str">
        <f>Table1[[#This Row],[Item Description]]&amp;Table1[[#This Row],[Unit]]&amp;Table1[[#This Row],[Unit Price]]</f>
        <v/>
      </c>
    </row>
    <row r="154" spans="1:31" x14ac:dyDescent="0.25">
      <c r="A154" s="95" t="str">
        <f>IF(Table1[[#This Row],[No. Invoice :]]="","",ROW())</f>
        <v/>
      </c>
      <c r="B154" s="291" t="str">
        <f>IF(Table1[h_Kode Sales :_1]="","",B$1+COUNT(B$2:B153))</f>
        <v/>
      </c>
      <c r="D154" s="292"/>
      <c r="E154" s="293"/>
      <c r="F154" s="292"/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N154" s="291" t="str">
        <f>IF(Table1[[#This Row],[h_Item Description]]="","",INDEX([1]!db[NB PAJAK],MATCH(Table1[[#This Row],[h_Item Description]],[1]!db[kode],0)))</f>
        <v/>
      </c>
      <c r="P154" s="93"/>
      <c r="Q154" s="94"/>
      <c r="S154" s="294" t="str">
        <f>Table1[[#This Row],[h_hargasetelahdiskon]]</f>
        <v/>
      </c>
      <c r="V154" s="95" t="str">
        <f ca="1">IF(Table1[[#This Row],[Item Description]]="","",IF(Table1[[#This Row],[//]]="",INDIRECT(ADDRESS(ROW()-1,COLUMN())),Table1[[#This Row],[//]]))</f>
        <v/>
      </c>
      <c r="W154" s="95" t="str">
        <f ca="1">IF(Table1[[#This Row],[h_id]]="","",COUNTIF(Table1[h_id],Table1[[#This Row],[h_id]]))</f>
        <v/>
      </c>
      <c r="X154" s="93" t="str">
        <f>IF(Table1[Item Description]="","",Table1[[#This Row],[Qty]]*Table1[[#This Row],[Unit Price]])</f>
        <v/>
      </c>
      <c r="Y154" s="93" t="str">
        <f>IF(Table1[[#This Row],[h_hargasebelumdiskon]]="","",IF(Table1[[#This Row],[Disc 1]]="",0,Table1[[#This Row],[h_hargasebelumdiskon]]*Table1[[#This Row],[Disc 1]]))</f>
        <v/>
      </c>
      <c r="Z154" s="93" t="str">
        <f>IF(Table1[[#This Row],[h_hargasebelumdiskon]]="","",IF(Table1[[#This Row],[Disc 2]]="",0,(Table1[[#This Row],[h_hargasebelumdiskon]]-Table1[[#This Row],[h_disc 1]])*Table1[[#This Row],[Disc 2]]))</f>
        <v/>
      </c>
      <c r="AA154" s="93" t="str">
        <f>IF(Table1[Item Description]="","",Table1[[#This Row],[h_disc 1]]+Table1[[#This Row],[h_disc 2]])</f>
        <v/>
      </c>
      <c r="AB154" s="93" t="str">
        <f>IF(Table1[Item Description]="","",Table1[[#This Row],[h_hargasebelumdiskon]]-Table1[[#This Row],[h_diskon]])</f>
        <v/>
      </c>
      <c r="AC154" s="93" t="str">
        <f>IF(Table1[//]="","",SUMIF(Table1[h_id],Table1[h_id],Table1[h_hargasetelahdiskon]))</f>
        <v/>
      </c>
      <c r="AD154" s="93"/>
      <c r="AE154" s="93" t="str">
        <f>Table1[[#This Row],[Item Description]]&amp;Table1[[#This Row],[Unit]]&amp;Table1[[#This Row],[Unit Price]]</f>
        <v/>
      </c>
    </row>
    <row r="155" spans="1:31" x14ac:dyDescent="0.25">
      <c r="A155" s="95" t="str">
        <f>IF(Table1[[#This Row],[No. Invoice :]]="","",ROW())</f>
        <v/>
      </c>
      <c r="B155" s="291" t="str">
        <f>IF(Table1[h_Kode Sales :_1]="","",B$1+COUNT(B$2:B154))</f>
        <v/>
      </c>
      <c r="D155" s="292"/>
      <c r="E155" s="293"/>
      <c r="F155" s="292"/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N155" s="291" t="str">
        <f>IF(Table1[[#This Row],[h_Item Description]]="","",INDEX([1]!db[NB PAJAK],MATCH(Table1[[#This Row],[h_Item Description]],[1]!db[kode],0)))</f>
        <v/>
      </c>
      <c r="P155" s="93"/>
      <c r="Q155" s="94"/>
      <c r="S155" s="294" t="str">
        <f>Table1[[#This Row],[h_hargasetelahdiskon]]</f>
        <v/>
      </c>
      <c r="V155" s="95" t="str">
        <f ca="1">IF(Table1[[#This Row],[Item Description]]="","",IF(Table1[[#This Row],[//]]="",INDIRECT(ADDRESS(ROW()-1,COLUMN())),Table1[[#This Row],[//]]))</f>
        <v/>
      </c>
      <c r="W155" s="95" t="str">
        <f ca="1"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IF(Table1[[#This Row],[h_hargasebelumdiskon]]="","",IF(Table1[[#This Row],[Disc 1]]="",0,Table1[[#This Row],[h_hargasebelumdiskon]]*Table1[[#This Row],[Disc 1]]))</f>
        <v/>
      </c>
      <c r="Z155" s="93" t="str">
        <f>IF(Table1[[#This Row],[h_hargasebelumdiskon]]="","",IF(Table1[[#This Row],[Disc 2]]="",0,(Table1[[#This Row],[h_hargasebelumdiskon]]-Table1[[#This Row],[h_disc 1]])*Table1[[#This Row],[Disc 2]]))</f>
        <v/>
      </c>
      <c r="AA155" s="93" t="str">
        <f>IF(Table1[Item Description]="","",Table1[[#This Row],[h_disc 1]]+Table1[[#This Row],[h_disc 2]])</f>
        <v/>
      </c>
      <c r="AB155" s="93" t="str">
        <f>IF(Table1[Item Description]="","",Table1[[#This Row],[h_hargasebelumdiskon]]-Table1[[#This Row],[h_diskon]])</f>
        <v/>
      </c>
      <c r="AC155" s="93" t="str">
        <f>IF(Table1[//]="","",SUMIF(Table1[h_id],Table1[h_id],Table1[h_hargasetelahdiskon]))</f>
        <v/>
      </c>
      <c r="AD155" s="93"/>
      <c r="AE155" s="93" t="str">
        <f>Table1[[#This Row],[Item Description]]&amp;Table1[[#This Row],[Unit]]&amp;Table1[[#This Row],[Unit Price]]</f>
        <v/>
      </c>
    </row>
    <row r="156" spans="1:31" x14ac:dyDescent="0.25">
      <c r="A156" s="95" t="str">
        <f>IF(Table1[[#This Row],[No. Invoice :]]="","",ROW())</f>
        <v/>
      </c>
      <c r="B156" s="291" t="str">
        <f>IF(Table1[h_Kode Sales :_1]="","",B$1+COUNT(B$2:B155))</f>
        <v/>
      </c>
      <c r="D156" s="292"/>
      <c r="E156" s="293"/>
      <c r="F156" s="292"/>
      <c r="G156" s="95" t="str">
        <f>IF(Table1[[#This Row],[h_No. Invoice :]]="","",CONCATENATE("AM"," ",Table1[[#This Row],[h_No. Invoice :]]))</f>
        <v/>
      </c>
      <c r="H156" s="96" t="str">
        <f>CONCATENATE(UPPER(Table1[[#This Row],[h_Kode Sales :_1]])," ",Table1[[#This Row],[h_Kode Sales :_2]])</f>
        <v xml:space="preserve"> </v>
      </c>
      <c r="I156" s="95" t="str">
        <f>IF(Table1[[#This Row],[h_toko]]="","",INDEX(Table2[e],IF(Table1[[#This Row],[h_toko]]="","",MATCH(Table1[[#This Row],[h_toko]],Table2[a],0)),))</f>
        <v/>
      </c>
      <c r="N156" s="291" t="str">
        <f>IF(Table1[[#This Row],[h_Item Description]]="","",INDEX([1]!db[NB PAJAK],MATCH(Table1[[#This Row],[h_Item Description]],[1]!db[kode],0)))</f>
        <v/>
      </c>
      <c r="P156" s="93"/>
      <c r="Q156" s="94"/>
      <c r="S156" s="294" t="str">
        <f>Table1[[#This Row],[h_hargasetelahdiskon]]</f>
        <v/>
      </c>
      <c r="V156" s="95" t="str">
        <f ca="1">IF(Table1[[#This Row],[Item Description]]="","",IF(Table1[[#This Row],[//]]="",INDIRECT(ADDRESS(ROW()-1,COLUMN())),Table1[[#This Row],[//]]))</f>
        <v/>
      </c>
      <c r="W156" s="95" t="str">
        <f ca="1">IF(Table1[[#This Row],[h_id]]="","",COUNTIF(Table1[h_id],Table1[[#This Row],[h_id]]))</f>
        <v/>
      </c>
      <c r="X156" s="93" t="str">
        <f>IF(Table1[Item Description]="","",Table1[[#This Row],[Qty]]*Table1[[#This Row],[Unit Price]])</f>
        <v/>
      </c>
      <c r="Y156" s="93" t="str">
        <f>IF(Table1[[#This Row],[h_hargasebelumdiskon]]="","",IF(Table1[[#This Row],[Disc 1]]="",0,Table1[[#This Row],[h_hargasebelumdiskon]]*Table1[[#This Row],[Disc 1]]))</f>
        <v/>
      </c>
      <c r="Z156" s="93" t="str">
        <f>IF(Table1[[#This Row],[h_hargasebelumdiskon]]="","",IF(Table1[[#This Row],[Disc 2]]="",0,(Table1[[#This Row],[h_hargasebelumdiskon]]-Table1[[#This Row],[h_disc 1]])*Table1[[#This Row],[Disc 2]]))</f>
        <v/>
      </c>
      <c r="AA156" s="93" t="str">
        <f>IF(Table1[Item Description]="","",Table1[[#This Row],[h_disc 1]]+Table1[[#This Row],[h_disc 2]])</f>
        <v/>
      </c>
      <c r="AB156" s="93" t="str">
        <f>IF(Table1[Item Description]="","",Table1[[#This Row],[h_hargasebelumdiskon]]-Table1[[#This Row],[h_diskon]])</f>
        <v/>
      </c>
      <c r="AC156" s="93" t="str">
        <f>IF(Table1[//]="","",SUMIF(Table1[h_id],Table1[h_id],Table1[h_hargasetelahdiskon]))</f>
        <v/>
      </c>
      <c r="AD156" s="93"/>
      <c r="AE156" s="93" t="str">
        <f>Table1[[#This Row],[Item Description]]&amp;Table1[[#This Row],[Unit]]&amp;Table1[[#This Row],[Unit Price]]</f>
        <v/>
      </c>
    </row>
    <row r="157" spans="1:31" x14ac:dyDescent="0.25">
      <c r="A157" s="95" t="str">
        <f>IF(Table1[[#This Row],[No. Invoice :]]="","",ROW())</f>
        <v/>
      </c>
      <c r="B157" s="291" t="str">
        <f>IF(Table1[h_Kode Sales :_1]="","",B$1+COUNT(B$2:B156))</f>
        <v/>
      </c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N157" s="291" t="str">
        <f>IF(Table1[[#This Row],[h_Item Description]]="","",INDEX([1]!db[NB PAJAK],MATCH(Table1[[#This Row],[h_Item Description]],[1]!db[kode],0)))</f>
        <v/>
      </c>
      <c r="P157" s="93"/>
      <c r="Q157" s="94"/>
      <c r="S157" s="294" t="str">
        <f>Table1[[#This Row],[h_hargasetelahdiskon]]</f>
        <v/>
      </c>
      <c r="V157" s="95" t="str">
        <f ca="1">IF(Table1[[#This Row],[Item Description]]="","",IF(Table1[[#This Row],[//]]="",INDIRECT(ADDRESS(ROW()-1,COLUMN())),Table1[[#This Row],[//]]))</f>
        <v/>
      </c>
      <c r="W157" s="95" t="str">
        <f ca="1">IF(Table1[[#This Row],[h_id]]="","",COUNTIF(Table1[h_id],Table1[[#This Row],[h_id]]))</f>
        <v/>
      </c>
      <c r="X157" s="93" t="str">
        <f>IF(Table1[Item Description]="","",Table1[[#This Row],[Qty]]*Table1[[#This Row],[Unit Price]])</f>
        <v/>
      </c>
      <c r="Y157" s="93" t="str">
        <f>IF(Table1[[#This Row],[h_hargasebelumdiskon]]="","",IF(Table1[[#This Row],[Disc 1]]="",0,Table1[[#This Row],[h_hargasebelumdiskon]]*Table1[[#This Row],[Disc 1]]))</f>
        <v/>
      </c>
      <c r="Z157" s="93" t="str">
        <f>IF(Table1[[#This Row],[h_hargasebelumdiskon]]="","",IF(Table1[[#This Row],[Disc 2]]="",0,(Table1[[#This Row],[h_hargasebelumdiskon]]-Table1[[#This Row],[h_disc 1]])*Table1[[#This Row],[Disc 2]]))</f>
        <v/>
      </c>
      <c r="AA157" s="93" t="str">
        <f>IF(Table1[Item Description]="","",Table1[[#This Row],[h_disc 1]]+Table1[[#This Row],[h_disc 2]])</f>
        <v/>
      </c>
      <c r="AB157" s="93" t="str">
        <f>IF(Table1[Item Description]="","",Table1[[#This Row],[h_hargasebelumdiskon]]-Table1[[#This Row],[h_diskon]])</f>
        <v/>
      </c>
      <c r="AC157" s="93" t="str">
        <f>IF(Table1[//]="","",SUMIF(Table1[h_id],Table1[h_id],Table1[h_hargasetelahdiskon]))</f>
        <v/>
      </c>
      <c r="AD157" s="93"/>
      <c r="AE157" s="93" t="str">
        <f>Table1[[#This Row],[Item Description]]&amp;Table1[[#This Row],[Unit]]&amp;Table1[[#This Row],[Unit Price]]</f>
        <v/>
      </c>
    </row>
    <row r="158" spans="1:31" x14ac:dyDescent="0.25">
      <c r="A158" s="95" t="str">
        <f>IF(Table1[[#This Row],[No. Invoice :]]="","",ROW())</f>
        <v/>
      </c>
      <c r="B158" s="291" t="str">
        <f>IF(Table1[h_Kode Sales :_1]="","",B$1+COUNT(B$2:B157))</f>
        <v/>
      </c>
      <c r="D158" s="292"/>
      <c r="E158" s="293"/>
      <c r="F158" s="292"/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N158" s="291" t="str">
        <f>IF(Table1[[#This Row],[h_Item Description]]="","",INDEX([1]!db[NB PAJAK],MATCH(Table1[[#This Row],[h_Item Description]],[1]!db[kode],0)))</f>
        <v/>
      </c>
      <c r="P158" s="93"/>
      <c r="Q158" s="94"/>
      <c r="S158" s="294" t="str">
        <f>Table1[[#This Row],[h_hargasetelahdiskon]]</f>
        <v/>
      </c>
      <c r="V158" s="95" t="str">
        <f ca="1">IF(Table1[[#This Row],[Item Description]]="","",IF(Table1[[#This Row],[//]]="",INDIRECT(ADDRESS(ROW()-1,COLUMN())),Table1[[#This Row],[//]]))</f>
        <v/>
      </c>
      <c r="W158" s="95" t="str">
        <f ca="1">IF(Table1[[#This Row],[h_id]]="","",COUNTIF(Table1[h_id],Table1[[#This Row],[h_id]]))</f>
        <v/>
      </c>
      <c r="X158" s="93" t="str">
        <f>IF(Table1[Item Description]="","",Table1[[#This Row],[Qty]]*Table1[[#This Row],[Unit Price]])</f>
        <v/>
      </c>
      <c r="Y158" s="93" t="str">
        <f>IF(Table1[[#This Row],[h_hargasebelumdiskon]]="","",IF(Table1[[#This Row],[Disc 1]]="",0,Table1[[#This Row],[h_hargasebelumdiskon]]*Table1[[#This Row],[Disc 1]]))</f>
        <v/>
      </c>
      <c r="Z158" s="93" t="str">
        <f>IF(Table1[[#This Row],[h_hargasebelumdiskon]]="","",IF(Table1[[#This Row],[Disc 2]]="",0,(Table1[[#This Row],[h_hargasebelumdiskon]]-Table1[[#This Row],[h_disc 1]])*Table1[[#This Row],[Disc 2]]))</f>
        <v/>
      </c>
      <c r="AA158" s="93" t="str">
        <f>IF(Table1[Item Description]="","",Table1[[#This Row],[h_disc 1]]+Table1[[#This Row],[h_disc 2]])</f>
        <v/>
      </c>
      <c r="AB158" s="93" t="str">
        <f>IF(Table1[Item Description]="","",Table1[[#This Row],[h_hargasebelumdiskon]]-Table1[[#This Row],[h_diskon]])</f>
        <v/>
      </c>
      <c r="AC158" s="93" t="str">
        <f>IF(Table1[//]="","",SUMIF(Table1[h_id],Table1[h_id],Table1[h_hargasetelahdiskon]))</f>
        <v/>
      </c>
      <c r="AD158" s="93"/>
      <c r="AE158" s="93" t="str">
        <f>Table1[[#This Row],[Item Description]]&amp;Table1[[#This Row],[Unit]]&amp;Table1[[#This Row],[Unit Price]]</f>
        <v/>
      </c>
    </row>
    <row r="159" spans="1:31" x14ac:dyDescent="0.25">
      <c r="A159" s="95" t="str">
        <f>IF(Table1[[#This Row],[No. Invoice :]]="","",ROW())</f>
        <v/>
      </c>
      <c r="B159" s="291" t="str">
        <f>IF(Table1[h_Kode Sales :_1]="","",B$1+COUNT(B$2:B158))</f>
        <v/>
      </c>
      <c r="G159" s="95" t="str">
        <f>IF(Table1[[#This Row],[h_No. Invoice :]]="","",CONCATENATE("AM"," ",Table1[[#This Row],[h_No. Invoice :]]))</f>
        <v/>
      </c>
      <c r="H159" s="96" t="str">
        <f>CONCATENATE(UPPER(Table1[[#This Row],[h_Kode Sales :_1]])," ",Table1[[#This Row],[h_Kode Sales :_2]])</f>
        <v xml:space="preserve"> </v>
      </c>
      <c r="I159" s="95" t="str">
        <f>IF(Table1[[#This Row],[h_toko]]="","",INDEX(Table2[e],IF(Table1[[#This Row],[h_toko]]="","",MATCH(Table1[[#This Row],[h_toko]],Table2[a],0)),))</f>
        <v/>
      </c>
      <c r="N159" s="291" t="str">
        <f>IF(Table1[[#This Row],[h_Item Description]]="","",INDEX([1]!db[NB PAJAK],MATCH(Table1[[#This Row],[h_Item Description]],[1]!db[kode],0)))</f>
        <v/>
      </c>
      <c r="P159" s="93"/>
      <c r="Q159" s="94"/>
      <c r="S159" s="294" t="str">
        <f>Table1[[#This Row],[h_hargasetelahdiskon]]</f>
        <v/>
      </c>
      <c r="V159" s="95" t="str">
        <f ca="1">IF(Table1[[#This Row],[Item Description]]="","",IF(Table1[[#This Row],[//]]="",INDIRECT(ADDRESS(ROW()-1,COLUMN())),Table1[[#This Row],[//]]))</f>
        <v/>
      </c>
      <c r="W159" s="95" t="str">
        <f ca="1">IF(Table1[[#This Row],[h_id]]="","",COUNTIF(Table1[h_id],Table1[[#This Row],[h_id]]))</f>
        <v/>
      </c>
      <c r="X159" s="93" t="str">
        <f>IF(Table1[Item Description]="","",Table1[[#This Row],[Qty]]*Table1[[#This Row],[Unit Price]])</f>
        <v/>
      </c>
      <c r="Y159" s="93" t="str">
        <f>IF(Table1[[#This Row],[h_hargasebelumdiskon]]="","",IF(Table1[[#This Row],[Disc 1]]="",0,Table1[[#This Row],[h_hargasebelumdiskon]]*Table1[[#This Row],[Disc 1]]))</f>
        <v/>
      </c>
      <c r="Z159" s="93" t="str">
        <f>IF(Table1[[#This Row],[h_hargasebelumdiskon]]="","",IF(Table1[[#This Row],[Disc 2]]="",0,(Table1[[#This Row],[h_hargasebelumdiskon]]-Table1[[#This Row],[h_disc 1]])*Table1[[#This Row],[Disc 2]]))</f>
        <v/>
      </c>
      <c r="AA159" s="93" t="str">
        <f>IF(Table1[Item Description]="","",Table1[[#This Row],[h_disc 1]]+Table1[[#This Row],[h_disc 2]])</f>
        <v/>
      </c>
      <c r="AB159" s="93" t="str">
        <f>IF(Table1[Item Description]="","",Table1[[#This Row],[h_hargasebelumdiskon]]-Table1[[#This Row],[h_diskon]])</f>
        <v/>
      </c>
      <c r="AC159" s="93" t="str">
        <f>IF(Table1[//]="","",SUMIF(Table1[h_id],Table1[h_id],Table1[h_hargasetelahdiskon]))</f>
        <v/>
      </c>
      <c r="AD159" s="93"/>
      <c r="AE159" s="93" t="str">
        <f>Table1[[#This Row],[Item Description]]&amp;Table1[[#This Row],[Unit]]&amp;Table1[[#This Row],[Unit Price]]</f>
        <v/>
      </c>
    </row>
    <row r="160" spans="1:31" x14ac:dyDescent="0.25">
      <c r="A160" s="95" t="str">
        <f>IF(Table1[[#This Row],[No. Invoice :]]="","",ROW())</f>
        <v/>
      </c>
      <c r="B160" s="291" t="str">
        <f>IF(Table1[h_Kode Sales :_1]="","",B$1+COUNT(B$2:B159))</f>
        <v/>
      </c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N160" s="291" t="str">
        <f>IF(Table1[[#This Row],[h_Item Description]]="","",INDEX([1]!db[NB PAJAK],MATCH(Table1[[#This Row],[h_Item Description]],[1]!db[kode],0)))</f>
        <v/>
      </c>
      <c r="P160" s="93"/>
      <c r="Q160" s="94"/>
      <c r="S160" s="294" t="str">
        <f>Table1[[#This Row],[h_hargasetelahdiskon]]</f>
        <v/>
      </c>
      <c r="V160" s="95" t="str">
        <f ca="1">IF(Table1[[#This Row],[Item Description]]="","",IF(Table1[[#This Row],[//]]="",INDIRECT(ADDRESS(ROW()-1,COLUMN())),Table1[[#This Row],[//]]))</f>
        <v/>
      </c>
      <c r="W160" s="95" t="str">
        <f ca="1">IF(Table1[[#This Row],[h_id]]="","",COUNTIF(Table1[h_id],Table1[[#This Row],[h_id]]))</f>
        <v/>
      </c>
      <c r="X160" s="93" t="str">
        <f>IF(Table1[Item Description]="","",Table1[[#This Row],[Qty]]*Table1[[#This Row],[Unit Price]])</f>
        <v/>
      </c>
      <c r="Y160" s="93" t="str">
        <f>IF(Table1[[#This Row],[h_hargasebelumdiskon]]="","",IF(Table1[[#This Row],[Disc 1]]="",0,Table1[[#This Row],[h_hargasebelumdiskon]]*Table1[[#This Row],[Disc 1]]))</f>
        <v/>
      </c>
      <c r="Z160" s="93" t="str">
        <f>IF(Table1[[#This Row],[h_hargasebelumdiskon]]="","",IF(Table1[[#This Row],[Disc 2]]="",0,(Table1[[#This Row],[h_hargasebelumdiskon]]-Table1[[#This Row],[h_disc 1]])*Table1[[#This Row],[Disc 2]]))</f>
        <v/>
      </c>
      <c r="AA160" s="93" t="str">
        <f>IF(Table1[Item Description]="","",Table1[[#This Row],[h_disc 1]]+Table1[[#This Row],[h_disc 2]])</f>
        <v/>
      </c>
      <c r="AB160" s="93" t="str">
        <f>IF(Table1[Item Description]="","",Table1[[#This Row],[h_hargasebelumdiskon]]-Table1[[#This Row],[h_diskon]])</f>
        <v/>
      </c>
      <c r="AC160" s="93" t="str">
        <f>IF(Table1[//]="","",SUMIF(Table1[h_id],Table1[h_id],Table1[h_hargasetelahdiskon]))</f>
        <v/>
      </c>
      <c r="AD160" s="93"/>
      <c r="AE160" s="93" t="str">
        <f>Table1[[#This Row],[Item Description]]&amp;Table1[[#This Row],[Unit]]&amp;Table1[[#This Row],[Unit Price]]</f>
        <v/>
      </c>
    </row>
    <row r="161" spans="1:31" x14ac:dyDescent="0.25">
      <c r="A161" s="95" t="str">
        <f>IF(Table1[[#This Row],[No. Invoice :]]="","",ROW())</f>
        <v/>
      </c>
      <c r="B161" s="291" t="str">
        <f>IF(Table1[h_Kode Sales :_1]="","",B$1+COUNT(B$2:B160))</f>
        <v/>
      </c>
      <c r="D161" s="292"/>
      <c r="E161" s="293"/>
      <c r="F161" s="292"/>
      <c r="G161" s="95" t="str">
        <f>IF(Table1[[#This Row],[h_No. Invoice :]]="","",CONCATENATE("AM"," ",Table1[[#This Row],[h_No. Invoice :]]))</f>
        <v/>
      </c>
      <c r="H161" s="96" t="str">
        <f>CONCATENATE(UPPER(Table1[[#This Row],[h_Kode Sales :_1]])," ",Table1[[#This Row],[h_Kode Sales :_2]])</f>
        <v xml:space="preserve"> </v>
      </c>
      <c r="I161" s="95" t="str">
        <f>IF(Table1[[#This Row],[h_toko]]="","",INDEX(Table2[e],IF(Table1[[#This Row],[h_toko]]="","",MATCH(Table1[[#This Row],[h_toko]],Table2[a],0)),))</f>
        <v/>
      </c>
      <c r="N161" s="291" t="str">
        <f>IF(Table1[[#This Row],[h_Item Description]]="","",INDEX([1]!db[NB PAJAK],MATCH(Table1[[#This Row],[h_Item Description]],[1]!db[kode],0)))</f>
        <v/>
      </c>
      <c r="P161" s="93"/>
      <c r="Q161" s="94"/>
      <c r="S161" s="294" t="str">
        <f>Table1[[#This Row],[h_hargasetelahdiskon]]</f>
        <v/>
      </c>
      <c r="V161" s="95" t="str">
        <f ca="1">IF(Table1[[#This Row],[Item Description]]="","",IF(Table1[[#This Row],[//]]="",INDIRECT(ADDRESS(ROW()-1,COLUMN())),Table1[[#This Row],[//]]))</f>
        <v/>
      </c>
      <c r="W161" s="95" t="str">
        <f ca="1">IF(Table1[[#This Row],[h_id]]="","",COUNTIF(Table1[h_id],Table1[[#This Row],[h_id]]))</f>
        <v/>
      </c>
      <c r="X161" s="93" t="str">
        <f>IF(Table1[Item Description]="","",Table1[[#This Row],[Qty]]*Table1[[#This Row],[Unit Price]])</f>
        <v/>
      </c>
      <c r="Y161" s="93" t="str">
        <f>IF(Table1[[#This Row],[h_hargasebelumdiskon]]="","",IF(Table1[[#This Row],[Disc 1]]="",0,Table1[[#This Row],[h_hargasebelumdiskon]]*Table1[[#This Row],[Disc 1]]))</f>
        <v/>
      </c>
      <c r="Z161" s="93" t="str">
        <f>IF(Table1[[#This Row],[h_hargasebelumdiskon]]="","",IF(Table1[[#This Row],[Disc 2]]="",0,(Table1[[#This Row],[h_hargasebelumdiskon]]-Table1[[#This Row],[h_disc 1]])*Table1[[#This Row],[Disc 2]]))</f>
        <v/>
      </c>
      <c r="AA161" s="93" t="str">
        <f>IF(Table1[Item Description]="","",Table1[[#This Row],[h_disc 1]]+Table1[[#This Row],[h_disc 2]])</f>
        <v/>
      </c>
      <c r="AB161" s="93" t="str">
        <f>IF(Table1[Item Description]="","",Table1[[#This Row],[h_hargasebelumdiskon]]-Table1[[#This Row],[h_diskon]])</f>
        <v/>
      </c>
      <c r="AC161" s="93" t="str">
        <f>IF(Table1[//]="","",SUMIF(Table1[h_id],Table1[h_id],Table1[h_hargasetelahdiskon]))</f>
        <v/>
      </c>
      <c r="AD161" s="93"/>
      <c r="AE161" s="93" t="str">
        <f>Table1[[#This Row],[Item Description]]&amp;Table1[[#This Row],[Unit]]&amp;Table1[[#This Row],[Unit Price]]</f>
        <v/>
      </c>
    </row>
    <row r="162" spans="1:31" x14ac:dyDescent="0.25">
      <c r="A162" s="95" t="str">
        <f>IF(Table1[[#This Row],[No. Invoice :]]="","",ROW())</f>
        <v/>
      </c>
      <c r="B162" s="291" t="str">
        <f>IF(Table1[h_Kode Sales :_1]="","",B$1+COUNT(B$2:B161))</f>
        <v/>
      </c>
      <c r="G162" s="95" t="str">
        <f>IF(Table1[[#This Row],[h_No. Invoice :]]="","",CONCATENATE("AM"," ",Table1[[#This Row],[h_No. Invoice :]]))</f>
        <v/>
      </c>
      <c r="H162" s="96" t="str">
        <f>CONCATENATE(UPPER(Table1[[#This Row],[h_Kode Sales :_1]])," ",Table1[[#This Row],[h_Kode Sales :_2]])</f>
        <v xml:space="preserve"> </v>
      </c>
      <c r="I162" s="95" t="str">
        <f>IF(Table1[[#This Row],[h_toko]]="","",INDEX(Table2[e],IF(Table1[[#This Row],[h_toko]]="","",MATCH(Table1[[#This Row],[h_toko]],Table2[a],0)),))</f>
        <v/>
      </c>
      <c r="N162" s="291" t="str">
        <f>IF(Table1[[#This Row],[h_Item Description]]="","",INDEX([1]!db[NB PAJAK],MATCH(Table1[[#This Row],[h_Item Description]],[1]!db[kode],0)))</f>
        <v/>
      </c>
      <c r="P162" s="93"/>
      <c r="Q162" s="94"/>
      <c r="S162" s="294" t="str">
        <f>Table1[[#This Row],[h_hargasetelahdiskon]]</f>
        <v/>
      </c>
      <c r="V162" s="95" t="str">
        <f ca="1">IF(Table1[[#This Row],[Item Description]]="","",IF(Table1[[#This Row],[//]]="",INDIRECT(ADDRESS(ROW()-1,COLUMN())),Table1[[#This Row],[//]]))</f>
        <v/>
      </c>
      <c r="W162" s="95" t="str">
        <f ca="1">IF(Table1[[#This Row],[h_id]]="","",COUNTIF(Table1[h_id],Table1[[#This Row],[h_id]]))</f>
        <v/>
      </c>
      <c r="X162" s="93" t="str">
        <f>IF(Table1[Item Description]="","",Table1[[#This Row],[Qty]]*Table1[[#This Row],[Unit Price]])</f>
        <v/>
      </c>
      <c r="Y162" s="93" t="str">
        <f>IF(Table1[[#This Row],[h_hargasebelumdiskon]]="","",IF(Table1[[#This Row],[Disc 1]]="",0,Table1[[#This Row],[h_hargasebelumdiskon]]*Table1[[#This Row],[Disc 1]]))</f>
        <v/>
      </c>
      <c r="Z162" s="93" t="str">
        <f>IF(Table1[[#This Row],[h_hargasebelumdiskon]]="","",IF(Table1[[#This Row],[Disc 2]]="",0,(Table1[[#This Row],[h_hargasebelumdiskon]]-Table1[[#This Row],[h_disc 1]])*Table1[[#This Row],[Disc 2]]))</f>
        <v/>
      </c>
      <c r="AA162" s="93" t="str">
        <f>IF(Table1[Item Description]="","",Table1[[#This Row],[h_disc 1]]+Table1[[#This Row],[h_disc 2]])</f>
        <v/>
      </c>
      <c r="AB162" s="93" t="str">
        <f>IF(Table1[Item Description]="","",Table1[[#This Row],[h_hargasebelumdiskon]]-Table1[[#This Row],[h_diskon]])</f>
        <v/>
      </c>
      <c r="AC162" s="93" t="str">
        <f>IF(Table1[//]="","",SUMIF(Table1[h_id],Table1[h_id],Table1[h_hargasetelahdiskon]))</f>
        <v/>
      </c>
      <c r="AD162" s="93"/>
      <c r="AE162" s="93" t="str">
        <f>Table1[[#This Row],[Item Description]]&amp;Table1[[#This Row],[Unit]]&amp;Table1[[#This Row],[Unit Price]]</f>
        <v/>
      </c>
    </row>
    <row r="163" spans="1:31" x14ac:dyDescent="0.25">
      <c r="A163" s="95" t="str">
        <f>IF(Table1[[#This Row],[No. Invoice :]]="","",ROW())</f>
        <v/>
      </c>
      <c r="B163" s="291" t="str">
        <f>IF(Table1[h_Kode Sales :_1]="","",B$1+COUNT(B$2:B162))</f>
        <v/>
      </c>
      <c r="D163" s="292"/>
      <c r="E163" s="293"/>
      <c r="F163" s="292"/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N163" s="291" t="str">
        <f>IF(Table1[[#This Row],[h_Item Description]]="","",INDEX([1]!db[NB PAJAK],MATCH(Table1[[#This Row],[h_Item Description]],[1]!db[kode],0)))</f>
        <v/>
      </c>
      <c r="P163" s="93"/>
      <c r="Q163" s="94"/>
      <c r="S163" s="294" t="str">
        <f>Table1[[#This Row],[h_hargasetelahdiskon]]</f>
        <v/>
      </c>
      <c r="V163" s="95" t="str">
        <f ca="1">IF(Table1[[#This Row],[Item Description]]="","",IF(Table1[[#This Row],[//]]="",INDIRECT(ADDRESS(ROW()-1,COLUMN())),Table1[[#This Row],[//]]))</f>
        <v/>
      </c>
      <c r="W163" s="95" t="str">
        <f ca="1">IF(Table1[[#This Row],[h_id]]="","",COUNTIF(Table1[h_id],Table1[[#This Row],[h_id]]))</f>
        <v/>
      </c>
      <c r="X163" s="93" t="str">
        <f>IF(Table1[Item Description]="","",Table1[[#This Row],[Qty]]*Table1[[#This Row],[Unit Price]])</f>
        <v/>
      </c>
      <c r="Y163" s="93" t="str">
        <f>IF(Table1[[#This Row],[h_hargasebelumdiskon]]="","",IF(Table1[[#This Row],[Disc 1]]="",0,Table1[[#This Row],[h_hargasebelumdiskon]]*Table1[[#This Row],[Disc 1]]))</f>
        <v/>
      </c>
      <c r="Z163" s="93" t="str">
        <f>IF(Table1[[#This Row],[h_hargasebelumdiskon]]="","",IF(Table1[[#This Row],[Disc 2]]="",0,(Table1[[#This Row],[h_hargasebelumdiskon]]-Table1[[#This Row],[h_disc 1]])*Table1[[#This Row],[Disc 2]]))</f>
        <v/>
      </c>
      <c r="AA163" s="93" t="str">
        <f>IF(Table1[Item Description]="","",Table1[[#This Row],[h_disc 1]]+Table1[[#This Row],[h_disc 2]])</f>
        <v/>
      </c>
      <c r="AB163" s="93" t="str">
        <f>IF(Table1[Item Description]="","",Table1[[#This Row],[h_hargasebelumdiskon]]-Table1[[#This Row],[h_diskon]])</f>
        <v/>
      </c>
      <c r="AC163" s="93" t="str">
        <f>IF(Table1[//]="","",SUMIF(Table1[h_id],Table1[h_id],Table1[h_hargasetelahdiskon]))</f>
        <v/>
      </c>
      <c r="AD163" s="93"/>
      <c r="AE163" s="93" t="str">
        <f>Table1[[#This Row],[Item Description]]&amp;Table1[[#This Row],[Unit]]&amp;Table1[[#This Row],[Unit Price]]</f>
        <v/>
      </c>
    </row>
    <row r="164" spans="1:31" x14ac:dyDescent="0.25">
      <c r="A164" s="95" t="str">
        <f>IF(Table1[[#This Row],[No. Invoice :]]="","",ROW())</f>
        <v/>
      </c>
      <c r="B164" s="291" t="str">
        <f>IF(Table1[h_Kode Sales :_1]="","",B$1+COUNT(B$2:B163))</f>
        <v/>
      </c>
      <c r="D164" s="292"/>
      <c r="E164" s="293"/>
      <c r="F164" s="292"/>
      <c r="G164" s="95" t="str">
        <f>IF(Table1[[#This Row],[h_No. Invoice :]]="","",CONCATENATE("AM"," ",Table1[[#This Row],[h_No. Invoice :]]))</f>
        <v/>
      </c>
      <c r="H164" s="96" t="str">
        <f>CONCATENATE(UPPER(Table1[[#This Row],[h_Kode Sales :_1]])," ",Table1[[#This Row],[h_Kode Sales :_2]])</f>
        <v xml:space="preserve"> </v>
      </c>
      <c r="I164" s="95" t="str">
        <f>IF(Table1[[#This Row],[h_toko]]="","",INDEX(Table2[e],IF(Table1[[#This Row],[h_toko]]="","",MATCH(Table1[[#This Row],[h_toko]],Table2[a],0)),))</f>
        <v/>
      </c>
      <c r="N164" s="291" t="str">
        <f>IF(Table1[[#This Row],[h_Item Description]]="","",INDEX([1]!db[NB PAJAK],MATCH(Table1[[#This Row],[h_Item Description]],[1]!db[kode],0)))</f>
        <v/>
      </c>
      <c r="P164" s="93"/>
      <c r="Q164" s="94"/>
      <c r="S164" s="294" t="str">
        <f>Table1[[#This Row],[h_hargasetelahdiskon]]</f>
        <v/>
      </c>
      <c r="V164" s="95" t="str">
        <f ca="1">IF(Table1[[#This Row],[Item Description]]="","",IF(Table1[[#This Row],[//]]="",INDIRECT(ADDRESS(ROW()-1,COLUMN())),Table1[[#This Row],[//]]))</f>
        <v/>
      </c>
      <c r="W164" s="95" t="str">
        <f ca="1">IF(Table1[[#This Row],[h_id]]="","",COUNTIF(Table1[h_id],Table1[[#This Row],[h_id]]))</f>
        <v/>
      </c>
      <c r="X164" s="93" t="str">
        <f>IF(Table1[Item Description]="","",Table1[[#This Row],[Qty]]*Table1[[#This Row],[Unit Price]])</f>
        <v/>
      </c>
      <c r="Y164" s="93" t="str">
        <f>IF(Table1[[#This Row],[h_hargasebelumdiskon]]="","",IF(Table1[[#This Row],[Disc 1]]="",0,Table1[[#This Row],[h_hargasebelumdiskon]]*Table1[[#This Row],[Disc 1]]))</f>
        <v/>
      </c>
      <c r="Z164" s="93" t="str">
        <f>IF(Table1[[#This Row],[h_hargasebelumdiskon]]="","",IF(Table1[[#This Row],[Disc 2]]="",0,(Table1[[#This Row],[h_hargasebelumdiskon]]-Table1[[#This Row],[h_disc 1]])*Table1[[#This Row],[Disc 2]]))</f>
        <v/>
      </c>
      <c r="AA164" s="93" t="str">
        <f>IF(Table1[Item Description]="","",Table1[[#This Row],[h_disc 1]]+Table1[[#This Row],[h_disc 2]])</f>
        <v/>
      </c>
      <c r="AB164" s="93" t="str">
        <f>IF(Table1[Item Description]="","",Table1[[#This Row],[h_hargasebelumdiskon]]-Table1[[#This Row],[h_diskon]])</f>
        <v/>
      </c>
      <c r="AC164" s="93" t="str">
        <f>IF(Table1[//]="","",SUMIF(Table1[h_id],Table1[h_id],Table1[h_hargasetelahdiskon]))</f>
        <v/>
      </c>
      <c r="AD164" s="93"/>
      <c r="AE164" s="93" t="str">
        <f>Table1[[#This Row],[Item Description]]&amp;Table1[[#This Row],[Unit]]&amp;Table1[[#This Row],[Unit Price]]</f>
        <v/>
      </c>
    </row>
    <row r="165" spans="1:31" x14ac:dyDescent="0.25">
      <c r="A165" s="95" t="str">
        <f>IF(Table1[[#This Row],[No. Invoice :]]="","",ROW())</f>
        <v/>
      </c>
      <c r="B165" s="291" t="str">
        <f>IF(Table1[h_Kode Sales :_1]="","",B$1+COUNT(B$2:B164))</f>
        <v/>
      </c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N165" s="291" t="str">
        <f>IF(Table1[[#This Row],[h_Item Description]]="","",INDEX([1]!db[NB PAJAK],MATCH(Table1[[#This Row],[h_Item Description]],[1]!db[kode],0)))</f>
        <v/>
      </c>
      <c r="P165" s="93"/>
      <c r="Q165" s="94"/>
      <c r="S165" s="294" t="str">
        <f>Table1[[#This Row],[h_hargasetelahdiskon]]</f>
        <v/>
      </c>
      <c r="V165" s="95" t="str">
        <f ca="1">IF(Table1[[#This Row],[Item Description]]="","",IF(Table1[[#This Row],[//]]="",INDIRECT(ADDRESS(ROW()-1,COLUMN())),Table1[[#This Row],[//]]))</f>
        <v/>
      </c>
      <c r="W165" s="95" t="str">
        <f ca="1">IF(Table1[[#This Row],[h_id]]="","",COUNTIF(Table1[h_id],Table1[[#This Row],[h_id]]))</f>
        <v/>
      </c>
      <c r="X165" s="93" t="str">
        <f>IF(Table1[Item Description]="","",Table1[[#This Row],[Qty]]*Table1[[#This Row],[Unit Price]])</f>
        <v/>
      </c>
      <c r="Y165" s="93" t="str">
        <f>IF(Table1[[#This Row],[h_hargasebelumdiskon]]="","",IF(Table1[[#This Row],[Disc 1]]="",0,Table1[[#This Row],[h_hargasebelumdiskon]]*Table1[[#This Row],[Disc 1]]))</f>
        <v/>
      </c>
      <c r="Z165" s="93" t="str">
        <f>IF(Table1[[#This Row],[h_hargasebelumdiskon]]="","",IF(Table1[[#This Row],[Disc 2]]="",0,(Table1[[#This Row],[h_hargasebelumdiskon]]-Table1[[#This Row],[h_disc 1]])*Table1[[#This Row],[Disc 2]]))</f>
        <v/>
      </c>
      <c r="AA165" s="93" t="str">
        <f>IF(Table1[Item Description]="","",Table1[[#This Row],[h_disc 1]]+Table1[[#This Row],[h_disc 2]])</f>
        <v/>
      </c>
      <c r="AB165" s="93" t="str">
        <f>IF(Table1[Item Description]="","",Table1[[#This Row],[h_hargasebelumdiskon]]-Table1[[#This Row],[h_diskon]])</f>
        <v/>
      </c>
      <c r="AC165" s="93" t="str">
        <f>IF(Table1[//]="","",SUMIF(Table1[h_id],Table1[h_id],Table1[h_hargasetelahdiskon]))</f>
        <v/>
      </c>
      <c r="AD165" s="93"/>
      <c r="AE165" s="93" t="str">
        <f>Table1[[#This Row],[Item Description]]&amp;Table1[[#This Row],[Unit]]&amp;Table1[[#This Row],[Unit Price]]</f>
        <v/>
      </c>
    </row>
    <row r="166" spans="1:31" x14ac:dyDescent="0.25">
      <c r="A166" s="95" t="str">
        <f>IF(Table1[[#This Row],[No. Invoice :]]="","",ROW())</f>
        <v/>
      </c>
      <c r="B166" s="291" t="str">
        <f>IF(Table1[h_Kode Sales :_1]="","",B$1+COUNT(B$2:B165))</f>
        <v/>
      </c>
      <c r="D166" s="292"/>
      <c r="E166" s="293"/>
      <c r="F166" s="292"/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N166" s="291" t="str">
        <f>IF(Table1[[#This Row],[h_Item Description]]="","",INDEX([1]!db[NB PAJAK],MATCH(Table1[[#This Row],[h_Item Description]],[1]!db[kode],0)))</f>
        <v/>
      </c>
      <c r="P166" s="93"/>
      <c r="Q166" s="94"/>
      <c r="S166" s="294" t="str">
        <f>Table1[[#This Row],[h_hargasetelahdiskon]]</f>
        <v/>
      </c>
      <c r="V166" s="95" t="str">
        <f ca="1">IF(Table1[[#This Row],[Item Description]]="","",IF(Table1[[#This Row],[//]]="",INDIRECT(ADDRESS(ROW()-1,COLUMN())),Table1[[#This Row],[//]]))</f>
        <v/>
      </c>
      <c r="W166" s="95" t="str">
        <f ca="1">IF(Table1[[#This Row],[h_id]]="","",COUNTIF(Table1[h_id],Table1[[#This Row],[h_id]]))</f>
        <v/>
      </c>
      <c r="X166" s="93" t="str">
        <f>IF(Table1[Item Description]="","",Table1[[#This Row],[Qty]]*Table1[[#This Row],[Unit Price]])</f>
        <v/>
      </c>
      <c r="Y166" s="93" t="str">
        <f>IF(Table1[[#This Row],[h_hargasebelumdiskon]]="","",IF(Table1[[#This Row],[Disc 1]]="",0,Table1[[#This Row],[h_hargasebelumdiskon]]*Table1[[#This Row],[Disc 1]]))</f>
        <v/>
      </c>
      <c r="Z166" s="93" t="str">
        <f>IF(Table1[[#This Row],[h_hargasebelumdiskon]]="","",IF(Table1[[#This Row],[Disc 2]]="",0,(Table1[[#This Row],[h_hargasebelumdiskon]]-Table1[[#This Row],[h_disc 1]])*Table1[[#This Row],[Disc 2]]))</f>
        <v/>
      </c>
      <c r="AA166" s="93" t="str">
        <f>IF(Table1[Item Description]="","",Table1[[#This Row],[h_disc 1]]+Table1[[#This Row],[h_disc 2]])</f>
        <v/>
      </c>
      <c r="AB166" s="93" t="str">
        <f>IF(Table1[Item Description]="","",Table1[[#This Row],[h_hargasebelumdiskon]]-Table1[[#This Row],[h_diskon]])</f>
        <v/>
      </c>
      <c r="AC166" s="93" t="str">
        <f>IF(Table1[//]="","",SUMIF(Table1[h_id],Table1[h_id],Table1[h_hargasetelahdiskon]))</f>
        <v/>
      </c>
      <c r="AD166" s="93"/>
      <c r="AE166" s="93" t="str">
        <f>Table1[[#This Row],[Item Description]]&amp;Table1[[#This Row],[Unit]]&amp;Table1[[#This Row],[Unit Price]]</f>
        <v/>
      </c>
    </row>
    <row r="167" spans="1:31" x14ac:dyDescent="0.25">
      <c r="A167" s="95" t="str">
        <f>IF(Table1[[#This Row],[No. Invoice :]]="","",ROW())</f>
        <v/>
      </c>
      <c r="B167" s="291" t="str">
        <f>IF(Table1[h_Kode Sales :_1]="","",B$1+COUNT(B$2:B166))</f>
        <v/>
      </c>
      <c r="D167" s="292"/>
      <c r="E167" s="293"/>
      <c r="F167" s="292"/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N167" s="291" t="str">
        <f>IF(Table1[[#This Row],[h_Item Description]]="","",INDEX([1]!db[NB PAJAK],MATCH(Table1[[#This Row],[h_Item Description]],[1]!db[kode],0)))</f>
        <v/>
      </c>
      <c r="P167" s="93"/>
      <c r="Q167" s="94"/>
      <c r="S167" s="294" t="str">
        <f>Table1[[#This Row],[h_hargasetelahdiskon]]</f>
        <v/>
      </c>
      <c r="V167" s="95" t="str">
        <f ca="1">IF(Table1[[#This Row],[Item Description]]="","",IF(Table1[[#This Row],[//]]="",INDIRECT(ADDRESS(ROW()-1,COLUMN())),Table1[[#This Row],[//]]))</f>
        <v/>
      </c>
      <c r="W167" s="95" t="str">
        <f ca="1">IF(Table1[[#This Row],[h_id]]="","",COUNTIF(Table1[h_id],Table1[[#This Row],[h_id]]))</f>
        <v/>
      </c>
      <c r="X167" s="93" t="str">
        <f>IF(Table1[Item Description]="","",Table1[[#This Row],[Qty]]*Table1[[#This Row],[Unit Price]])</f>
        <v/>
      </c>
      <c r="Y167" s="93" t="str">
        <f>IF(Table1[[#This Row],[h_hargasebelumdiskon]]="","",IF(Table1[[#This Row],[Disc 1]]="",0,Table1[[#This Row],[h_hargasebelumdiskon]]*Table1[[#This Row],[Disc 1]]))</f>
        <v/>
      </c>
      <c r="Z167" s="93" t="str">
        <f>IF(Table1[[#This Row],[h_hargasebelumdiskon]]="","",IF(Table1[[#This Row],[Disc 2]]="",0,(Table1[[#This Row],[h_hargasebelumdiskon]]-Table1[[#This Row],[h_disc 1]])*Table1[[#This Row],[Disc 2]]))</f>
        <v/>
      </c>
      <c r="AA167" s="93" t="str">
        <f>IF(Table1[Item Description]="","",Table1[[#This Row],[h_disc 1]]+Table1[[#This Row],[h_disc 2]])</f>
        <v/>
      </c>
      <c r="AB167" s="93" t="str">
        <f>IF(Table1[Item Description]="","",Table1[[#This Row],[h_hargasebelumdiskon]]-Table1[[#This Row],[h_diskon]])</f>
        <v/>
      </c>
      <c r="AC167" s="93" t="str">
        <f>IF(Table1[//]="","",SUMIF(Table1[h_id],Table1[h_id],Table1[h_hargasetelahdiskon]))</f>
        <v/>
      </c>
      <c r="AD167" s="93"/>
      <c r="AE167" s="93" t="str">
        <f>Table1[[#This Row],[Item Description]]&amp;Table1[[#This Row],[Unit]]&amp;Table1[[#This Row],[Unit Price]]</f>
        <v/>
      </c>
    </row>
    <row r="168" spans="1:31" x14ac:dyDescent="0.25">
      <c r="A168" s="95" t="str">
        <f>IF(Table1[[#This Row],[No. Invoice :]]="","",ROW())</f>
        <v/>
      </c>
      <c r="B168" s="291" t="str">
        <f>IF(Table1[h_Kode Sales :_1]="","",B$1+COUNT(B$2:B167))</f>
        <v/>
      </c>
      <c r="D168" s="292"/>
      <c r="E168" s="293"/>
      <c r="F168" s="292"/>
      <c r="G168" s="95" t="str">
        <f>IF(Table1[[#This Row],[h_No. Invoice :]]="","",CONCATENATE("AM"," ",Table1[[#This Row],[h_No. Invoice :]]))</f>
        <v/>
      </c>
      <c r="H168" s="96" t="str">
        <f>CONCATENATE(UPPER(Table1[[#This Row],[h_Kode Sales :_1]])," ",Table1[[#This Row],[h_Kode Sales :_2]])</f>
        <v xml:space="preserve"> </v>
      </c>
      <c r="I168" s="95" t="str">
        <f>IF(Table1[[#This Row],[h_toko]]="","",INDEX(Table2[e],IF(Table1[[#This Row],[h_toko]]="","",MATCH(Table1[[#This Row],[h_toko]],Table2[a],0)),))</f>
        <v/>
      </c>
      <c r="N168" s="291" t="str">
        <f>IF(Table1[[#This Row],[h_Item Description]]="","",INDEX([1]!db[NB PAJAK],MATCH(Table1[[#This Row],[h_Item Description]],[1]!db[kode],0)))</f>
        <v/>
      </c>
      <c r="P168" s="93"/>
      <c r="Q168" s="94"/>
      <c r="S168" s="294" t="str">
        <f>Table1[[#This Row],[h_hargasetelahdiskon]]</f>
        <v/>
      </c>
      <c r="V168" s="95" t="str">
        <f ca="1">IF(Table1[[#This Row],[Item Description]]="","",IF(Table1[[#This Row],[//]]="",INDIRECT(ADDRESS(ROW()-1,COLUMN())),Table1[[#This Row],[//]]))</f>
        <v/>
      </c>
      <c r="W168" s="95" t="str">
        <f ca="1">IF(Table1[[#This Row],[h_id]]="","",COUNTIF(Table1[h_id],Table1[[#This Row],[h_id]]))</f>
        <v/>
      </c>
      <c r="X168" s="93" t="str">
        <f>IF(Table1[Item Description]="","",Table1[[#This Row],[Qty]]*Table1[[#This Row],[Unit Price]])</f>
        <v/>
      </c>
      <c r="Y168" s="93" t="str">
        <f>IF(Table1[[#This Row],[h_hargasebelumdiskon]]="","",IF(Table1[[#This Row],[Disc 1]]="",0,Table1[[#This Row],[h_hargasebelumdiskon]]*Table1[[#This Row],[Disc 1]]))</f>
        <v/>
      </c>
      <c r="Z168" s="93" t="str">
        <f>IF(Table1[[#This Row],[h_hargasebelumdiskon]]="","",IF(Table1[[#This Row],[Disc 2]]="",0,(Table1[[#This Row],[h_hargasebelumdiskon]]-Table1[[#This Row],[h_disc 1]])*Table1[[#This Row],[Disc 2]]))</f>
        <v/>
      </c>
      <c r="AA168" s="93" t="str">
        <f>IF(Table1[Item Description]="","",Table1[[#This Row],[h_disc 1]]+Table1[[#This Row],[h_disc 2]])</f>
        <v/>
      </c>
      <c r="AB168" s="93" t="str">
        <f>IF(Table1[Item Description]="","",Table1[[#This Row],[h_hargasebelumdiskon]]-Table1[[#This Row],[h_diskon]])</f>
        <v/>
      </c>
      <c r="AC168" s="93" t="str">
        <f>IF(Table1[//]="","",SUMIF(Table1[h_id],Table1[h_id],Table1[h_hargasetelahdiskon]))</f>
        <v/>
      </c>
      <c r="AD168" s="93"/>
      <c r="AE168" s="93" t="str">
        <f>Table1[[#This Row],[Item Description]]&amp;Table1[[#This Row],[Unit]]&amp;Table1[[#This Row],[Unit Price]]</f>
        <v/>
      </c>
    </row>
    <row r="169" spans="1:31" x14ac:dyDescent="0.25">
      <c r="A169" s="95" t="str">
        <f>IF(Table1[[#This Row],[No. Invoice :]]="","",ROW())</f>
        <v/>
      </c>
      <c r="B169" s="291" t="str">
        <f>IF(Table1[h_Kode Sales :_1]="","",B$1+COUNT(B$2:B168))</f>
        <v/>
      </c>
      <c r="D169" s="292"/>
      <c r="E169" s="293"/>
      <c r="F169" s="292"/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N169" s="291" t="str">
        <f>IF(Table1[[#This Row],[h_Item Description]]="","",INDEX([1]!db[NB PAJAK],MATCH(Table1[[#This Row],[h_Item Description]],[1]!db[kode],0)))</f>
        <v/>
      </c>
      <c r="P169" s="93"/>
      <c r="Q169" s="94"/>
      <c r="S169" s="294" t="str">
        <f>Table1[[#This Row],[h_hargasetelahdiskon]]</f>
        <v/>
      </c>
      <c r="V169" s="95" t="str">
        <f ca="1">IF(Table1[[#This Row],[Item Description]]="","",IF(Table1[[#This Row],[//]]="",INDIRECT(ADDRESS(ROW()-1,COLUMN())),Table1[[#This Row],[//]]))</f>
        <v/>
      </c>
      <c r="W169" s="95" t="str">
        <f ca="1">IF(Table1[[#This Row],[h_id]]="","",COUNTIF(Table1[h_id],Table1[[#This Row],[h_id]]))</f>
        <v/>
      </c>
      <c r="X169" s="93" t="str">
        <f>IF(Table1[Item Description]="","",Table1[[#This Row],[Qty]]*Table1[[#This Row],[Unit Price]])</f>
        <v/>
      </c>
      <c r="Y169" s="93" t="str">
        <f>IF(Table1[[#This Row],[h_hargasebelumdiskon]]="","",IF(Table1[[#This Row],[Disc 1]]="",0,Table1[[#This Row],[h_hargasebelumdiskon]]*Table1[[#This Row],[Disc 1]]))</f>
        <v/>
      </c>
      <c r="Z169" s="93" t="str">
        <f>IF(Table1[[#This Row],[h_hargasebelumdiskon]]="","",IF(Table1[[#This Row],[Disc 2]]="",0,(Table1[[#This Row],[h_hargasebelumdiskon]]-Table1[[#This Row],[h_disc 1]])*Table1[[#This Row],[Disc 2]]))</f>
        <v/>
      </c>
      <c r="AA169" s="93" t="str">
        <f>IF(Table1[Item Description]="","",Table1[[#This Row],[h_disc 1]]+Table1[[#This Row],[h_disc 2]])</f>
        <v/>
      </c>
      <c r="AB169" s="93" t="str">
        <f>IF(Table1[Item Description]="","",Table1[[#This Row],[h_hargasebelumdiskon]]-Table1[[#This Row],[h_diskon]])</f>
        <v/>
      </c>
      <c r="AC169" s="93" t="str">
        <f>IF(Table1[//]="","",SUMIF(Table1[h_id],Table1[h_id],Table1[h_hargasetelahdiskon]))</f>
        <v/>
      </c>
      <c r="AD169" s="93"/>
      <c r="AE169" s="93" t="str">
        <f>Table1[[#This Row],[Item Description]]&amp;Table1[[#This Row],[Unit]]&amp;Table1[[#This Row],[Unit Price]]</f>
        <v/>
      </c>
    </row>
    <row r="170" spans="1:31" x14ac:dyDescent="0.25">
      <c r="A170" s="95" t="str">
        <f>IF(Table1[[#This Row],[No. Invoice :]]="","",ROW())</f>
        <v/>
      </c>
      <c r="B170" s="291" t="str">
        <f>IF(Table1[h_Kode Sales :_1]="","",B$1+COUNT(B$2:B169))</f>
        <v/>
      </c>
      <c r="D170" s="292"/>
      <c r="E170" s="293"/>
      <c r="F170" s="292"/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M170" s="292"/>
      <c r="N170" s="291" t="str">
        <f>IF(Table1[[#This Row],[h_Item Description]]="","",INDEX([1]!db[NB PAJAK],MATCH(Table1[[#This Row],[h_Item Description]],[1]!db[kode],0)))</f>
        <v/>
      </c>
      <c r="P170" s="93"/>
      <c r="Q170" s="94"/>
      <c r="S170" s="294" t="str">
        <f>Table1[[#This Row],[h_hargasetelahdiskon]]</f>
        <v/>
      </c>
      <c r="V170" s="95" t="str">
        <f ca="1">IF(Table1[[#This Row],[Item Description]]="","",IF(Table1[[#This Row],[//]]="",INDIRECT(ADDRESS(ROW()-1,COLUMN())),Table1[[#This Row],[//]]))</f>
        <v/>
      </c>
      <c r="W170" s="95" t="str">
        <f ca="1">IF(Table1[[#This Row],[h_id]]="","",COUNTIF(Table1[h_id],Table1[[#This Row],[h_id]]))</f>
        <v/>
      </c>
      <c r="X170" s="93" t="str">
        <f>IF(Table1[Item Description]="","",Table1[[#This Row],[Qty]]*Table1[[#This Row],[Unit Price]])</f>
        <v/>
      </c>
      <c r="Y170" s="93" t="str">
        <f>IF(Table1[[#This Row],[h_hargasebelumdiskon]]="","",IF(Table1[[#This Row],[Disc 1]]="",0,Table1[[#This Row],[h_hargasebelumdiskon]]*Table1[[#This Row],[Disc 1]]))</f>
        <v/>
      </c>
      <c r="Z170" s="93" t="str">
        <f>IF(Table1[[#This Row],[h_hargasebelumdiskon]]="","",IF(Table1[[#This Row],[Disc 2]]="",0,(Table1[[#This Row],[h_hargasebelumdiskon]]-Table1[[#This Row],[h_disc 1]])*Table1[[#This Row],[Disc 2]]))</f>
        <v/>
      </c>
      <c r="AA170" s="93" t="str">
        <f>IF(Table1[Item Description]="","",Table1[[#This Row],[h_disc 1]]+Table1[[#This Row],[h_disc 2]])</f>
        <v/>
      </c>
      <c r="AB170" s="93" t="str">
        <f>IF(Table1[Item Description]="","",Table1[[#This Row],[h_hargasebelumdiskon]]-Table1[[#This Row],[h_diskon]])</f>
        <v/>
      </c>
      <c r="AC170" s="93" t="str">
        <f>IF(Table1[//]="","",SUMIF(Table1[h_id],Table1[h_id],Table1[h_hargasetelahdiskon]))</f>
        <v/>
      </c>
      <c r="AD170" s="93"/>
      <c r="AE170" s="93" t="str">
        <f>Table1[[#This Row],[Item Description]]&amp;Table1[[#This Row],[Unit]]&amp;Table1[[#This Row],[Unit Price]]</f>
        <v/>
      </c>
    </row>
    <row r="171" spans="1:31" x14ac:dyDescent="0.25">
      <c r="A171" s="95" t="str">
        <f>IF(Table1[[#This Row],[No. Invoice :]]="","",ROW())</f>
        <v/>
      </c>
      <c r="B171" s="291" t="str">
        <f>IF(Table1[h_Kode Sales :_1]="","",B$1+COUNT(B$2:B170))</f>
        <v/>
      </c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N171" s="291" t="str">
        <f>IF(Table1[[#This Row],[h_Item Description]]="","",INDEX([1]!db[NB PAJAK],MATCH(Table1[[#This Row],[h_Item Description]],[1]!db[kode],0)))</f>
        <v/>
      </c>
      <c r="P171" s="93"/>
      <c r="Q171" s="94"/>
      <c r="S171" s="294" t="str">
        <f>Table1[[#This Row],[h_hargasetelahdiskon]]</f>
        <v/>
      </c>
      <c r="V171" s="95" t="str">
        <f ca="1">IF(Table1[[#This Row],[Item Description]]="","",IF(Table1[[#This Row],[//]]="",INDIRECT(ADDRESS(ROW()-1,COLUMN())),Table1[[#This Row],[//]]))</f>
        <v/>
      </c>
      <c r="W171" s="95" t="str">
        <f ca="1">IF(Table1[[#This Row],[h_id]]="","",COUNTIF(Table1[h_id],Table1[[#This Row],[h_id]]))</f>
        <v/>
      </c>
      <c r="X171" s="93" t="str">
        <f>IF(Table1[Item Description]="","",Table1[[#This Row],[Qty]]*Table1[[#This Row],[Unit Price]])</f>
        <v/>
      </c>
      <c r="Y171" s="93" t="str">
        <f>IF(Table1[[#This Row],[h_hargasebelumdiskon]]="","",IF(Table1[[#This Row],[Disc 1]]="",0,Table1[[#This Row],[h_hargasebelumdiskon]]*Table1[[#This Row],[Disc 1]]))</f>
        <v/>
      </c>
      <c r="Z171" s="93" t="str">
        <f>IF(Table1[[#This Row],[h_hargasebelumdiskon]]="","",IF(Table1[[#This Row],[Disc 2]]="",0,(Table1[[#This Row],[h_hargasebelumdiskon]]-Table1[[#This Row],[h_disc 1]])*Table1[[#This Row],[Disc 2]]))</f>
        <v/>
      </c>
      <c r="AA171" s="93" t="str">
        <f>IF(Table1[Item Description]="","",Table1[[#This Row],[h_disc 1]]+Table1[[#This Row],[h_disc 2]])</f>
        <v/>
      </c>
      <c r="AB171" s="93" t="str">
        <f>IF(Table1[Item Description]="","",Table1[[#This Row],[h_hargasebelumdiskon]]-Table1[[#This Row],[h_diskon]])</f>
        <v/>
      </c>
      <c r="AC171" s="93" t="str">
        <f>IF(Table1[//]="","",SUMIF(Table1[h_id],Table1[h_id],Table1[h_hargasetelahdiskon]))</f>
        <v/>
      </c>
      <c r="AD171" s="93"/>
      <c r="AE171" s="93" t="str">
        <f>Table1[[#This Row],[Item Description]]&amp;Table1[[#This Row],[Unit]]&amp;Table1[[#This Row],[Unit Price]]</f>
        <v/>
      </c>
    </row>
    <row r="172" spans="1:31" x14ac:dyDescent="0.25">
      <c r="A172" s="95" t="str">
        <f>IF(Table1[[#This Row],[No. Invoice :]]="","",ROW())</f>
        <v/>
      </c>
      <c r="B172" s="291" t="str">
        <f>IF(Table1[h_Kode Sales :_1]="","",B$1+COUNT(B$2:B171))</f>
        <v/>
      </c>
      <c r="D172" s="292"/>
      <c r="E172" s="293"/>
      <c r="F172" s="292"/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N172" s="291" t="str">
        <f>IF(Table1[[#This Row],[h_Item Description]]="","",INDEX([1]!db[NB PAJAK],MATCH(Table1[[#This Row],[h_Item Description]],[1]!db[kode],0)))</f>
        <v/>
      </c>
      <c r="P172" s="93"/>
      <c r="Q172" s="94"/>
      <c r="S172" s="294" t="str">
        <f>Table1[[#This Row],[h_hargasetelahdiskon]]</f>
        <v/>
      </c>
      <c r="V172" s="95" t="str">
        <f ca="1">IF(Table1[[#This Row],[Item Description]]="","",IF(Table1[[#This Row],[//]]="",INDIRECT(ADDRESS(ROW()-1,COLUMN())),Table1[[#This Row],[//]]))</f>
        <v/>
      </c>
      <c r="W172" s="95" t="str">
        <f ca="1">IF(Table1[[#This Row],[h_id]]="","",COUNTIF(Table1[h_id],Table1[[#This Row],[h_id]]))</f>
        <v/>
      </c>
      <c r="X172" s="93" t="str">
        <f>IF(Table1[Item Description]="","",Table1[[#This Row],[Qty]]*Table1[[#This Row],[Unit Price]])</f>
        <v/>
      </c>
      <c r="Y172" s="93" t="str">
        <f>IF(Table1[[#This Row],[h_hargasebelumdiskon]]="","",IF(Table1[[#This Row],[Disc 1]]="",0,Table1[[#This Row],[h_hargasebelumdiskon]]*Table1[[#This Row],[Disc 1]]))</f>
        <v/>
      </c>
      <c r="Z172" s="93" t="str">
        <f>IF(Table1[[#This Row],[h_hargasebelumdiskon]]="","",IF(Table1[[#This Row],[Disc 2]]="",0,(Table1[[#This Row],[h_hargasebelumdiskon]]-Table1[[#This Row],[h_disc 1]])*Table1[[#This Row],[Disc 2]]))</f>
        <v/>
      </c>
      <c r="AA172" s="93" t="str">
        <f>IF(Table1[Item Description]="","",Table1[[#This Row],[h_disc 1]]+Table1[[#This Row],[h_disc 2]])</f>
        <v/>
      </c>
      <c r="AB172" s="93" t="str">
        <f>IF(Table1[Item Description]="","",Table1[[#This Row],[h_hargasebelumdiskon]]-Table1[[#This Row],[h_diskon]])</f>
        <v/>
      </c>
      <c r="AC172" s="93" t="str">
        <f>IF(Table1[//]="","",SUMIF(Table1[h_id],Table1[h_id],Table1[h_hargasetelahdiskon]))</f>
        <v/>
      </c>
      <c r="AD172" s="93"/>
      <c r="AE172" s="93" t="str">
        <f>Table1[[#This Row],[Item Description]]&amp;Table1[[#This Row],[Unit]]&amp;Table1[[#This Row],[Unit Price]]</f>
        <v/>
      </c>
    </row>
    <row r="173" spans="1:31" x14ac:dyDescent="0.25">
      <c r="A173" s="95" t="str">
        <f>IF(Table1[[#This Row],[No. Invoice :]]="","",ROW())</f>
        <v/>
      </c>
      <c r="B173" s="291" t="str">
        <f>IF(Table1[h_Kode Sales :_1]="","",B$1+COUNT(B$2:B172))</f>
        <v/>
      </c>
      <c r="D173" s="292"/>
      <c r="E173" s="293"/>
      <c r="F173" s="292"/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N173" s="291" t="str">
        <f>IF(Table1[[#This Row],[h_Item Description]]="","",INDEX([1]!db[NB PAJAK],MATCH(Table1[[#This Row],[h_Item Description]],[1]!db[kode],0)))</f>
        <v/>
      </c>
      <c r="P173" s="93"/>
      <c r="Q173" s="94"/>
      <c r="S173" s="294" t="str">
        <f>Table1[[#This Row],[h_hargasetelahdiskon]]</f>
        <v/>
      </c>
      <c r="V173" s="95" t="str">
        <f ca="1">IF(Table1[[#This Row],[Item Description]]="","",IF(Table1[[#This Row],[//]]="",INDIRECT(ADDRESS(ROW()-1,COLUMN())),Table1[[#This Row],[//]]))</f>
        <v/>
      </c>
      <c r="W173" s="95" t="str">
        <f ca="1">IF(Table1[[#This Row],[h_id]]="","",COUNTIF(Table1[h_id],Table1[[#This Row],[h_id]]))</f>
        <v/>
      </c>
      <c r="X173" s="93" t="str">
        <f>IF(Table1[Item Description]="","",Table1[[#This Row],[Qty]]*Table1[[#This Row],[Unit Price]])</f>
        <v/>
      </c>
      <c r="Y173" s="93" t="str">
        <f>IF(Table1[[#This Row],[h_hargasebelumdiskon]]="","",IF(Table1[[#This Row],[Disc 1]]="",0,Table1[[#This Row],[h_hargasebelumdiskon]]*Table1[[#This Row],[Disc 1]]))</f>
        <v/>
      </c>
      <c r="Z173" s="93" t="str">
        <f>IF(Table1[[#This Row],[h_hargasebelumdiskon]]="","",IF(Table1[[#This Row],[Disc 2]]="",0,(Table1[[#This Row],[h_hargasebelumdiskon]]-Table1[[#This Row],[h_disc 1]])*Table1[[#This Row],[Disc 2]]))</f>
        <v/>
      </c>
      <c r="AA173" s="93" t="str">
        <f>IF(Table1[Item Description]="","",Table1[[#This Row],[h_disc 1]]+Table1[[#This Row],[h_disc 2]])</f>
        <v/>
      </c>
      <c r="AB173" s="93" t="str">
        <f>IF(Table1[Item Description]="","",Table1[[#This Row],[h_hargasebelumdiskon]]-Table1[[#This Row],[h_diskon]])</f>
        <v/>
      </c>
      <c r="AC173" s="93" t="str">
        <f>IF(Table1[//]="","",SUMIF(Table1[h_id],Table1[h_id],Table1[h_hargasetelahdiskon]))</f>
        <v/>
      </c>
      <c r="AD173" s="93"/>
      <c r="AE173" s="93" t="str">
        <f>Table1[[#This Row],[Item Description]]&amp;Table1[[#This Row],[Unit]]&amp;Table1[[#This Row],[Unit Price]]</f>
        <v/>
      </c>
    </row>
    <row r="174" spans="1:31" x14ac:dyDescent="0.25">
      <c r="A174" s="95" t="str">
        <f>IF(Table1[[#This Row],[No. Invoice :]]="","",ROW())</f>
        <v/>
      </c>
      <c r="B174" s="291" t="str">
        <f>IF(Table1[h_Kode Sales :_1]="","",B$1+COUNT(B$2:B173))</f>
        <v/>
      </c>
      <c r="D174" s="292"/>
      <c r="E174" s="293"/>
      <c r="F174" s="292"/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N174" s="291" t="str">
        <f>IF(Table1[[#This Row],[h_Item Description]]="","",INDEX([1]!db[NB PAJAK],MATCH(Table1[[#This Row],[h_Item Description]],[1]!db[kode],0)))</f>
        <v/>
      </c>
      <c r="P174" s="93"/>
      <c r="Q174" s="94"/>
      <c r="S174" s="294" t="str">
        <f>Table1[[#This Row],[h_hargasetelahdiskon]]</f>
        <v/>
      </c>
      <c r="V174" s="95" t="str">
        <f ca="1">IF(Table1[[#This Row],[Item Description]]="","",IF(Table1[[#This Row],[//]]="",INDIRECT(ADDRESS(ROW()-1,COLUMN())),Table1[[#This Row],[//]]))</f>
        <v/>
      </c>
      <c r="W174" s="95" t="str">
        <f ca="1">IF(Table1[[#This Row],[h_id]]="","",COUNTIF(Table1[h_id],Table1[[#This Row],[h_id]]))</f>
        <v/>
      </c>
      <c r="X174" s="93" t="str">
        <f>IF(Table1[Item Description]="","",Table1[[#This Row],[Qty]]*Table1[[#This Row],[Unit Price]])</f>
        <v/>
      </c>
      <c r="Y174" s="93" t="str">
        <f>IF(Table1[[#This Row],[h_hargasebelumdiskon]]="","",IF(Table1[[#This Row],[Disc 1]]="",0,Table1[[#This Row],[h_hargasebelumdiskon]]*Table1[[#This Row],[Disc 1]]))</f>
        <v/>
      </c>
      <c r="Z174" s="93" t="str">
        <f>IF(Table1[[#This Row],[h_hargasebelumdiskon]]="","",IF(Table1[[#This Row],[Disc 2]]="",0,(Table1[[#This Row],[h_hargasebelumdiskon]]-Table1[[#This Row],[h_disc 1]])*Table1[[#This Row],[Disc 2]]))</f>
        <v/>
      </c>
      <c r="AA174" s="93" t="str">
        <f>IF(Table1[Item Description]="","",Table1[[#This Row],[h_disc 1]]+Table1[[#This Row],[h_disc 2]])</f>
        <v/>
      </c>
      <c r="AB174" s="93" t="str">
        <f>IF(Table1[Item Description]="","",Table1[[#This Row],[h_hargasebelumdiskon]]-Table1[[#This Row],[h_diskon]])</f>
        <v/>
      </c>
      <c r="AC174" s="93" t="str">
        <f>IF(Table1[//]="","",SUMIF(Table1[h_id],Table1[h_id],Table1[h_hargasetelahdiskon]))</f>
        <v/>
      </c>
      <c r="AD174" s="93"/>
      <c r="AE174" s="93" t="str">
        <f>Table1[[#This Row],[Item Description]]&amp;Table1[[#This Row],[Unit]]&amp;Table1[[#This Row],[Unit Price]]</f>
        <v/>
      </c>
    </row>
    <row r="175" spans="1:31" x14ac:dyDescent="0.25">
      <c r="A175" s="95" t="str">
        <f>IF(Table1[[#This Row],[No. Invoice :]]="","",ROW())</f>
        <v/>
      </c>
      <c r="B175" s="291" t="str">
        <f>IF(Table1[h_Kode Sales :_1]="","",B$1+COUNT(B$2:B174))</f>
        <v/>
      </c>
      <c r="D175" s="292"/>
      <c r="E175" s="293"/>
      <c r="F175" s="292"/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M175" s="292"/>
      <c r="N175" s="291" t="str">
        <f>IF(Table1[[#This Row],[h_Item Description]]="","",INDEX([1]!db[NB PAJAK],MATCH(Table1[[#This Row],[h_Item Description]],[1]!db[kode],0)))</f>
        <v/>
      </c>
      <c r="P175" s="93"/>
      <c r="Q175" s="94"/>
      <c r="S175" s="294" t="str">
        <f>Table1[[#This Row],[h_hargasetelahdiskon]]</f>
        <v/>
      </c>
      <c r="V175" s="95" t="str">
        <f ca="1">IF(Table1[[#This Row],[Item Description]]="","",IF(Table1[[#This Row],[//]]="",INDIRECT(ADDRESS(ROW()-1,COLUMN())),Table1[[#This Row],[//]]))</f>
        <v/>
      </c>
      <c r="W175" s="95" t="str">
        <f ca="1">IF(Table1[[#This Row],[h_id]]="","",COUNTIF(Table1[h_id],Table1[[#This Row],[h_id]]))</f>
        <v/>
      </c>
      <c r="X175" s="93" t="str">
        <f>IF(Table1[Item Description]="","",Table1[[#This Row],[Qty]]*Table1[[#This Row],[Unit Price]])</f>
        <v/>
      </c>
      <c r="Y175" s="93" t="str">
        <f>IF(Table1[[#This Row],[h_hargasebelumdiskon]]="","",IF(Table1[[#This Row],[Disc 1]]="",0,Table1[[#This Row],[h_hargasebelumdiskon]]*Table1[[#This Row],[Disc 1]]))</f>
        <v/>
      </c>
      <c r="Z175" s="93" t="str">
        <f>IF(Table1[[#This Row],[h_hargasebelumdiskon]]="","",IF(Table1[[#This Row],[Disc 2]]="",0,(Table1[[#This Row],[h_hargasebelumdiskon]]-Table1[[#This Row],[h_disc 1]])*Table1[[#This Row],[Disc 2]]))</f>
        <v/>
      </c>
      <c r="AA175" s="93" t="str">
        <f>IF(Table1[Item Description]="","",Table1[[#This Row],[h_disc 1]]+Table1[[#This Row],[h_disc 2]])</f>
        <v/>
      </c>
      <c r="AB175" s="93" t="str">
        <f>IF(Table1[Item Description]="","",Table1[[#This Row],[h_hargasebelumdiskon]]-Table1[[#This Row],[h_diskon]])</f>
        <v/>
      </c>
      <c r="AC175" s="93" t="str">
        <f>IF(Table1[//]="","",SUMIF(Table1[h_id],Table1[h_id],Table1[h_hargasetelahdiskon]))</f>
        <v/>
      </c>
      <c r="AD175" s="93"/>
      <c r="AE175" s="93" t="str">
        <f>Table1[[#This Row],[Item Description]]&amp;Table1[[#This Row],[Unit]]&amp;Table1[[#This Row],[Unit Price]]</f>
        <v/>
      </c>
    </row>
    <row r="176" spans="1:31" x14ac:dyDescent="0.25">
      <c r="A176" s="95" t="str">
        <f>IF(Table1[[#This Row],[No. Invoice :]]="","",ROW())</f>
        <v/>
      </c>
      <c r="B176" s="291" t="str">
        <f>IF(Table1[h_Kode Sales :_1]="","",B$1+COUNT(B$2:B175))</f>
        <v/>
      </c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N176" s="291" t="str">
        <f>IF(Table1[[#This Row],[h_Item Description]]="","",INDEX([1]!db[NB PAJAK],MATCH(Table1[[#This Row],[h_Item Description]],[1]!db[kode],0)))</f>
        <v/>
      </c>
      <c r="P176" s="93"/>
      <c r="Q176" s="94"/>
      <c r="S176" s="294" t="str">
        <f>Table1[[#This Row],[h_hargasetelahdiskon]]</f>
        <v/>
      </c>
      <c r="V176" s="95" t="str">
        <f ca="1">IF(Table1[[#This Row],[Item Description]]="","",IF(Table1[[#This Row],[//]]="",INDIRECT(ADDRESS(ROW()-1,COLUMN())),Table1[[#This Row],[//]]))</f>
        <v/>
      </c>
      <c r="W176" s="95" t="str">
        <f ca="1">IF(Table1[[#This Row],[h_id]]="","",COUNTIF(Table1[h_id],Table1[[#This Row],[h_id]]))</f>
        <v/>
      </c>
      <c r="X176" s="93" t="str">
        <f>IF(Table1[Item Description]="","",Table1[[#This Row],[Qty]]*Table1[[#This Row],[Unit Price]])</f>
        <v/>
      </c>
      <c r="Y176" s="93" t="str">
        <f>IF(Table1[[#This Row],[h_hargasebelumdiskon]]="","",IF(Table1[[#This Row],[Disc 1]]="",0,Table1[[#This Row],[h_hargasebelumdiskon]]*Table1[[#This Row],[Disc 1]]))</f>
        <v/>
      </c>
      <c r="Z176" s="93" t="str">
        <f>IF(Table1[[#This Row],[h_hargasebelumdiskon]]="","",IF(Table1[[#This Row],[Disc 2]]="",0,(Table1[[#This Row],[h_hargasebelumdiskon]]-Table1[[#This Row],[h_disc 1]])*Table1[[#This Row],[Disc 2]]))</f>
        <v/>
      </c>
      <c r="AA176" s="93" t="str">
        <f>IF(Table1[Item Description]="","",Table1[[#This Row],[h_disc 1]]+Table1[[#This Row],[h_disc 2]])</f>
        <v/>
      </c>
      <c r="AB176" s="93" t="str">
        <f>IF(Table1[Item Description]="","",Table1[[#This Row],[h_hargasebelumdiskon]]-Table1[[#This Row],[h_diskon]])</f>
        <v/>
      </c>
      <c r="AC176" s="93" t="str">
        <f>IF(Table1[//]="","",SUMIF(Table1[h_id],Table1[h_id],Table1[h_hargasetelahdiskon]))</f>
        <v/>
      </c>
      <c r="AD176" s="93"/>
      <c r="AE176" s="93" t="str">
        <f>Table1[[#This Row],[Item Description]]&amp;Table1[[#This Row],[Unit]]&amp;Table1[[#This Row],[Unit Price]]</f>
        <v/>
      </c>
    </row>
    <row r="177" spans="1:31" x14ac:dyDescent="0.25">
      <c r="A177" s="95" t="str">
        <f>IF(Table1[[#This Row],[No. Invoice :]]="","",ROW())</f>
        <v/>
      </c>
      <c r="B177" s="291" t="str">
        <f>IF(Table1[h_Kode Sales :_1]="","",B$1+COUNT(B$2:B176))</f>
        <v/>
      </c>
      <c r="D177" s="292"/>
      <c r="E177" s="293"/>
      <c r="F177" s="292"/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M177" s="292"/>
      <c r="N177" s="291" t="str">
        <f>IF(Table1[[#This Row],[h_Item Description]]="","",INDEX([1]!db[NB PAJAK],MATCH(Table1[[#This Row],[h_Item Description]],[1]!db[kode],0)))</f>
        <v/>
      </c>
      <c r="P177" s="93"/>
      <c r="Q177" s="94"/>
      <c r="S177" s="294" t="str">
        <f>Table1[[#This Row],[h_hargasetelahdiskon]]</f>
        <v/>
      </c>
      <c r="V177" s="95" t="str">
        <f ca="1">IF(Table1[[#This Row],[Item Description]]="","",IF(Table1[[#This Row],[//]]="",INDIRECT(ADDRESS(ROW()-1,COLUMN())),Table1[[#This Row],[//]]))</f>
        <v/>
      </c>
      <c r="W177" s="95" t="str">
        <f ca="1">IF(Table1[[#This Row],[h_id]]="","",COUNTIF(Table1[h_id],Table1[[#This Row],[h_id]]))</f>
        <v/>
      </c>
      <c r="X177" s="93" t="str">
        <f>IF(Table1[Item Description]="","",Table1[[#This Row],[Qty]]*Table1[[#This Row],[Unit Price]])</f>
        <v/>
      </c>
      <c r="Y177" s="93" t="str">
        <f>IF(Table1[[#This Row],[h_hargasebelumdiskon]]="","",IF(Table1[[#This Row],[Disc 1]]="",0,Table1[[#This Row],[h_hargasebelumdiskon]]*Table1[[#This Row],[Disc 1]]))</f>
        <v/>
      </c>
      <c r="Z177" s="93" t="str">
        <f>IF(Table1[[#This Row],[h_hargasebelumdiskon]]="","",IF(Table1[[#This Row],[Disc 2]]="",0,(Table1[[#This Row],[h_hargasebelumdiskon]]-Table1[[#This Row],[h_disc 1]])*Table1[[#This Row],[Disc 2]]))</f>
        <v/>
      </c>
      <c r="AA177" s="93" t="str">
        <f>IF(Table1[Item Description]="","",Table1[[#This Row],[h_disc 1]]+Table1[[#This Row],[h_disc 2]])</f>
        <v/>
      </c>
      <c r="AB177" s="93" t="str">
        <f>IF(Table1[Item Description]="","",Table1[[#This Row],[h_hargasebelumdiskon]]-Table1[[#This Row],[h_diskon]])</f>
        <v/>
      </c>
      <c r="AC177" s="93" t="str">
        <f>IF(Table1[//]="","",SUMIF(Table1[h_id],Table1[h_id],Table1[h_hargasetelahdiskon]))</f>
        <v/>
      </c>
      <c r="AD177" s="93"/>
      <c r="AE177" s="93" t="str">
        <f>Table1[[#This Row],[Item Description]]&amp;Table1[[#This Row],[Unit]]&amp;Table1[[#This Row],[Unit Price]]</f>
        <v/>
      </c>
    </row>
    <row r="178" spans="1:31" x14ac:dyDescent="0.25">
      <c r="A178" s="95" t="str">
        <f>IF(Table1[[#This Row],[No. Invoice :]]="","",ROW())</f>
        <v/>
      </c>
      <c r="B178" s="291" t="str">
        <f>IF(Table1[h_Kode Sales :_1]="","",B$1+COUNT(B$2:B177))</f>
        <v/>
      </c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N178" s="291" t="str">
        <f>IF(Table1[[#This Row],[h_Item Description]]="","",INDEX([1]!db[NB PAJAK],MATCH(Table1[[#This Row],[h_Item Description]],[1]!db[kode],0)))</f>
        <v/>
      </c>
      <c r="P178" s="93"/>
      <c r="Q178" s="94"/>
      <c r="S178" s="294" t="str">
        <f>Table1[[#This Row],[h_hargasetelahdiskon]]</f>
        <v/>
      </c>
      <c r="V178" s="95" t="str">
        <f ca="1">IF(Table1[[#This Row],[Item Description]]="","",IF(Table1[[#This Row],[//]]="",INDIRECT(ADDRESS(ROW()-1,COLUMN())),Table1[[#This Row],[//]]))</f>
        <v/>
      </c>
      <c r="W178" s="95" t="str">
        <f ca="1">IF(Table1[[#This Row],[h_id]]="","",COUNTIF(Table1[h_id],Table1[[#This Row],[h_id]]))</f>
        <v/>
      </c>
      <c r="X178" s="93" t="str">
        <f>IF(Table1[Item Description]="","",Table1[[#This Row],[Qty]]*Table1[[#This Row],[Unit Price]])</f>
        <v/>
      </c>
      <c r="Y178" s="93" t="str">
        <f>IF(Table1[[#This Row],[h_hargasebelumdiskon]]="","",IF(Table1[[#This Row],[Disc 1]]="",0,Table1[[#This Row],[h_hargasebelumdiskon]]*Table1[[#This Row],[Disc 1]]))</f>
        <v/>
      </c>
      <c r="Z178" s="93" t="str">
        <f>IF(Table1[[#This Row],[h_hargasebelumdiskon]]="","",IF(Table1[[#This Row],[Disc 2]]="",0,(Table1[[#This Row],[h_hargasebelumdiskon]]-Table1[[#This Row],[h_disc 1]])*Table1[[#This Row],[Disc 2]]))</f>
        <v/>
      </c>
      <c r="AA178" s="93" t="str">
        <f>IF(Table1[Item Description]="","",Table1[[#This Row],[h_disc 1]]+Table1[[#This Row],[h_disc 2]])</f>
        <v/>
      </c>
      <c r="AB178" s="93" t="str">
        <f>IF(Table1[Item Description]="","",Table1[[#This Row],[h_hargasebelumdiskon]]-Table1[[#This Row],[h_diskon]])</f>
        <v/>
      </c>
      <c r="AC178" s="93" t="str">
        <f>IF(Table1[//]="","",SUMIF(Table1[h_id],Table1[h_id],Table1[h_hargasetelahdiskon]))</f>
        <v/>
      </c>
      <c r="AD178" s="93"/>
      <c r="AE178" s="93" t="str">
        <f>Table1[[#This Row],[Item Description]]&amp;Table1[[#This Row],[Unit]]&amp;Table1[[#This Row],[Unit Price]]</f>
        <v/>
      </c>
    </row>
    <row r="179" spans="1:31" x14ac:dyDescent="0.25">
      <c r="A179" s="95" t="str">
        <f>IF(Table1[[#This Row],[No. Invoice :]]="","",ROW())</f>
        <v/>
      </c>
      <c r="B179" s="291" t="str">
        <f>IF(Table1[h_Kode Sales :_1]="","",B$1+COUNT(B$2:B178))</f>
        <v/>
      </c>
      <c r="D179" s="292"/>
      <c r="E179" s="293"/>
      <c r="F179" s="292"/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N179" s="291" t="str">
        <f>IF(Table1[[#This Row],[h_Item Description]]="","",INDEX([1]!db[NB PAJAK],MATCH(Table1[[#This Row],[h_Item Description]],[1]!db[kode],0)))</f>
        <v/>
      </c>
      <c r="P179" s="93"/>
      <c r="Q179" s="94"/>
      <c r="S179" s="294" t="str">
        <f>Table1[[#This Row],[h_hargasetelahdiskon]]</f>
        <v/>
      </c>
      <c r="V179" s="95" t="str">
        <f ca="1">IF(Table1[[#This Row],[Item Description]]="","",IF(Table1[[#This Row],[//]]="",INDIRECT(ADDRESS(ROW()-1,COLUMN())),Table1[[#This Row],[//]]))</f>
        <v/>
      </c>
      <c r="W179" s="95" t="str">
        <f ca="1">IF(Table1[[#This Row],[h_id]]="","",COUNTIF(Table1[h_id],Table1[[#This Row],[h_id]]))</f>
        <v/>
      </c>
      <c r="X179" s="93" t="str">
        <f>IF(Table1[Item Description]="","",Table1[[#This Row],[Qty]]*Table1[[#This Row],[Unit Price]])</f>
        <v/>
      </c>
      <c r="Y179" s="93" t="str">
        <f>IF(Table1[[#This Row],[h_hargasebelumdiskon]]="","",IF(Table1[[#This Row],[Disc 1]]="",0,Table1[[#This Row],[h_hargasebelumdiskon]]*Table1[[#This Row],[Disc 1]]))</f>
        <v/>
      </c>
      <c r="Z179" s="93" t="str">
        <f>IF(Table1[[#This Row],[h_hargasebelumdiskon]]="","",IF(Table1[[#This Row],[Disc 2]]="",0,(Table1[[#This Row],[h_hargasebelumdiskon]]-Table1[[#This Row],[h_disc 1]])*Table1[[#This Row],[Disc 2]]))</f>
        <v/>
      </c>
      <c r="AA179" s="93" t="str">
        <f>IF(Table1[Item Description]="","",Table1[[#This Row],[h_disc 1]]+Table1[[#This Row],[h_disc 2]])</f>
        <v/>
      </c>
      <c r="AB179" s="93" t="str">
        <f>IF(Table1[Item Description]="","",Table1[[#This Row],[h_hargasebelumdiskon]]-Table1[[#This Row],[h_diskon]])</f>
        <v/>
      </c>
      <c r="AC179" s="93" t="str">
        <f>IF(Table1[//]="","",SUMIF(Table1[h_id],Table1[h_id],Table1[h_hargasetelahdiskon]))</f>
        <v/>
      </c>
      <c r="AD179" s="93"/>
      <c r="AE179" s="93" t="str">
        <f>Table1[[#This Row],[Item Description]]&amp;Table1[[#This Row],[Unit]]&amp;Table1[[#This Row],[Unit Price]]</f>
        <v/>
      </c>
    </row>
    <row r="180" spans="1:31" x14ac:dyDescent="0.25">
      <c r="A180" s="95" t="str">
        <f>IF(Table1[[#This Row],[No. Invoice :]]="","",ROW())</f>
        <v/>
      </c>
      <c r="B180" s="291" t="str">
        <f>IF(Table1[h_Kode Sales :_1]="","",B$1+COUNT(B$2:B179))</f>
        <v/>
      </c>
      <c r="D180" s="292"/>
      <c r="E180" s="293"/>
      <c r="F180" s="292"/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N180" s="291" t="str">
        <f>IF(Table1[[#This Row],[h_Item Description]]="","",INDEX([1]!db[NB PAJAK],MATCH(Table1[[#This Row],[h_Item Description]],[1]!db[kode],0)))</f>
        <v/>
      </c>
      <c r="P180" s="93"/>
      <c r="Q180" s="94"/>
      <c r="S180" s="294" t="str">
        <f>Table1[[#This Row],[h_hargasetelahdiskon]]</f>
        <v/>
      </c>
      <c r="V180" s="95" t="str">
        <f ca="1">IF(Table1[[#This Row],[Item Description]]="","",IF(Table1[[#This Row],[//]]="",INDIRECT(ADDRESS(ROW()-1,COLUMN())),Table1[[#This Row],[//]]))</f>
        <v/>
      </c>
      <c r="W180" s="95" t="str">
        <f ca="1"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IF(Table1[[#This Row],[h_hargasebelumdiskon]]="","",IF(Table1[[#This Row],[Disc 1]]="",0,Table1[[#This Row],[h_hargasebelumdiskon]]*Table1[[#This Row],[Disc 1]]))</f>
        <v/>
      </c>
      <c r="Z180" s="93" t="str">
        <f>IF(Table1[[#This Row],[h_hargasebelumdiskon]]="","",IF(Table1[[#This Row],[Disc 2]]="",0,(Table1[[#This Row],[h_hargasebelumdiskon]]-Table1[[#This Row],[h_disc 1]])*Table1[[#This Row],[Disc 2]]))</f>
        <v/>
      </c>
      <c r="AA180" s="93" t="str">
        <f>IF(Table1[Item Description]="","",Table1[[#This Row],[h_disc 1]]+Table1[[#This Row],[h_disc 2]])</f>
        <v/>
      </c>
      <c r="AB180" s="93" t="str">
        <f>IF(Table1[Item Description]="","",Table1[[#This Row],[h_hargasebelumdiskon]]-Table1[[#This Row],[h_diskon]])</f>
        <v/>
      </c>
      <c r="AC180" s="93" t="str">
        <f>IF(Table1[//]="","",SUMIF(Table1[h_id],Table1[h_id],Table1[h_hargasetelahdiskon]))</f>
        <v/>
      </c>
      <c r="AD180" s="93"/>
      <c r="AE180" s="93" t="str">
        <f>Table1[[#This Row],[Item Description]]&amp;Table1[[#This Row],[Unit]]&amp;Table1[[#This Row],[Unit Price]]</f>
        <v/>
      </c>
    </row>
    <row r="181" spans="1:31" x14ac:dyDescent="0.25">
      <c r="A181" s="95" t="str">
        <f>IF(Table1[[#This Row],[No. Invoice :]]="","",ROW())</f>
        <v/>
      </c>
      <c r="B181" s="291" t="str">
        <f>IF(Table1[h_Kode Sales :_1]="","",B$1+COUNT(B$2:B180))</f>
        <v/>
      </c>
      <c r="D181" s="292"/>
      <c r="E181" s="293"/>
      <c r="F181" s="292"/>
      <c r="G181" s="95" t="str">
        <f>IF(Table1[[#This Row],[h_No. Invoice :]]="","",CONCATENATE("AM"," ",Table1[[#This Row],[h_No. Invoice :]]))</f>
        <v/>
      </c>
      <c r="H181" s="96" t="str">
        <f>CONCATENATE(UPPER(Table1[[#This Row],[h_Kode Sales :_1]])," ",Table1[[#This Row],[h_Kode Sales :_2]])</f>
        <v xml:space="preserve"> </v>
      </c>
      <c r="I181" s="95" t="str">
        <f>IF(Table1[[#This Row],[h_toko]]="","",INDEX(Table2[e],IF(Table1[[#This Row],[h_toko]]="","",MATCH(Table1[[#This Row],[h_toko]],Table2[a],0)),))</f>
        <v/>
      </c>
      <c r="M181" s="292"/>
      <c r="N181" s="291" t="str">
        <f>IF(Table1[[#This Row],[h_Item Description]]="","",INDEX([1]!db[NB PAJAK],MATCH(Table1[[#This Row],[h_Item Description]],[1]!db[kode],0)))</f>
        <v/>
      </c>
      <c r="P181" s="93"/>
      <c r="Q181" s="94"/>
      <c r="S181" s="294" t="str">
        <f>Table1[[#This Row],[h_hargasetelahdiskon]]</f>
        <v/>
      </c>
      <c r="V181" s="95" t="str">
        <f ca="1">IF(Table1[[#This Row],[Item Description]]="","",IF(Table1[[#This Row],[//]]="",INDIRECT(ADDRESS(ROW()-1,COLUMN())),Table1[[#This Row],[//]]))</f>
        <v/>
      </c>
      <c r="W181" s="95" t="str">
        <f ca="1">IF(Table1[[#This Row],[h_id]]="","",COUNTIF(Table1[h_id],Table1[[#This Row],[h_id]]))</f>
        <v/>
      </c>
      <c r="X181" s="93" t="str">
        <f>IF(Table1[Item Description]="","",Table1[[#This Row],[Qty]]*Table1[[#This Row],[Unit Price]])</f>
        <v/>
      </c>
      <c r="Y181" s="93" t="str">
        <f>IF(Table1[[#This Row],[h_hargasebelumdiskon]]="","",IF(Table1[[#This Row],[Disc 1]]="",0,Table1[[#This Row],[h_hargasebelumdiskon]]*Table1[[#This Row],[Disc 1]]))</f>
        <v/>
      </c>
      <c r="Z181" s="93" t="str">
        <f>IF(Table1[[#This Row],[h_hargasebelumdiskon]]="","",IF(Table1[[#This Row],[Disc 2]]="",0,(Table1[[#This Row],[h_hargasebelumdiskon]]-Table1[[#This Row],[h_disc 1]])*Table1[[#This Row],[Disc 2]]))</f>
        <v/>
      </c>
      <c r="AA181" s="93" t="str">
        <f>IF(Table1[Item Description]="","",Table1[[#This Row],[h_disc 1]]+Table1[[#This Row],[h_disc 2]])</f>
        <v/>
      </c>
      <c r="AB181" s="93" t="str">
        <f>IF(Table1[Item Description]="","",Table1[[#This Row],[h_hargasebelumdiskon]]-Table1[[#This Row],[h_diskon]])</f>
        <v/>
      </c>
      <c r="AC181" s="93" t="str">
        <f>IF(Table1[//]="","",SUMIF(Table1[h_id],Table1[h_id],Table1[h_hargasetelahdiskon]))</f>
        <v/>
      </c>
      <c r="AD181" s="93"/>
      <c r="AE181" s="93" t="str">
        <f>Table1[[#This Row],[Item Description]]&amp;Table1[[#This Row],[Unit]]&amp;Table1[[#This Row],[Unit Price]]</f>
        <v/>
      </c>
    </row>
    <row r="182" spans="1:31" x14ac:dyDescent="0.25">
      <c r="A182" s="95" t="str">
        <f>IF(Table1[[#This Row],[No. Invoice :]]="","",ROW())</f>
        <v/>
      </c>
      <c r="B182" s="291" t="str">
        <f>IF(Table1[h_Kode Sales :_1]="","",B$1+COUNT(B$2:B181))</f>
        <v/>
      </c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N182" s="291" t="str">
        <f>IF(Table1[[#This Row],[h_Item Description]]="","",INDEX([1]!db[NB PAJAK],MATCH(Table1[[#This Row],[h_Item Description]],[1]!db[kode],0)))</f>
        <v/>
      </c>
      <c r="P182" s="93"/>
      <c r="Q182" s="94"/>
      <c r="S182" s="294" t="str">
        <f>Table1[[#This Row],[h_hargasetelahdiskon]]</f>
        <v/>
      </c>
      <c r="V182" s="95" t="str">
        <f ca="1">IF(Table1[[#This Row],[Item Description]]="","",IF(Table1[[#This Row],[//]]="",INDIRECT(ADDRESS(ROW()-1,COLUMN())),Table1[[#This Row],[//]]))</f>
        <v/>
      </c>
      <c r="W182" s="95" t="str">
        <f ca="1">IF(Table1[[#This Row],[h_id]]="","",COUNTIF(Table1[h_id],Table1[[#This Row],[h_id]]))</f>
        <v/>
      </c>
      <c r="X182" s="93" t="str">
        <f>IF(Table1[Item Description]="","",Table1[[#This Row],[Qty]]*Table1[[#This Row],[Unit Price]])</f>
        <v/>
      </c>
      <c r="Y182" s="93" t="str">
        <f>IF(Table1[[#This Row],[h_hargasebelumdiskon]]="","",IF(Table1[[#This Row],[Disc 1]]="",0,Table1[[#This Row],[h_hargasebelumdiskon]]*Table1[[#This Row],[Disc 1]]))</f>
        <v/>
      </c>
      <c r="Z182" s="93" t="str">
        <f>IF(Table1[[#This Row],[h_hargasebelumdiskon]]="","",IF(Table1[[#This Row],[Disc 2]]="",0,(Table1[[#This Row],[h_hargasebelumdiskon]]-Table1[[#This Row],[h_disc 1]])*Table1[[#This Row],[Disc 2]]))</f>
        <v/>
      </c>
      <c r="AA182" s="93" t="str">
        <f>IF(Table1[Item Description]="","",Table1[[#This Row],[h_disc 1]]+Table1[[#This Row],[h_disc 2]])</f>
        <v/>
      </c>
      <c r="AB182" s="93" t="str">
        <f>IF(Table1[Item Description]="","",Table1[[#This Row],[h_hargasebelumdiskon]]-Table1[[#This Row],[h_diskon]])</f>
        <v/>
      </c>
      <c r="AC182" s="93" t="str">
        <f>IF(Table1[//]="","",SUMIF(Table1[h_id],Table1[h_id],Table1[h_hargasetelahdiskon]))</f>
        <v/>
      </c>
      <c r="AD182" s="93"/>
      <c r="AE182" s="93" t="str">
        <f>Table1[[#This Row],[Item Description]]&amp;Table1[[#This Row],[Unit]]&amp;Table1[[#This Row],[Unit Price]]</f>
        <v/>
      </c>
    </row>
    <row r="183" spans="1:31" x14ac:dyDescent="0.25">
      <c r="A183" s="95" t="str">
        <f>IF(Table1[[#This Row],[No. Invoice :]]="","",ROW())</f>
        <v/>
      </c>
      <c r="B183" s="291" t="str">
        <f>IF(Table1[h_Kode Sales :_1]="","",B$1+COUNT(B$2:B182))</f>
        <v/>
      </c>
      <c r="D183" s="292"/>
      <c r="E183" s="293"/>
      <c r="F183" s="292"/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M183" s="292"/>
      <c r="N183" s="291" t="str">
        <f>IF(Table1[[#This Row],[h_Item Description]]="","",INDEX([1]!db[NB PAJAK],MATCH(Table1[[#This Row],[h_Item Description]],[1]!db[kode],0)))</f>
        <v/>
      </c>
      <c r="P183" s="93"/>
      <c r="Q183" s="94"/>
      <c r="S183" s="294" t="str">
        <f>Table1[[#This Row],[h_hargasetelahdiskon]]</f>
        <v/>
      </c>
      <c r="V183" s="95" t="str">
        <f ca="1">IF(Table1[[#This Row],[Item Description]]="","",IF(Table1[[#This Row],[//]]="",INDIRECT(ADDRESS(ROW()-1,COLUMN())),Table1[[#This Row],[//]]))</f>
        <v/>
      </c>
      <c r="W183" s="95" t="str">
        <f ca="1"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IF(Table1[[#This Row],[h_hargasebelumdiskon]]="","",IF(Table1[[#This Row],[Disc 1]]="",0,Table1[[#This Row],[h_hargasebelumdiskon]]*Table1[[#This Row],[Disc 1]]))</f>
        <v/>
      </c>
      <c r="Z183" s="93" t="str">
        <f>IF(Table1[[#This Row],[h_hargasebelumdiskon]]="","",IF(Table1[[#This Row],[Disc 2]]="",0,(Table1[[#This Row],[h_hargasebelumdiskon]]-Table1[[#This Row],[h_disc 1]])*Table1[[#This Row],[Disc 2]]))</f>
        <v/>
      </c>
      <c r="AA183" s="93" t="str">
        <f>IF(Table1[Item Description]="","",Table1[[#This Row],[h_disc 1]]+Table1[[#This Row],[h_disc 2]])</f>
        <v/>
      </c>
      <c r="AB183" s="93" t="str">
        <f>IF(Table1[Item Description]="","",Table1[[#This Row],[h_hargasebelumdiskon]]-Table1[[#This Row],[h_diskon]])</f>
        <v/>
      </c>
      <c r="AC183" s="93" t="str">
        <f>IF(Table1[//]="","",SUMIF(Table1[h_id],Table1[h_id],Table1[h_hargasetelahdiskon]))</f>
        <v/>
      </c>
      <c r="AD183" s="93"/>
      <c r="AE183" s="93" t="str">
        <f>Table1[[#This Row],[Item Description]]&amp;Table1[[#This Row],[Unit]]&amp;Table1[[#This Row],[Unit Price]]</f>
        <v/>
      </c>
    </row>
    <row r="184" spans="1:31" x14ac:dyDescent="0.25">
      <c r="A184" s="95" t="str">
        <f>IF(Table1[[#This Row],[No. Invoice :]]="","",ROW())</f>
        <v/>
      </c>
      <c r="B184" s="291" t="str">
        <f>IF(Table1[h_Kode Sales :_1]="","",B$1+COUNT(B$2:B183))</f>
        <v/>
      </c>
      <c r="G184" s="95" t="str">
        <f>IF(Table1[[#This Row],[h_No. Invoice :]]="","",CONCATENATE("AM"," ",Table1[[#This Row],[h_No. Invoice :]]))</f>
        <v/>
      </c>
      <c r="H184" s="96" t="str">
        <f>CONCATENATE(UPPER(Table1[[#This Row],[h_Kode Sales :_1]])," ",Table1[[#This Row],[h_Kode Sales :_2]])</f>
        <v xml:space="preserve"> </v>
      </c>
      <c r="I184" s="95" t="str">
        <f>IF(Table1[[#This Row],[h_toko]]="","",INDEX(Table2[e],IF(Table1[[#This Row],[h_toko]]="","",MATCH(Table1[[#This Row],[h_toko]],Table2[a],0)),))</f>
        <v/>
      </c>
      <c r="M184" s="292"/>
      <c r="N184" s="291" t="str">
        <f>IF(Table1[[#This Row],[h_Item Description]]="","",INDEX([1]!db[NB PAJAK],MATCH(Table1[[#This Row],[h_Item Description]],[1]!db[kode],0)))</f>
        <v/>
      </c>
      <c r="P184" s="93"/>
      <c r="Q184" s="94"/>
      <c r="S184" s="294" t="str">
        <f>Table1[[#This Row],[h_hargasetelahdiskon]]</f>
        <v/>
      </c>
      <c r="V184" s="95" t="str">
        <f ca="1">IF(Table1[[#This Row],[Item Description]]="","",IF(Table1[[#This Row],[//]]="",INDIRECT(ADDRESS(ROW()-1,COLUMN())),Table1[[#This Row],[//]]))</f>
        <v/>
      </c>
      <c r="W184" s="95" t="str">
        <f ca="1"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IF(Table1[[#This Row],[h_hargasebelumdiskon]]="","",IF(Table1[[#This Row],[Disc 1]]="",0,Table1[[#This Row],[h_hargasebelumdiskon]]*Table1[[#This Row],[Disc 1]]))</f>
        <v/>
      </c>
      <c r="Z184" s="93" t="str">
        <f>IF(Table1[[#This Row],[h_hargasebelumdiskon]]="","",IF(Table1[[#This Row],[Disc 2]]="",0,(Table1[[#This Row],[h_hargasebelumdiskon]]-Table1[[#This Row],[h_disc 1]])*Table1[[#This Row],[Disc 2]]))</f>
        <v/>
      </c>
      <c r="AA184" s="93" t="str">
        <f>IF(Table1[Item Description]="","",Table1[[#This Row],[h_disc 1]]+Table1[[#This Row],[h_disc 2]])</f>
        <v/>
      </c>
      <c r="AB184" s="93" t="str">
        <f>IF(Table1[Item Description]="","",Table1[[#This Row],[h_hargasebelumdiskon]]-Table1[[#This Row],[h_diskon]])</f>
        <v/>
      </c>
      <c r="AC184" s="93" t="str">
        <f>IF(Table1[//]="","",SUMIF(Table1[h_id],Table1[h_id],Table1[h_hargasetelahdiskon]))</f>
        <v/>
      </c>
      <c r="AD184" s="93"/>
      <c r="AE184" s="93" t="str">
        <f>Table1[[#This Row],[Item Description]]&amp;Table1[[#This Row],[Unit]]&amp;Table1[[#This Row],[Unit Price]]</f>
        <v/>
      </c>
    </row>
    <row r="185" spans="1:31" x14ac:dyDescent="0.25">
      <c r="A185" s="95" t="str">
        <f>IF(Table1[[#This Row],[No. Invoice :]]="","",ROW())</f>
        <v/>
      </c>
      <c r="B185" s="291" t="str">
        <f>IF(Table1[h_Kode Sales :_1]="","",B$1+COUNT(B$2:B184))</f>
        <v/>
      </c>
      <c r="D185" s="292"/>
      <c r="E185" s="293"/>
      <c r="F185" s="292"/>
      <c r="G185" s="95" t="str">
        <f>IF(Table1[[#This Row],[h_No. Invoice :]]="","",CONCATENATE("AM"," ",Table1[[#This Row],[h_No. Invoice :]]))</f>
        <v/>
      </c>
      <c r="H185" s="96" t="str">
        <f>CONCATENATE(UPPER(Table1[[#This Row],[h_Kode Sales :_1]])," ",Table1[[#This Row],[h_Kode Sales :_2]])</f>
        <v xml:space="preserve"> </v>
      </c>
      <c r="I185" s="95" t="str">
        <f>IF(Table1[[#This Row],[h_toko]]="","",INDEX(Table2[e],IF(Table1[[#This Row],[h_toko]]="","",MATCH(Table1[[#This Row],[h_toko]],Table2[a],0)),))</f>
        <v/>
      </c>
      <c r="N185" s="291" t="str">
        <f>IF(Table1[[#This Row],[h_Item Description]]="","",INDEX([1]!db[NB PAJAK],MATCH(Table1[[#This Row],[h_Item Description]],[1]!db[kode],0)))</f>
        <v/>
      </c>
      <c r="P185" s="93"/>
      <c r="Q185" s="94"/>
      <c r="S185" s="294" t="str">
        <f>Table1[[#This Row],[h_hargasetelahdiskon]]</f>
        <v/>
      </c>
      <c r="V185" s="95" t="str">
        <f ca="1">IF(Table1[[#This Row],[Item Description]]="","",IF(Table1[[#This Row],[//]]="",INDIRECT(ADDRESS(ROW()-1,COLUMN())),Table1[[#This Row],[//]]))</f>
        <v/>
      </c>
      <c r="W185" s="95" t="str">
        <f ca="1">IF(Table1[[#This Row],[h_id]]="","",COUNTIF(Table1[h_id],Table1[[#This Row],[h_id]]))</f>
        <v/>
      </c>
      <c r="X185" s="93" t="str">
        <f>IF(Table1[Item Description]="","",Table1[[#This Row],[Qty]]*Table1[[#This Row],[Unit Price]])</f>
        <v/>
      </c>
      <c r="Y185" s="93" t="str">
        <f>IF(Table1[[#This Row],[h_hargasebelumdiskon]]="","",IF(Table1[[#This Row],[Disc 1]]="",0,Table1[[#This Row],[h_hargasebelumdiskon]]*Table1[[#This Row],[Disc 1]]))</f>
        <v/>
      </c>
      <c r="Z185" s="93" t="str">
        <f>IF(Table1[[#This Row],[h_hargasebelumdiskon]]="","",IF(Table1[[#This Row],[Disc 2]]="",0,(Table1[[#This Row],[h_hargasebelumdiskon]]-Table1[[#This Row],[h_disc 1]])*Table1[[#This Row],[Disc 2]]))</f>
        <v/>
      </c>
      <c r="AA185" s="93" t="str">
        <f>IF(Table1[Item Description]="","",Table1[[#This Row],[h_disc 1]]+Table1[[#This Row],[h_disc 2]])</f>
        <v/>
      </c>
      <c r="AB185" s="93" t="str">
        <f>IF(Table1[Item Description]="","",Table1[[#This Row],[h_hargasebelumdiskon]]-Table1[[#This Row],[h_diskon]])</f>
        <v/>
      </c>
      <c r="AC185" s="93" t="str">
        <f>IF(Table1[//]="","",SUMIF(Table1[h_id],Table1[h_id],Table1[h_hargasetelahdiskon]))</f>
        <v/>
      </c>
      <c r="AD185" s="93"/>
      <c r="AE185" s="93" t="str">
        <f>Table1[[#This Row],[Item Description]]&amp;Table1[[#This Row],[Unit]]&amp;Table1[[#This Row],[Unit Price]]</f>
        <v/>
      </c>
    </row>
    <row r="186" spans="1:31" x14ac:dyDescent="0.25">
      <c r="A186" s="95" t="str">
        <f>IF(Table1[[#This Row],[No. Invoice :]]="","",ROW())</f>
        <v/>
      </c>
      <c r="B186" s="291" t="str">
        <f>IF(Table1[h_Kode Sales :_1]="","",B$1+COUNT(B$2:B185))</f>
        <v/>
      </c>
      <c r="D186" s="292"/>
      <c r="E186" s="293"/>
      <c r="F186" s="292"/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N186" s="291" t="str">
        <f>IF(Table1[[#This Row],[h_Item Description]]="","",INDEX([1]!db[NB PAJAK],MATCH(Table1[[#This Row],[h_Item Description]],[1]!db[kode],0)))</f>
        <v/>
      </c>
      <c r="P186" s="93"/>
      <c r="Q186" s="94"/>
      <c r="S186" s="294" t="str">
        <f>Table1[[#This Row],[h_hargasetelahdiskon]]</f>
        <v/>
      </c>
      <c r="V186" s="95" t="str">
        <f ca="1">IF(Table1[[#This Row],[Item Description]]="","",IF(Table1[[#This Row],[//]]="",INDIRECT(ADDRESS(ROW()-1,COLUMN())),Table1[[#This Row],[//]]))</f>
        <v/>
      </c>
      <c r="W186" s="95" t="str">
        <f ca="1">IF(Table1[[#This Row],[h_id]]="","",COUNTIF(Table1[h_id],Table1[[#This Row],[h_id]]))</f>
        <v/>
      </c>
      <c r="X186" s="93" t="str">
        <f>IF(Table1[Item Description]="","",Table1[[#This Row],[Qty]]*Table1[[#This Row],[Unit Price]])</f>
        <v/>
      </c>
      <c r="Y186" s="93" t="str">
        <f>IF(Table1[[#This Row],[h_hargasebelumdiskon]]="","",IF(Table1[[#This Row],[Disc 1]]="",0,Table1[[#This Row],[h_hargasebelumdiskon]]*Table1[[#This Row],[Disc 1]]))</f>
        <v/>
      </c>
      <c r="Z186" s="93" t="str">
        <f>IF(Table1[[#This Row],[h_hargasebelumdiskon]]="","",IF(Table1[[#This Row],[Disc 2]]="",0,(Table1[[#This Row],[h_hargasebelumdiskon]]-Table1[[#This Row],[h_disc 1]])*Table1[[#This Row],[Disc 2]]))</f>
        <v/>
      </c>
      <c r="AA186" s="93" t="str">
        <f>IF(Table1[Item Description]="","",Table1[[#This Row],[h_disc 1]]+Table1[[#This Row],[h_disc 2]])</f>
        <v/>
      </c>
      <c r="AB186" s="93" t="str">
        <f>IF(Table1[Item Description]="","",Table1[[#This Row],[h_hargasebelumdiskon]]-Table1[[#This Row],[h_diskon]])</f>
        <v/>
      </c>
      <c r="AC186" s="93" t="str">
        <f>IF(Table1[//]="","",SUMIF(Table1[h_id],Table1[h_id],Table1[h_hargasetelahdiskon]))</f>
        <v/>
      </c>
      <c r="AD186" s="93"/>
      <c r="AE186" s="93" t="str">
        <f>Table1[[#This Row],[Item Description]]&amp;Table1[[#This Row],[Unit]]&amp;Table1[[#This Row],[Unit Price]]</f>
        <v/>
      </c>
    </row>
    <row r="187" spans="1:31" x14ac:dyDescent="0.25">
      <c r="A187" s="95" t="str">
        <f>IF(Table1[[#This Row],[No. Invoice :]]="","",ROW())</f>
        <v/>
      </c>
      <c r="B187" s="291" t="str">
        <f>IF(Table1[h_Kode Sales :_1]="","",B$1+COUNT(B$2:B186))</f>
        <v/>
      </c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M187" s="292"/>
      <c r="N187" s="291" t="str">
        <f>IF(Table1[[#This Row],[h_Item Description]]="","",INDEX([1]!db[NB PAJAK],MATCH(Table1[[#This Row],[h_Item Description]],[1]!db[kode],0)))</f>
        <v/>
      </c>
      <c r="P187" s="93"/>
      <c r="Q187" s="94"/>
      <c r="S187" s="294" t="str">
        <f>Table1[[#This Row],[h_hargasetelahdiskon]]</f>
        <v/>
      </c>
      <c r="V187" s="95" t="str">
        <f ca="1">IF(Table1[[#This Row],[Item Description]]="","",IF(Table1[[#This Row],[//]]="",INDIRECT(ADDRESS(ROW()-1,COLUMN())),Table1[[#This Row],[//]]))</f>
        <v/>
      </c>
      <c r="W187" s="95" t="str">
        <f ca="1">IF(Table1[[#This Row],[h_id]]="","",COUNTIF(Table1[h_id],Table1[[#This Row],[h_id]]))</f>
        <v/>
      </c>
      <c r="X187" s="93" t="str">
        <f>IF(Table1[Item Description]="","",Table1[[#This Row],[Qty]]*Table1[[#This Row],[Unit Price]])</f>
        <v/>
      </c>
      <c r="Y187" s="93" t="str">
        <f>IF(Table1[[#This Row],[h_hargasebelumdiskon]]="","",IF(Table1[[#This Row],[Disc 1]]="",0,Table1[[#This Row],[h_hargasebelumdiskon]]*Table1[[#This Row],[Disc 1]]))</f>
        <v/>
      </c>
      <c r="Z187" s="93" t="str">
        <f>IF(Table1[[#This Row],[h_hargasebelumdiskon]]="","",IF(Table1[[#This Row],[Disc 2]]="",0,(Table1[[#This Row],[h_hargasebelumdiskon]]-Table1[[#This Row],[h_disc 1]])*Table1[[#This Row],[Disc 2]]))</f>
        <v/>
      </c>
      <c r="AA187" s="93" t="str">
        <f>IF(Table1[Item Description]="","",Table1[[#This Row],[h_disc 1]]+Table1[[#This Row],[h_disc 2]])</f>
        <v/>
      </c>
      <c r="AB187" s="93" t="str">
        <f>IF(Table1[Item Description]="","",Table1[[#This Row],[h_hargasebelumdiskon]]-Table1[[#This Row],[h_diskon]])</f>
        <v/>
      </c>
      <c r="AC187" s="93" t="str">
        <f>IF(Table1[//]="","",SUMIF(Table1[h_id],Table1[h_id],Table1[h_hargasetelahdiskon]))</f>
        <v/>
      </c>
      <c r="AD187" s="93"/>
      <c r="AE187" s="93" t="str">
        <f>Table1[[#This Row],[Item Description]]&amp;Table1[[#This Row],[Unit]]&amp;Table1[[#This Row],[Unit Price]]</f>
        <v/>
      </c>
    </row>
    <row r="188" spans="1:31" x14ac:dyDescent="0.25">
      <c r="A188" s="95" t="str">
        <f>IF(Table1[[#This Row],[No. Invoice :]]="","",ROW())</f>
        <v/>
      </c>
      <c r="B188" s="291" t="str">
        <f>IF(Table1[h_Kode Sales :_1]="","",B$1+COUNT(B$2:B187))</f>
        <v/>
      </c>
      <c r="D188" s="292"/>
      <c r="E188" s="293"/>
      <c r="F188" s="292"/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N188" s="291" t="str">
        <f>IF(Table1[[#This Row],[h_Item Description]]="","",INDEX([1]!db[NB PAJAK],MATCH(Table1[[#This Row],[h_Item Description]],[1]!db[kode],0)))</f>
        <v/>
      </c>
      <c r="P188" s="93"/>
      <c r="Q188" s="94"/>
      <c r="S188" s="294" t="str">
        <f>Table1[[#This Row],[h_hargasetelahdiskon]]</f>
        <v/>
      </c>
      <c r="V188" s="95" t="str">
        <f ca="1">IF(Table1[[#This Row],[Item Description]]="","",IF(Table1[[#This Row],[//]]="",INDIRECT(ADDRESS(ROW()-1,COLUMN())),Table1[[#This Row],[//]]))</f>
        <v/>
      </c>
      <c r="W188" s="95" t="str">
        <f ca="1"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IF(Table1[[#This Row],[h_hargasebelumdiskon]]="","",IF(Table1[[#This Row],[Disc 1]]="",0,Table1[[#This Row],[h_hargasebelumdiskon]]*Table1[[#This Row],[Disc 1]]))</f>
        <v/>
      </c>
      <c r="Z188" s="93" t="str">
        <f>IF(Table1[[#This Row],[h_hargasebelumdiskon]]="","",IF(Table1[[#This Row],[Disc 2]]="",0,(Table1[[#This Row],[h_hargasebelumdiskon]]-Table1[[#This Row],[h_disc 1]])*Table1[[#This Row],[Disc 2]]))</f>
        <v/>
      </c>
      <c r="AA188" s="93" t="str">
        <f>IF(Table1[Item Description]="","",Table1[[#This Row],[h_disc 1]]+Table1[[#This Row],[h_disc 2]])</f>
        <v/>
      </c>
      <c r="AB188" s="93" t="str">
        <f>IF(Table1[Item Description]="","",Table1[[#This Row],[h_hargasebelumdiskon]]-Table1[[#This Row],[h_diskon]])</f>
        <v/>
      </c>
      <c r="AC188" s="93" t="str">
        <f>IF(Table1[//]="","",SUMIF(Table1[h_id],Table1[h_id],Table1[h_hargasetelahdiskon]))</f>
        <v/>
      </c>
      <c r="AD188" s="93"/>
      <c r="AE188" s="93" t="str">
        <f>Table1[[#This Row],[Item Description]]&amp;Table1[[#This Row],[Unit]]&amp;Table1[[#This Row],[Unit Price]]</f>
        <v/>
      </c>
    </row>
    <row r="189" spans="1:31" x14ac:dyDescent="0.25">
      <c r="A189" s="95" t="str">
        <f>IF(Table1[[#This Row],[No. Invoice :]]="","",ROW())</f>
        <v/>
      </c>
      <c r="B189" s="291" t="str">
        <f>IF(Table1[h_Kode Sales :_1]="","",B$1+COUNT(B$2:B188))</f>
        <v/>
      </c>
      <c r="D189" s="292"/>
      <c r="E189" s="293"/>
      <c r="F189" s="292"/>
      <c r="G189" s="95" t="str">
        <f>IF(Table1[[#This Row],[h_No. Invoice :]]="","",CONCATENATE("AM"," ",Table1[[#This Row],[h_No. Invoice :]]))</f>
        <v/>
      </c>
      <c r="H189" s="96" t="str">
        <f>CONCATENATE(UPPER(Table1[[#This Row],[h_Kode Sales :_1]])," ",Table1[[#This Row],[h_Kode Sales :_2]])</f>
        <v xml:space="preserve"> </v>
      </c>
      <c r="I189" s="95" t="str">
        <f>IF(Table1[[#This Row],[h_toko]]="","",INDEX(Table2[e],IF(Table1[[#This Row],[h_toko]]="","",MATCH(Table1[[#This Row],[h_toko]],Table2[a],0)),))</f>
        <v/>
      </c>
      <c r="N189" s="291" t="str">
        <f>IF(Table1[[#This Row],[h_Item Description]]="","",INDEX([1]!db[NB PAJAK],MATCH(Table1[[#This Row],[h_Item Description]],[1]!db[kode],0)))</f>
        <v/>
      </c>
      <c r="P189" s="93"/>
      <c r="Q189" s="94"/>
      <c r="S189" s="294" t="str">
        <f>Table1[[#This Row],[h_hargasetelahdiskon]]</f>
        <v/>
      </c>
      <c r="V189" s="95" t="str">
        <f ca="1">IF(Table1[[#This Row],[Item Description]]="","",IF(Table1[[#This Row],[//]]="",INDIRECT(ADDRESS(ROW()-1,COLUMN())),Table1[[#This Row],[//]]))</f>
        <v/>
      </c>
      <c r="W189" s="95" t="str">
        <f ca="1">IF(Table1[[#This Row],[h_id]]="","",COUNTIF(Table1[h_id],Table1[[#This Row],[h_id]]))</f>
        <v/>
      </c>
      <c r="X189" s="93" t="str">
        <f>IF(Table1[Item Description]="","",Table1[[#This Row],[Qty]]*Table1[[#This Row],[Unit Price]])</f>
        <v/>
      </c>
      <c r="Y189" s="93" t="str">
        <f>IF(Table1[[#This Row],[h_hargasebelumdiskon]]="","",IF(Table1[[#This Row],[Disc 1]]="",0,Table1[[#This Row],[h_hargasebelumdiskon]]*Table1[[#This Row],[Disc 1]]))</f>
        <v/>
      </c>
      <c r="Z189" s="93" t="str">
        <f>IF(Table1[[#This Row],[h_hargasebelumdiskon]]="","",IF(Table1[[#This Row],[Disc 2]]="",0,(Table1[[#This Row],[h_hargasebelumdiskon]]-Table1[[#This Row],[h_disc 1]])*Table1[[#This Row],[Disc 2]]))</f>
        <v/>
      </c>
      <c r="AA189" s="93" t="str">
        <f>IF(Table1[Item Description]="","",Table1[[#This Row],[h_disc 1]]+Table1[[#This Row],[h_disc 2]])</f>
        <v/>
      </c>
      <c r="AB189" s="93" t="str">
        <f>IF(Table1[Item Description]="","",Table1[[#This Row],[h_hargasebelumdiskon]]-Table1[[#This Row],[h_diskon]])</f>
        <v/>
      </c>
      <c r="AC189" s="93" t="str">
        <f>IF(Table1[//]="","",SUMIF(Table1[h_id],Table1[h_id],Table1[h_hargasetelahdiskon]))</f>
        <v/>
      </c>
      <c r="AD189" s="93"/>
      <c r="AE189" s="93" t="str">
        <f>Table1[[#This Row],[Item Description]]&amp;Table1[[#This Row],[Unit]]&amp;Table1[[#This Row],[Unit Price]]</f>
        <v/>
      </c>
    </row>
    <row r="190" spans="1:31" x14ac:dyDescent="0.25">
      <c r="A190" s="95" t="str">
        <f>IF(Table1[[#This Row],[No. Invoice :]]="","",ROW())</f>
        <v/>
      </c>
      <c r="B190" s="291" t="str">
        <f>IF(Table1[h_Kode Sales :_1]="","",B$1+COUNT(B$2:B189))</f>
        <v/>
      </c>
      <c r="D190" s="292"/>
      <c r="E190" s="293"/>
      <c r="F190" s="292"/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N190" s="291" t="str">
        <f>IF(Table1[[#This Row],[h_Item Description]]="","",INDEX([1]!db[NB PAJAK],MATCH(Table1[[#This Row],[h_Item Description]],[1]!db[kode],0)))</f>
        <v/>
      </c>
      <c r="P190" s="93"/>
      <c r="Q190" s="94"/>
      <c r="S190" s="294" t="str">
        <f>Table1[[#This Row],[h_hargasetelahdiskon]]</f>
        <v/>
      </c>
      <c r="V190" s="95" t="str">
        <f ca="1">IF(Table1[[#This Row],[Item Description]]="","",IF(Table1[[#This Row],[//]]="",INDIRECT(ADDRESS(ROW()-1,COLUMN())),Table1[[#This Row],[//]]))</f>
        <v/>
      </c>
      <c r="W190" s="95" t="str">
        <f ca="1">IF(Table1[[#This Row],[h_id]]="","",COUNTIF(Table1[h_id],Table1[[#This Row],[h_id]]))</f>
        <v/>
      </c>
      <c r="X190" s="93" t="str">
        <f>IF(Table1[Item Description]="","",Table1[[#This Row],[Qty]]*Table1[[#This Row],[Unit Price]])</f>
        <v/>
      </c>
      <c r="Y190" s="93" t="str">
        <f>IF(Table1[[#This Row],[h_hargasebelumdiskon]]="","",IF(Table1[[#This Row],[Disc 1]]="",0,Table1[[#This Row],[h_hargasebelumdiskon]]*Table1[[#This Row],[Disc 1]]))</f>
        <v/>
      </c>
      <c r="Z190" s="93" t="str">
        <f>IF(Table1[[#This Row],[h_hargasebelumdiskon]]="","",IF(Table1[[#This Row],[Disc 2]]="",0,(Table1[[#This Row],[h_hargasebelumdiskon]]-Table1[[#This Row],[h_disc 1]])*Table1[[#This Row],[Disc 2]]))</f>
        <v/>
      </c>
      <c r="AA190" s="93" t="str">
        <f>IF(Table1[Item Description]="","",Table1[[#This Row],[h_disc 1]]+Table1[[#This Row],[h_disc 2]])</f>
        <v/>
      </c>
      <c r="AB190" s="93" t="str">
        <f>IF(Table1[Item Description]="","",Table1[[#This Row],[h_hargasebelumdiskon]]-Table1[[#This Row],[h_diskon]])</f>
        <v/>
      </c>
      <c r="AC190" s="93" t="str">
        <f>IF(Table1[//]="","",SUMIF(Table1[h_id],Table1[h_id],Table1[h_hargasetelahdiskon]))</f>
        <v/>
      </c>
      <c r="AD190" s="93"/>
      <c r="AE190" s="93" t="str">
        <f>Table1[[#This Row],[Item Description]]&amp;Table1[[#This Row],[Unit]]&amp;Table1[[#This Row],[Unit Price]]</f>
        <v/>
      </c>
    </row>
    <row r="191" spans="1:31" x14ac:dyDescent="0.25">
      <c r="A191" s="95" t="str">
        <f>IF(Table1[[#This Row],[No. Invoice :]]="","",ROW())</f>
        <v/>
      </c>
      <c r="B191" s="291" t="str">
        <f>IF(Table1[h_Kode Sales :_1]="","",B$1+COUNT(B$2:B190))</f>
        <v/>
      </c>
      <c r="D191" s="292"/>
      <c r="E191" s="293"/>
      <c r="F191" s="292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N191" s="291" t="str">
        <f>IF(Table1[[#This Row],[h_Item Description]]="","",INDEX([1]!db[NB PAJAK],MATCH(Table1[[#This Row],[h_Item Description]],[1]!db[kode],0)))</f>
        <v/>
      </c>
      <c r="P191" s="93"/>
      <c r="Q191" s="94"/>
      <c r="S191" s="294" t="str">
        <f>Table1[[#This Row],[h_hargasetelahdiskon]]</f>
        <v/>
      </c>
      <c r="V191" s="95" t="str">
        <f ca="1">IF(Table1[[#This Row],[Item Description]]="","",IF(Table1[[#This Row],[//]]="",INDIRECT(ADDRESS(ROW()-1,COLUMN())),Table1[[#This Row],[//]]))</f>
        <v/>
      </c>
      <c r="W191" s="95" t="str">
        <f ca="1">IF(Table1[[#This Row],[h_id]]="","",COUNTIF(Table1[h_id],Table1[[#This Row],[h_id]]))</f>
        <v/>
      </c>
      <c r="X191" s="93" t="str">
        <f>IF(Table1[Item Description]="","",Table1[[#This Row],[Qty]]*Table1[[#This Row],[Unit Price]])</f>
        <v/>
      </c>
      <c r="Y191" s="93" t="str">
        <f>IF(Table1[[#This Row],[h_hargasebelumdiskon]]="","",IF(Table1[[#This Row],[Disc 1]]="",0,Table1[[#This Row],[h_hargasebelumdiskon]]*Table1[[#This Row],[Disc 1]]))</f>
        <v/>
      </c>
      <c r="Z191" s="93" t="str">
        <f>IF(Table1[[#This Row],[h_hargasebelumdiskon]]="","",IF(Table1[[#This Row],[Disc 2]]="",0,(Table1[[#This Row],[h_hargasebelumdiskon]]-Table1[[#This Row],[h_disc 1]])*Table1[[#This Row],[Disc 2]]))</f>
        <v/>
      </c>
      <c r="AA191" s="93" t="str">
        <f>IF(Table1[Item Description]="","",Table1[[#This Row],[h_disc 1]]+Table1[[#This Row],[h_disc 2]])</f>
        <v/>
      </c>
      <c r="AB191" s="93" t="str">
        <f>IF(Table1[Item Description]="","",Table1[[#This Row],[h_hargasebelumdiskon]]-Table1[[#This Row],[h_diskon]])</f>
        <v/>
      </c>
      <c r="AC191" s="93" t="str">
        <f>IF(Table1[//]="","",SUMIF(Table1[h_id],Table1[h_id],Table1[h_hargasetelahdiskon]))</f>
        <v/>
      </c>
      <c r="AD191" s="93"/>
      <c r="AE191" s="93" t="str">
        <f>Table1[[#This Row],[Item Description]]&amp;Table1[[#This Row],[Unit]]&amp;Table1[[#This Row],[Unit Price]]</f>
        <v/>
      </c>
    </row>
    <row r="192" spans="1:31" x14ac:dyDescent="0.25">
      <c r="A192" s="95" t="str">
        <f>IF(Table1[[#This Row],[No. Invoice :]]="","",ROW())</f>
        <v/>
      </c>
      <c r="B192" s="291" t="str">
        <f>IF(Table1[h_Kode Sales :_1]="","",B$1+COUNT(B$2:B191))</f>
        <v/>
      </c>
      <c r="D192" s="292"/>
      <c r="E192" s="293"/>
      <c r="F192" s="292"/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N192" s="291" t="str">
        <f>IF(Table1[[#This Row],[h_Item Description]]="","",INDEX([1]!db[NB PAJAK],MATCH(Table1[[#This Row],[h_Item Description]],[1]!db[kode],0)))</f>
        <v/>
      </c>
      <c r="P192" s="93"/>
      <c r="Q192" s="94"/>
      <c r="S192" s="294" t="str">
        <f>Table1[[#This Row],[h_hargasetelahdiskon]]</f>
        <v/>
      </c>
      <c r="V192" s="95" t="str">
        <f ca="1">IF(Table1[[#This Row],[Item Description]]="","",IF(Table1[[#This Row],[//]]="",INDIRECT(ADDRESS(ROW()-1,COLUMN())),Table1[[#This Row],[//]]))</f>
        <v/>
      </c>
      <c r="W192" s="95" t="str">
        <f ca="1">IF(Table1[[#This Row],[h_id]]="","",COUNTIF(Table1[h_id],Table1[[#This Row],[h_id]]))</f>
        <v/>
      </c>
      <c r="X192" s="93" t="str">
        <f>IF(Table1[Item Description]="","",Table1[[#This Row],[Qty]]*Table1[[#This Row],[Unit Price]])</f>
        <v/>
      </c>
      <c r="Y192" s="93" t="str">
        <f>IF(Table1[[#This Row],[h_hargasebelumdiskon]]="","",IF(Table1[[#This Row],[Disc 1]]="",0,Table1[[#This Row],[h_hargasebelumdiskon]]*Table1[[#This Row],[Disc 1]]))</f>
        <v/>
      </c>
      <c r="Z192" s="93" t="str">
        <f>IF(Table1[[#This Row],[h_hargasebelumdiskon]]="","",IF(Table1[[#This Row],[Disc 2]]="",0,(Table1[[#This Row],[h_hargasebelumdiskon]]-Table1[[#This Row],[h_disc 1]])*Table1[[#This Row],[Disc 2]]))</f>
        <v/>
      </c>
      <c r="AA192" s="93" t="str">
        <f>IF(Table1[Item Description]="","",Table1[[#This Row],[h_disc 1]]+Table1[[#This Row],[h_disc 2]])</f>
        <v/>
      </c>
      <c r="AB192" s="93" t="str">
        <f>IF(Table1[Item Description]="","",Table1[[#This Row],[h_hargasebelumdiskon]]-Table1[[#This Row],[h_diskon]])</f>
        <v/>
      </c>
      <c r="AC192" s="93" t="str">
        <f>IF(Table1[//]="","",SUMIF(Table1[h_id],Table1[h_id],Table1[h_hargasetelahdiskon]))</f>
        <v/>
      </c>
      <c r="AD192" s="93"/>
      <c r="AE192" s="93" t="str">
        <f>Table1[[#This Row],[Item Description]]&amp;Table1[[#This Row],[Unit]]&amp;Table1[[#This Row],[Unit Price]]</f>
        <v/>
      </c>
    </row>
    <row r="193" spans="1:31" x14ac:dyDescent="0.25">
      <c r="A193" s="95" t="str">
        <f>IF(Table1[[#This Row],[No. Invoice :]]="","",ROW())</f>
        <v/>
      </c>
      <c r="B193" s="291" t="str">
        <f>IF(Table1[h_Kode Sales :_1]="","",B$1+COUNT(B$2:B192))</f>
        <v/>
      </c>
      <c r="D193" s="292"/>
      <c r="E193" s="293"/>
      <c r="F193" s="292"/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N193" s="291" t="str">
        <f>IF(Table1[[#This Row],[h_Item Description]]="","",INDEX([1]!db[NB PAJAK],MATCH(Table1[[#This Row],[h_Item Description]],[1]!db[kode],0)))</f>
        <v/>
      </c>
      <c r="P193" s="93"/>
      <c r="Q193" s="94"/>
      <c r="S193" s="294" t="str">
        <f>Table1[[#This Row],[h_hargasetelahdiskon]]</f>
        <v/>
      </c>
      <c r="V193" s="95" t="str">
        <f ca="1">IF(Table1[[#This Row],[Item Description]]="","",IF(Table1[[#This Row],[//]]="",INDIRECT(ADDRESS(ROW()-1,COLUMN())),Table1[[#This Row],[//]]))</f>
        <v/>
      </c>
      <c r="W193" s="95" t="str">
        <f ca="1">IF(Table1[[#This Row],[h_id]]="","",COUNTIF(Table1[h_id],Table1[[#This Row],[h_id]]))</f>
        <v/>
      </c>
      <c r="X193" s="93" t="str">
        <f>IF(Table1[Item Description]="","",Table1[[#This Row],[Qty]]*Table1[[#This Row],[Unit Price]])</f>
        <v/>
      </c>
      <c r="Y193" s="93" t="str">
        <f>IF(Table1[[#This Row],[h_hargasebelumdiskon]]="","",IF(Table1[[#This Row],[Disc 1]]="",0,Table1[[#This Row],[h_hargasebelumdiskon]]*Table1[[#This Row],[Disc 1]]))</f>
        <v/>
      </c>
      <c r="Z193" s="93" t="str">
        <f>IF(Table1[[#This Row],[h_hargasebelumdiskon]]="","",IF(Table1[[#This Row],[Disc 2]]="",0,(Table1[[#This Row],[h_hargasebelumdiskon]]-Table1[[#This Row],[h_disc 1]])*Table1[[#This Row],[Disc 2]]))</f>
        <v/>
      </c>
      <c r="AA193" s="93" t="str">
        <f>IF(Table1[Item Description]="","",Table1[[#This Row],[h_disc 1]]+Table1[[#This Row],[h_disc 2]])</f>
        <v/>
      </c>
      <c r="AB193" s="93" t="str">
        <f>IF(Table1[Item Description]="","",Table1[[#This Row],[h_hargasebelumdiskon]]-Table1[[#This Row],[h_diskon]])</f>
        <v/>
      </c>
      <c r="AC193" s="93" t="str">
        <f>IF(Table1[//]="","",SUMIF(Table1[h_id],Table1[h_id],Table1[h_hargasetelahdiskon]))</f>
        <v/>
      </c>
      <c r="AD193" s="93"/>
      <c r="AE193" s="93" t="str">
        <f>Table1[[#This Row],[Item Description]]&amp;Table1[[#This Row],[Unit]]&amp;Table1[[#This Row],[Unit Price]]</f>
        <v/>
      </c>
    </row>
    <row r="194" spans="1:31" x14ac:dyDescent="0.25">
      <c r="A194" s="95" t="str">
        <f>IF(Table1[[#This Row],[No. Invoice :]]="","",ROW())</f>
        <v/>
      </c>
      <c r="B194" s="291" t="str">
        <f>IF(Table1[h_Kode Sales :_1]="","",B$1+COUNT(B$2:B193))</f>
        <v/>
      </c>
      <c r="D194" s="292"/>
      <c r="E194" s="293"/>
      <c r="F194" s="292"/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M194" s="292"/>
      <c r="N194" s="291" t="str">
        <f>IF(Table1[[#This Row],[h_Item Description]]="","",INDEX([1]!db[NB PAJAK],MATCH(Table1[[#This Row],[h_Item Description]],[1]!db[kode],0)))</f>
        <v/>
      </c>
      <c r="P194" s="93"/>
      <c r="Q194" s="94"/>
      <c r="S194" s="294" t="str">
        <f>Table1[[#This Row],[h_hargasetelahdiskon]]</f>
        <v/>
      </c>
      <c r="V194" s="95" t="str">
        <f ca="1">IF(Table1[[#This Row],[Item Description]]="","",IF(Table1[[#This Row],[//]]="",INDIRECT(ADDRESS(ROW()-1,COLUMN())),Table1[[#This Row],[//]]))</f>
        <v/>
      </c>
      <c r="W194" s="95" t="str">
        <f ca="1">IF(Table1[[#This Row],[h_id]]="","",COUNTIF(Table1[h_id],Table1[[#This Row],[h_id]]))</f>
        <v/>
      </c>
      <c r="X194" s="93" t="str">
        <f>IF(Table1[Item Description]="","",Table1[[#This Row],[Qty]]*Table1[[#This Row],[Unit Price]])</f>
        <v/>
      </c>
      <c r="Y194" s="93" t="str">
        <f>IF(Table1[[#This Row],[h_hargasebelumdiskon]]="","",IF(Table1[[#This Row],[Disc 1]]="",0,Table1[[#This Row],[h_hargasebelumdiskon]]*Table1[[#This Row],[Disc 1]]))</f>
        <v/>
      </c>
      <c r="Z194" s="93" t="str">
        <f>IF(Table1[[#This Row],[h_hargasebelumdiskon]]="","",IF(Table1[[#This Row],[Disc 2]]="",0,(Table1[[#This Row],[h_hargasebelumdiskon]]-Table1[[#This Row],[h_disc 1]])*Table1[[#This Row],[Disc 2]]))</f>
        <v/>
      </c>
      <c r="AA194" s="93" t="str">
        <f>IF(Table1[Item Description]="","",Table1[[#This Row],[h_disc 1]]+Table1[[#This Row],[h_disc 2]])</f>
        <v/>
      </c>
      <c r="AB194" s="93" t="str">
        <f>IF(Table1[Item Description]="","",Table1[[#This Row],[h_hargasebelumdiskon]]-Table1[[#This Row],[h_diskon]])</f>
        <v/>
      </c>
      <c r="AC194" s="93" t="str">
        <f>IF(Table1[//]="","",SUMIF(Table1[h_id],Table1[h_id],Table1[h_hargasetelahdiskon]))</f>
        <v/>
      </c>
      <c r="AD194" s="93"/>
      <c r="AE194" s="93" t="str">
        <f>Table1[[#This Row],[Item Description]]&amp;Table1[[#This Row],[Unit]]&amp;Table1[[#This Row],[Unit Price]]</f>
        <v/>
      </c>
    </row>
    <row r="195" spans="1:31" x14ac:dyDescent="0.25">
      <c r="A195" s="95" t="str">
        <f>IF(Table1[[#This Row],[No. Invoice :]]="","",ROW())</f>
        <v/>
      </c>
      <c r="B195" s="291" t="str">
        <f>IF(Table1[h_Kode Sales :_1]="","",B$1+COUNT(B$2:B194))</f>
        <v/>
      </c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N195" s="291" t="str">
        <f>IF(Table1[[#This Row],[h_Item Description]]="","",INDEX([1]!db[NB PAJAK],MATCH(Table1[[#This Row],[h_Item Description]],[1]!db[kode],0)))</f>
        <v/>
      </c>
      <c r="P195" s="93"/>
      <c r="Q195" s="94"/>
      <c r="S195" s="294" t="str">
        <f>Table1[[#This Row],[h_hargasetelahdiskon]]</f>
        <v/>
      </c>
      <c r="V195" s="95" t="str">
        <f ca="1">IF(Table1[[#This Row],[Item Description]]="","",IF(Table1[[#This Row],[//]]="",INDIRECT(ADDRESS(ROW()-1,COLUMN())),Table1[[#This Row],[//]]))</f>
        <v/>
      </c>
      <c r="W195" s="95" t="str">
        <f ca="1">IF(Table1[[#This Row],[h_id]]="","",COUNTIF(Table1[h_id],Table1[[#This Row],[h_id]]))</f>
        <v/>
      </c>
      <c r="X195" s="93" t="str">
        <f>IF(Table1[Item Description]="","",Table1[[#This Row],[Qty]]*Table1[[#This Row],[Unit Price]])</f>
        <v/>
      </c>
      <c r="Y195" s="93" t="str">
        <f>IF(Table1[[#This Row],[h_hargasebelumdiskon]]="","",IF(Table1[[#This Row],[Disc 1]]="",0,Table1[[#This Row],[h_hargasebelumdiskon]]*Table1[[#This Row],[Disc 1]]))</f>
        <v/>
      </c>
      <c r="Z195" s="93" t="str">
        <f>IF(Table1[[#This Row],[h_hargasebelumdiskon]]="","",IF(Table1[[#This Row],[Disc 2]]="",0,(Table1[[#This Row],[h_hargasebelumdiskon]]-Table1[[#This Row],[h_disc 1]])*Table1[[#This Row],[Disc 2]]))</f>
        <v/>
      </c>
      <c r="AA195" s="93" t="str">
        <f>IF(Table1[Item Description]="","",Table1[[#This Row],[h_disc 1]]+Table1[[#This Row],[h_disc 2]])</f>
        <v/>
      </c>
      <c r="AB195" s="93" t="str">
        <f>IF(Table1[Item Description]="","",Table1[[#This Row],[h_hargasebelumdiskon]]-Table1[[#This Row],[h_diskon]])</f>
        <v/>
      </c>
      <c r="AC195" s="93" t="str">
        <f>IF(Table1[//]="","",SUMIF(Table1[h_id],Table1[h_id],Table1[h_hargasetelahdiskon]))</f>
        <v/>
      </c>
      <c r="AD195" s="93"/>
      <c r="AE195" s="93" t="str">
        <f>Table1[[#This Row],[Item Description]]&amp;Table1[[#This Row],[Unit]]&amp;Table1[[#This Row],[Unit Price]]</f>
        <v/>
      </c>
    </row>
    <row r="196" spans="1:31" x14ac:dyDescent="0.25">
      <c r="A196" s="95" t="str">
        <f>IF(Table1[[#This Row],[No. Invoice :]]="","",ROW())</f>
        <v/>
      </c>
      <c r="B196" s="291" t="str">
        <f>IF(Table1[h_Kode Sales :_1]="","",B$1+COUNT(B$2:B195))</f>
        <v/>
      </c>
      <c r="D196" s="292"/>
      <c r="E196" s="293"/>
      <c r="F196" s="292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N196" s="291" t="str">
        <f>IF(Table1[[#This Row],[h_Item Description]]="","",INDEX([1]!db[NB PAJAK],MATCH(Table1[[#This Row],[h_Item Description]],[1]!db[kode],0)))</f>
        <v/>
      </c>
      <c r="P196" s="93"/>
      <c r="Q196" s="94"/>
      <c r="S196" s="294" t="str">
        <f>Table1[[#This Row],[h_hargasetelahdiskon]]</f>
        <v/>
      </c>
      <c r="V196" s="95" t="str">
        <f ca="1">IF(Table1[[#This Row],[Item Description]]="","",IF(Table1[[#This Row],[//]]="",INDIRECT(ADDRESS(ROW()-1,COLUMN())),Table1[[#This Row],[//]]))</f>
        <v/>
      </c>
      <c r="W196" s="95" t="str">
        <f ca="1"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IF(Table1[[#This Row],[h_hargasebelumdiskon]]="","",IF(Table1[[#This Row],[Disc 1]]="",0,Table1[[#This Row],[h_hargasebelumdiskon]]*Table1[[#This Row],[Disc 1]]))</f>
        <v/>
      </c>
      <c r="Z196" s="93" t="str">
        <f>IF(Table1[[#This Row],[h_hargasebelumdiskon]]="","",IF(Table1[[#This Row],[Disc 2]]="",0,(Table1[[#This Row],[h_hargasebelumdiskon]]-Table1[[#This Row],[h_disc 1]])*Table1[[#This Row],[Disc 2]]))</f>
        <v/>
      </c>
      <c r="AA196" s="93" t="str">
        <f>IF(Table1[Item Description]="","",Table1[[#This Row],[h_disc 1]]+Table1[[#This Row],[h_disc 2]])</f>
        <v/>
      </c>
      <c r="AB196" s="93" t="str">
        <f>IF(Table1[Item Description]="","",Table1[[#This Row],[h_hargasebelumdiskon]]-Table1[[#This Row],[h_diskon]])</f>
        <v/>
      </c>
      <c r="AC196" s="93" t="str">
        <f>IF(Table1[//]="","",SUMIF(Table1[h_id],Table1[h_id],Table1[h_hargasetelahdiskon]))</f>
        <v/>
      </c>
      <c r="AD196" s="93"/>
      <c r="AE196" s="93" t="str">
        <f>Table1[[#This Row],[Item Description]]&amp;Table1[[#This Row],[Unit]]&amp;Table1[[#This Row],[Unit Price]]</f>
        <v/>
      </c>
    </row>
    <row r="197" spans="1:31" x14ac:dyDescent="0.25">
      <c r="A197" s="95" t="str">
        <f>IF(Table1[[#This Row],[No. Invoice :]]="","",ROW())</f>
        <v/>
      </c>
      <c r="B197" s="291" t="str">
        <f>IF(Table1[h_Kode Sales :_1]="","",B$1+COUNT(B$2:B196))</f>
        <v/>
      </c>
      <c r="D197" s="292"/>
      <c r="E197" s="293"/>
      <c r="F197" s="292"/>
      <c r="G197" s="95" t="str">
        <f>IF(Table1[[#This Row],[h_No. Invoice :]]="","",CONCATENATE("AM"," ",Table1[[#This Row],[h_No. Invoice :]]))</f>
        <v/>
      </c>
      <c r="H197" s="96" t="str">
        <f>CONCATENATE(UPPER(Table1[[#This Row],[h_Kode Sales :_1]])," ",Table1[[#This Row],[h_Kode Sales :_2]])</f>
        <v xml:space="preserve"> </v>
      </c>
      <c r="I197" s="95" t="str">
        <f>IF(Table1[[#This Row],[h_toko]]="","",INDEX(Table2[e],IF(Table1[[#This Row],[h_toko]]="","",MATCH(Table1[[#This Row],[h_toko]],Table2[a],0)),))</f>
        <v/>
      </c>
      <c r="M197" s="292"/>
      <c r="N197" s="291" t="str">
        <f>IF(Table1[[#This Row],[h_Item Description]]="","",INDEX([1]!db[NB PAJAK],MATCH(Table1[[#This Row],[h_Item Description]],[1]!db[kode],0)))</f>
        <v/>
      </c>
      <c r="P197" s="93"/>
      <c r="Q197" s="94"/>
      <c r="S197" s="294" t="str">
        <f>Table1[[#This Row],[h_hargasetelahdiskon]]</f>
        <v/>
      </c>
      <c r="V197" s="95" t="str">
        <f ca="1">IF(Table1[[#This Row],[Item Description]]="","",IF(Table1[[#This Row],[//]]="",INDIRECT(ADDRESS(ROW()-1,COLUMN())),Table1[[#This Row],[//]]))</f>
        <v/>
      </c>
      <c r="W197" s="95" t="str">
        <f ca="1">IF(Table1[[#This Row],[h_id]]="","",COUNTIF(Table1[h_id],Table1[[#This Row],[h_id]]))</f>
        <v/>
      </c>
      <c r="X197" s="93" t="str">
        <f>IF(Table1[Item Description]="","",Table1[[#This Row],[Qty]]*Table1[[#This Row],[Unit Price]])</f>
        <v/>
      </c>
      <c r="Y197" s="93" t="str">
        <f>IF(Table1[[#This Row],[h_hargasebelumdiskon]]="","",IF(Table1[[#This Row],[Disc 1]]="",0,Table1[[#This Row],[h_hargasebelumdiskon]]*Table1[[#This Row],[Disc 1]]))</f>
        <v/>
      </c>
      <c r="Z197" s="93" t="str">
        <f>IF(Table1[[#This Row],[h_hargasebelumdiskon]]="","",IF(Table1[[#This Row],[Disc 2]]="",0,(Table1[[#This Row],[h_hargasebelumdiskon]]-Table1[[#This Row],[h_disc 1]])*Table1[[#This Row],[Disc 2]]))</f>
        <v/>
      </c>
      <c r="AA197" s="93" t="str">
        <f>IF(Table1[Item Description]="","",Table1[[#This Row],[h_disc 1]]+Table1[[#This Row],[h_disc 2]])</f>
        <v/>
      </c>
      <c r="AB197" s="93" t="str">
        <f>IF(Table1[Item Description]="","",Table1[[#This Row],[h_hargasebelumdiskon]]-Table1[[#This Row],[h_diskon]])</f>
        <v/>
      </c>
      <c r="AC197" s="93" t="str">
        <f>IF(Table1[//]="","",SUMIF(Table1[h_id],Table1[h_id],Table1[h_hargasetelahdiskon]))</f>
        <v/>
      </c>
      <c r="AD197" s="93"/>
      <c r="AE197" s="93" t="str">
        <f>Table1[[#This Row],[Item Description]]&amp;Table1[[#This Row],[Unit]]&amp;Table1[[#This Row],[Unit Price]]</f>
        <v/>
      </c>
    </row>
    <row r="198" spans="1:31" x14ac:dyDescent="0.25">
      <c r="A198" s="95" t="str">
        <f>IF(Table1[[#This Row],[No. Invoice :]]="","",ROW())</f>
        <v/>
      </c>
      <c r="B198" s="291" t="str">
        <f>IF(Table1[h_Kode Sales :_1]="","",B$1+COUNT(B$2:B197))</f>
        <v/>
      </c>
      <c r="D198" s="292"/>
      <c r="E198" s="293"/>
      <c r="F198" s="292"/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M198" s="292"/>
      <c r="N198" s="291" t="str">
        <f>IF(Table1[[#This Row],[h_Item Description]]="","",INDEX([1]!db[NB PAJAK],MATCH(Table1[[#This Row],[h_Item Description]],[1]!db[kode],0)))</f>
        <v/>
      </c>
      <c r="P198" s="93"/>
      <c r="Q198" s="94"/>
      <c r="S198" s="294" t="str">
        <f>Table1[[#This Row],[h_hargasetelahdiskon]]</f>
        <v/>
      </c>
      <c r="V198" s="95" t="str">
        <f ca="1">IF(Table1[[#This Row],[Item Description]]="","",IF(Table1[[#This Row],[//]]="",INDIRECT(ADDRESS(ROW()-1,COLUMN())),Table1[[#This Row],[//]]))</f>
        <v/>
      </c>
      <c r="W198" s="95" t="str">
        <f ca="1">IF(Table1[[#This Row],[h_id]]="","",COUNTIF(Table1[h_id],Table1[[#This Row],[h_id]]))</f>
        <v/>
      </c>
      <c r="X198" s="93" t="str">
        <f>IF(Table1[Item Description]="","",Table1[[#This Row],[Qty]]*Table1[[#This Row],[Unit Price]])</f>
        <v/>
      </c>
      <c r="Y198" s="93" t="str">
        <f>IF(Table1[[#This Row],[h_hargasebelumdiskon]]="","",IF(Table1[[#This Row],[Disc 1]]="",0,Table1[[#This Row],[h_hargasebelumdiskon]]*Table1[[#This Row],[Disc 1]]))</f>
        <v/>
      </c>
      <c r="Z198" s="93" t="str">
        <f>IF(Table1[[#This Row],[h_hargasebelumdiskon]]="","",IF(Table1[[#This Row],[Disc 2]]="",0,(Table1[[#This Row],[h_hargasebelumdiskon]]-Table1[[#This Row],[h_disc 1]])*Table1[[#This Row],[Disc 2]]))</f>
        <v/>
      </c>
      <c r="AA198" s="93" t="str">
        <f>IF(Table1[Item Description]="","",Table1[[#This Row],[h_disc 1]]+Table1[[#This Row],[h_disc 2]])</f>
        <v/>
      </c>
      <c r="AB198" s="93" t="str">
        <f>IF(Table1[Item Description]="","",Table1[[#This Row],[h_hargasebelumdiskon]]-Table1[[#This Row],[h_diskon]])</f>
        <v/>
      </c>
      <c r="AC198" s="93" t="str">
        <f>IF(Table1[//]="","",SUMIF(Table1[h_id],Table1[h_id],Table1[h_hargasetelahdiskon]))</f>
        <v/>
      </c>
      <c r="AD198" s="93"/>
      <c r="AE198" s="93" t="str">
        <f>Table1[[#This Row],[Item Description]]&amp;Table1[[#This Row],[Unit]]&amp;Table1[[#This Row],[Unit Price]]</f>
        <v/>
      </c>
    </row>
    <row r="199" spans="1:31" x14ac:dyDescent="0.25">
      <c r="A199" s="95" t="str">
        <f>IF(Table1[[#This Row],[No. Invoice :]]="","",ROW())</f>
        <v/>
      </c>
      <c r="B199" s="291" t="str">
        <f>IF(Table1[h_Kode Sales :_1]="","",B$1+COUNT(B$2:B198))</f>
        <v/>
      </c>
      <c r="D199" s="292"/>
      <c r="E199" s="293"/>
      <c r="F199" s="292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M199" s="292"/>
      <c r="N199" s="291" t="str">
        <f>IF(Table1[[#This Row],[h_Item Description]]="","",INDEX([1]!db[NB PAJAK],MATCH(Table1[[#This Row],[h_Item Description]],[1]!db[kode],0)))</f>
        <v/>
      </c>
      <c r="P199" s="93"/>
      <c r="Q199" s="94"/>
      <c r="S199" s="294" t="str">
        <f>Table1[[#This Row],[h_hargasetelahdiskon]]</f>
        <v/>
      </c>
      <c r="V199" s="95" t="str">
        <f ca="1">IF(Table1[[#This Row],[Item Description]]="","",IF(Table1[[#This Row],[//]]="",INDIRECT(ADDRESS(ROW()-1,COLUMN())),Table1[[#This Row],[//]]))</f>
        <v/>
      </c>
      <c r="W199" s="95" t="str">
        <f ca="1">IF(Table1[[#This Row],[h_id]]="","",COUNTIF(Table1[h_id],Table1[[#This Row],[h_id]]))</f>
        <v/>
      </c>
      <c r="X199" s="93" t="str">
        <f>IF(Table1[Item Description]="","",Table1[[#This Row],[Qty]]*Table1[[#This Row],[Unit Price]])</f>
        <v/>
      </c>
      <c r="Y199" s="93" t="str">
        <f>IF(Table1[[#This Row],[h_hargasebelumdiskon]]="","",IF(Table1[[#This Row],[Disc 1]]="",0,Table1[[#This Row],[h_hargasebelumdiskon]]*Table1[[#This Row],[Disc 1]]))</f>
        <v/>
      </c>
      <c r="Z199" s="93" t="str">
        <f>IF(Table1[[#This Row],[h_hargasebelumdiskon]]="","",IF(Table1[[#This Row],[Disc 2]]="",0,(Table1[[#This Row],[h_hargasebelumdiskon]]-Table1[[#This Row],[h_disc 1]])*Table1[[#This Row],[Disc 2]]))</f>
        <v/>
      </c>
      <c r="AA199" s="93" t="str">
        <f>IF(Table1[Item Description]="","",Table1[[#This Row],[h_disc 1]]+Table1[[#This Row],[h_disc 2]])</f>
        <v/>
      </c>
      <c r="AB199" s="93" t="str">
        <f>IF(Table1[Item Description]="","",Table1[[#This Row],[h_hargasebelumdiskon]]-Table1[[#This Row],[h_diskon]])</f>
        <v/>
      </c>
      <c r="AC199" s="93" t="str">
        <f>IF(Table1[//]="","",SUMIF(Table1[h_id],Table1[h_id],Table1[h_hargasetelahdiskon]))</f>
        <v/>
      </c>
      <c r="AD199" s="93"/>
      <c r="AE199" s="93" t="str">
        <f>Table1[[#This Row],[Item Description]]&amp;Table1[[#This Row],[Unit]]&amp;Table1[[#This Row],[Unit Price]]</f>
        <v/>
      </c>
    </row>
    <row r="200" spans="1:31" x14ac:dyDescent="0.25">
      <c r="A200" s="95" t="str">
        <f>IF(Table1[[#This Row],[No. Invoice :]]="","",ROW())</f>
        <v/>
      </c>
      <c r="B200" s="291" t="str">
        <f>IF(Table1[h_Kode Sales :_1]="","",B$1+COUNT(B$2:B199))</f>
        <v/>
      </c>
      <c r="D200" s="292"/>
      <c r="E200" s="293"/>
      <c r="F200" s="292"/>
      <c r="G200" s="95" t="str">
        <f>IF(Table1[[#This Row],[h_No. Invoice :]]="","",CONCATENATE("AM"," ",Table1[[#This Row],[h_No. Invoice :]]))</f>
        <v/>
      </c>
      <c r="H200" s="96" t="str">
        <f>CONCATENATE(UPPER(Table1[[#This Row],[h_Kode Sales :_1]])," ",Table1[[#This Row],[h_Kode Sales :_2]])</f>
        <v xml:space="preserve"> </v>
      </c>
      <c r="I200" s="95" t="str">
        <f>IF(Table1[[#This Row],[h_toko]]="","",INDEX(Table2[e],IF(Table1[[#This Row],[h_toko]]="","",MATCH(Table1[[#This Row],[h_toko]],Table2[a],0)),))</f>
        <v/>
      </c>
      <c r="M200" s="292"/>
      <c r="N200" s="291" t="str">
        <f>IF(Table1[[#This Row],[h_Item Description]]="","",INDEX([1]!db[NB PAJAK],MATCH(Table1[[#This Row],[h_Item Description]],[1]!db[kode],0)))</f>
        <v/>
      </c>
      <c r="P200" s="93"/>
      <c r="Q200" s="94"/>
      <c r="S200" s="294" t="str">
        <f>Table1[[#This Row],[h_hargasetelahdiskon]]</f>
        <v/>
      </c>
      <c r="V200" s="95" t="str">
        <f ca="1">IF(Table1[[#This Row],[Item Description]]="","",IF(Table1[[#This Row],[//]]="",INDIRECT(ADDRESS(ROW()-1,COLUMN())),Table1[[#This Row],[//]]))</f>
        <v/>
      </c>
      <c r="W200" s="95" t="str">
        <f ca="1">IF(Table1[[#This Row],[h_id]]="","",COUNTIF(Table1[h_id],Table1[[#This Row],[h_id]]))</f>
        <v/>
      </c>
      <c r="X200" s="93" t="str">
        <f>IF(Table1[Item Description]="","",Table1[[#This Row],[Qty]]*Table1[[#This Row],[Unit Price]])</f>
        <v/>
      </c>
      <c r="Y200" s="93" t="str">
        <f>IF(Table1[[#This Row],[h_hargasebelumdiskon]]="","",IF(Table1[[#This Row],[Disc 1]]="",0,Table1[[#This Row],[h_hargasebelumdiskon]]*Table1[[#This Row],[Disc 1]]))</f>
        <v/>
      </c>
      <c r="Z200" s="93" t="str">
        <f>IF(Table1[[#This Row],[h_hargasebelumdiskon]]="","",IF(Table1[[#This Row],[Disc 2]]="",0,(Table1[[#This Row],[h_hargasebelumdiskon]]-Table1[[#This Row],[h_disc 1]])*Table1[[#This Row],[Disc 2]]))</f>
        <v/>
      </c>
      <c r="AA200" s="93" t="str">
        <f>IF(Table1[Item Description]="","",Table1[[#This Row],[h_disc 1]]+Table1[[#This Row],[h_disc 2]])</f>
        <v/>
      </c>
      <c r="AB200" s="93" t="str">
        <f>IF(Table1[Item Description]="","",Table1[[#This Row],[h_hargasebelumdiskon]]-Table1[[#This Row],[h_diskon]])</f>
        <v/>
      </c>
      <c r="AC200" s="93" t="str">
        <f>IF(Table1[//]="","",SUMIF(Table1[h_id],Table1[h_id],Table1[h_hargasetelahdiskon]))</f>
        <v/>
      </c>
      <c r="AD200" s="93"/>
      <c r="AE200" s="93" t="str">
        <f>Table1[[#This Row],[Item Description]]&amp;Table1[[#This Row],[Unit]]&amp;Table1[[#This Row],[Unit Price]]</f>
        <v/>
      </c>
    </row>
    <row r="201" spans="1:31" x14ac:dyDescent="0.25">
      <c r="A201" s="95" t="str">
        <f>IF(Table1[[#This Row],[No. Invoice :]]="","",ROW())</f>
        <v/>
      </c>
      <c r="B201" s="291" t="str">
        <f>IF(Table1[h_Kode Sales :_1]="","",B$1+COUNT(B$2:B200))</f>
        <v/>
      </c>
      <c r="D201" s="292"/>
      <c r="E201" s="293"/>
      <c r="F201" s="292"/>
      <c r="G201" s="95" t="str">
        <f>IF(Table1[[#This Row],[h_No. Invoice :]]="","",CONCATENATE("AM"," ",Table1[[#This Row],[h_No. Invoice :]]))</f>
        <v/>
      </c>
      <c r="H201" s="96" t="str">
        <f>CONCATENATE(UPPER(Table1[[#This Row],[h_Kode Sales :_1]])," ",Table1[[#This Row],[h_Kode Sales :_2]])</f>
        <v xml:space="preserve"> </v>
      </c>
      <c r="I201" s="95" t="str">
        <f>IF(Table1[[#This Row],[h_toko]]="","",INDEX(Table2[e],IF(Table1[[#This Row],[h_toko]]="","",MATCH(Table1[[#This Row],[h_toko]],Table2[a],0)),))</f>
        <v/>
      </c>
      <c r="M201" s="292"/>
      <c r="N201" s="291" t="str">
        <f>IF(Table1[[#This Row],[h_Item Description]]="","",INDEX([1]!db[NB PAJAK],MATCH(Table1[[#This Row],[h_Item Description]],[1]!db[kode],0)))</f>
        <v/>
      </c>
      <c r="P201" s="93"/>
      <c r="Q201" s="94"/>
      <c r="S201" s="294" t="str">
        <f>Table1[[#This Row],[h_hargasetelahdiskon]]</f>
        <v/>
      </c>
      <c r="V201" s="95" t="str">
        <f ca="1">IF(Table1[[#This Row],[Item Description]]="","",IF(Table1[[#This Row],[//]]="",INDIRECT(ADDRESS(ROW()-1,COLUMN())),Table1[[#This Row],[//]]))</f>
        <v/>
      </c>
      <c r="W201" s="95" t="str">
        <f ca="1">IF(Table1[[#This Row],[h_id]]="","",COUNTIF(Table1[h_id],Table1[[#This Row],[h_id]]))</f>
        <v/>
      </c>
      <c r="X201" s="93" t="str">
        <f>IF(Table1[Item Description]="","",Table1[[#This Row],[Qty]]*Table1[[#This Row],[Unit Price]])</f>
        <v/>
      </c>
      <c r="Y201" s="93" t="str">
        <f>IF(Table1[[#This Row],[h_hargasebelumdiskon]]="","",IF(Table1[[#This Row],[Disc 1]]="",0,Table1[[#This Row],[h_hargasebelumdiskon]]*Table1[[#This Row],[Disc 1]]))</f>
        <v/>
      </c>
      <c r="Z201" s="93" t="str">
        <f>IF(Table1[[#This Row],[h_hargasebelumdiskon]]="","",IF(Table1[[#This Row],[Disc 2]]="",0,(Table1[[#This Row],[h_hargasebelumdiskon]]-Table1[[#This Row],[h_disc 1]])*Table1[[#This Row],[Disc 2]]))</f>
        <v/>
      </c>
      <c r="AA201" s="93" t="str">
        <f>IF(Table1[Item Description]="","",Table1[[#This Row],[h_disc 1]]+Table1[[#This Row],[h_disc 2]])</f>
        <v/>
      </c>
      <c r="AB201" s="93" t="str">
        <f>IF(Table1[Item Description]="","",Table1[[#This Row],[h_hargasebelumdiskon]]-Table1[[#This Row],[h_diskon]])</f>
        <v/>
      </c>
      <c r="AC201" s="93" t="str">
        <f>IF(Table1[//]="","",SUMIF(Table1[h_id],Table1[h_id],Table1[h_hargasetelahdiskon]))</f>
        <v/>
      </c>
      <c r="AD201" s="93"/>
      <c r="AE201" s="93" t="str">
        <f>Table1[[#This Row],[Item Description]]&amp;Table1[[#This Row],[Unit]]&amp;Table1[[#This Row],[Unit Price]]</f>
        <v/>
      </c>
    </row>
    <row r="202" spans="1:31" x14ac:dyDescent="0.25">
      <c r="A202" s="95" t="str">
        <f>IF(Table1[[#This Row],[No. Invoice :]]="","",ROW())</f>
        <v/>
      </c>
      <c r="B202" s="291" t="str">
        <f>IF(Table1[h_Kode Sales :_1]="","",B$1+COUNT(B$2:B201))</f>
        <v/>
      </c>
      <c r="D202" s="292"/>
      <c r="E202" s="293"/>
      <c r="F202" s="292"/>
      <c r="G202" s="95" t="str">
        <f>IF(Table1[[#This Row],[h_No. Invoice :]]="","",CONCATENATE("AM"," ",Table1[[#This Row],[h_No. Invoice :]]))</f>
        <v/>
      </c>
      <c r="H202" s="96" t="str">
        <f>CONCATENATE(UPPER(Table1[[#This Row],[h_Kode Sales :_1]])," ",Table1[[#This Row],[h_Kode Sales :_2]])</f>
        <v xml:space="preserve"> </v>
      </c>
      <c r="I202" s="95" t="str">
        <f>IF(Table1[[#This Row],[h_toko]]="","",INDEX(Table2[e],IF(Table1[[#This Row],[h_toko]]="","",MATCH(Table1[[#This Row],[h_toko]],Table2[a],0)),))</f>
        <v/>
      </c>
      <c r="M202" s="292"/>
      <c r="N202" s="291" t="str">
        <f>IF(Table1[[#This Row],[h_Item Description]]="","",INDEX([1]!db[NB PAJAK],MATCH(Table1[[#This Row],[h_Item Description]],[1]!db[kode],0)))</f>
        <v/>
      </c>
      <c r="P202" s="93"/>
      <c r="Q202" s="94"/>
      <c r="S202" s="294" t="str">
        <f>Table1[[#This Row],[h_hargasetelahdiskon]]</f>
        <v/>
      </c>
      <c r="V202" s="95" t="str">
        <f ca="1">IF(Table1[[#This Row],[Item Description]]="","",IF(Table1[[#This Row],[//]]="",INDIRECT(ADDRESS(ROW()-1,COLUMN())),Table1[[#This Row],[//]]))</f>
        <v/>
      </c>
      <c r="W202" s="95" t="str">
        <f ca="1">IF(Table1[[#This Row],[h_id]]="","",COUNTIF(Table1[h_id],Table1[[#This Row],[h_id]]))</f>
        <v/>
      </c>
      <c r="X202" s="93" t="str">
        <f>IF(Table1[Item Description]="","",Table1[[#This Row],[Qty]]*Table1[[#This Row],[Unit Price]])</f>
        <v/>
      </c>
      <c r="Y202" s="93" t="str">
        <f>IF(Table1[[#This Row],[h_hargasebelumdiskon]]="","",IF(Table1[[#This Row],[Disc 1]]="",0,Table1[[#This Row],[h_hargasebelumdiskon]]*Table1[[#This Row],[Disc 1]]))</f>
        <v/>
      </c>
      <c r="Z202" s="93" t="str">
        <f>IF(Table1[[#This Row],[h_hargasebelumdiskon]]="","",IF(Table1[[#This Row],[Disc 2]]="",0,(Table1[[#This Row],[h_hargasebelumdiskon]]-Table1[[#This Row],[h_disc 1]])*Table1[[#This Row],[Disc 2]]))</f>
        <v/>
      </c>
      <c r="AA202" s="93" t="str">
        <f>IF(Table1[Item Description]="","",Table1[[#This Row],[h_disc 1]]+Table1[[#This Row],[h_disc 2]])</f>
        <v/>
      </c>
      <c r="AB202" s="93" t="str">
        <f>IF(Table1[Item Description]="","",Table1[[#This Row],[h_hargasebelumdiskon]]-Table1[[#This Row],[h_diskon]])</f>
        <v/>
      </c>
      <c r="AC202" s="93" t="str">
        <f>IF(Table1[//]="","",SUMIF(Table1[h_id],Table1[h_id],Table1[h_hargasetelahdiskon]))</f>
        <v/>
      </c>
      <c r="AD202" s="93"/>
      <c r="AE202" s="93" t="str">
        <f>Table1[[#This Row],[Item Description]]&amp;Table1[[#This Row],[Unit]]&amp;Table1[[#This Row],[Unit Price]]</f>
        <v/>
      </c>
    </row>
    <row r="203" spans="1:31" x14ac:dyDescent="0.25">
      <c r="A203" s="95" t="str">
        <f>IF(Table1[[#This Row],[No. Invoice :]]="","",ROW())</f>
        <v/>
      </c>
      <c r="B203" s="291" t="str">
        <f>IF(Table1[h_Kode Sales :_1]="","",B$1+COUNT(B$2:B202))</f>
        <v/>
      </c>
      <c r="D203" s="292"/>
      <c r="E203" s="293"/>
      <c r="F203" s="292"/>
      <c r="G203" s="95" t="str">
        <f>IF(Table1[[#This Row],[h_No. Invoice :]]="","",CONCATENATE("AM"," ",Table1[[#This Row],[h_No. Invoice :]]))</f>
        <v/>
      </c>
      <c r="H203" s="96" t="str">
        <f>CONCATENATE(UPPER(Table1[[#This Row],[h_Kode Sales :_1]])," ",Table1[[#This Row],[h_Kode Sales :_2]])</f>
        <v xml:space="preserve"> </v>
      </c>
      <c r="I203" s="95" t="str">
        <f>IF(Table1[[#This Row],[h_toko]]="","",INDEX(Table2[e],IF(Table1[[#This Row],[h_toko]]="","",MATCH(Table1[[#This Row],[h_toko]],Table2[a],0)),))</f>
        <v/>
      </c>
      <c r="M203" s="292"/>
      <c r="N203" s="291" t="str">
        <f>IF(Table1[[#This Row],[h_Item Description]]="","",INDEX([1]!db[NB PAJAK],MATCH(Table1[[#This Row],[h_Item Description]],[1]!db[kode],0)))</f>
        <v/>
      </c>
      <c r="P203" s="93"/>
      <c r="Q203" s="94"/>
      <c r="S203" s="294" t="str">
        <f>Table1[[#This Row],[h_hargasetelahdiskon]]</f>
        <v/>
      </c>
      <c r="V203" s="95" t="str">
        <f ca="1">IF(Table1[[#This Row],[Item Description]]="","",IF(Table1[[#This Row],[//]]="",INDIRECT(ADDRESS(ROW()-1,COLUMN())),Table1[[#This Row],[//]]))</f>
        <v/>
      </c>
      <c r="W203" s="95" t="str">
        <f ca="1">IF(Table1[[#This Row],[h_id]]="","",COUNTIF(Table1[h_id],Table1[[#This Row],[h_id]]))</f>
        <v/>
      </c>
      <c r="X203" s="93" t="str">
        <f>IF(Table1[Item Description]="","",Table1[[#This Row],[Qty]]*Table1[[#This Row],[Unit Price]])</f>
        <v/>
      </c>
      <c r="Y203" s="93" t="str">
        <f>IF(Table1[[#This Row],[h_hargasebelumdiskon]]="","",IF(Table1[[#This Row],[Disc 1]]="",0,Table1[[#This Row],[h_hargasebelumdiskon]]*Table1[[#This Row],[Disc 1]]))</f>
        <v/>
      </c>
      <c r="Z203" s="93" t="str">
        <f>IF(Table1[[#This Row],[h_hargasebelumdiskon]]="","",IF(Table1[[#This Row],[Disc 2]]="",0,(Table1[[#This Row],[h_hargasebelumdiskon]]-Table1[[#This Row],[h_disc 1]])*Table1[[#This Row],[Disc 2]]))</f>
        <v/>
      </c>
      <c r="AA203" s="93" t="str">
        <f>IF(Table1[Item Description]="","",Table1[[#This Row],[h_disc 1]]+Table1[[#This Row],[h_disc 2]])</f>
        <v/>
      </c>
      <c r="AB203" s="93" t="str">
        <f>IF(Table1[Item Description]="","",Table1[[#This Row],[h_hargasebelumdiskon]]-Table1[[#This Row],[h_diskon]])</f>
        <v/>
      </c>
      <c r="AC203" s="93" t="str">
        <f>IF(Table1[//]="","",SUMIF(Table1[h_id],Table1[h_id],Table1[h_hargasetelahdiskon]))</f>
        <v/>
      </c>
      <c r="AD203" s="93"/>
      <c r="AE203" s="93" t="str">
        <f>Table1[[#This Row],[Item Description]]&amp;Table1[[#This Row],[Unit]]&amp;Table1[[#This Row],[Unit Price]]</f>
        <v/>
      </c>
    </row>
    <row r="204" spans="1:31" x14ac:dyDescent="0.25">
      <c r="A204" s="95" t="str">
        <f>IF(Table1[[#This Row],[No. Invoice :]]="","",ROW())</f>
        <v/>
      </c>
      <c r="B204" s="291" t="str">
        <f>IF(Table1[h_Kode Sales :_1]="","",B$1+COUNT(B$2:B203))</f>
        <v/>
      </c>
      <c r="D204" s="292"/>
      <c r="E204" s="293"/>
      <c r="F204" s="292"/>
      <c r="G204" s="95" t="str">
        <f>IF(Table1[[#This Row],[h_No. Invoice :]]="","",CONCATENATE("AM"," ",Table1[[#This Row],[h_No. Invoice :]]))</f>
        <v/>
      </c>
      <c r="H204" s="96" t="str">
        <f>CONCATENATE(UPPER(Table1[[#This Row],[h_Kode Sales :_1]])," ",Table1[[#This Row],[h_Kode Sales :_2]])</f>
        <v xml:space="preserve"> </v>
      </c>
      <c r="I204" s="95" t="str">
        <f>IF(Table1[[#This Row],[h_toko]]="","",INDEX(Table2[e],IF(Table1[[#This Row],[h_toko]]="","",MATCH(Table1[[#This Row],[h_toko]],Table2[a],0)),))</f>
        <v/>
      </c>
      <c r="M204" s="292"/>
      <c r="N204" s="291" t="str">
        <f>IF(Table1[[#This Row],[h_Item Description]]="","",INDEX([1]!db[NB PAJAK],MATCH(Table1[[#This Row],[h_Item Description]],[1]!db[kode],0)))</f>
        <v/>
      </c>
      <c r="P204" s="93"/>
      <c r="Q204" s="94"/>
      <c r="S204" s="294" t="str">
        <f>Table1[[#This Row],[h_hargasetelahdiskon]]</f>
        <v/>
      </c>
      <c r="V204" s="95" t="str">
        <f ca="1">IF(Table1[[#This Row],[Item Description]]="","",IF(Table1[[#This Row],[//]]="",INDIRECT(ADDRESS(ROW()-1,COLUMN())),Table1[[#This Row],[//]]))</f>
        <v/>
      </c>
      <c r="W204" s="95" t="str">
        <f ca="1">IF(Table1[[#This Row],[h_id]]="","",COUNTIF(Table1[h_id],Table1[[#This Row],[h_id]]))</f>
        <v/>
      </c>
      <c r="X204" s="93" t="str">
        <f>IF(Table1[Item Description]="","",Table1[[#This Row],[Qty]]*Table1[[#This Row],[Unit Price]])</f>
        <v/>
      </c>
      <c r="Y204" s="93" t="str">
        <f>IF(Table1[[#This Row],[h_hargasebelumdiskon]]="","",IF(Table1[[#This Row],[Disc 1]]="",0,Table1[[#This Row],[h_hargasebelumdiskon]]*Table1[[#This Row],[Disc 1]]))</f>
        <v/>
      </c>
      <c r="Z204" s="93" t="str">
        <f>IF(Table1[[#This Row],[h_hargasebelumdiskon]]="","",IF(Table1[[#This Row],[Disc 2]]="",0,(Table1[[#This Row],[h_hargasebelumdiskon]]-Table1[[#This Row],[h_disc 1]])*Table1[[#This Row],[Disc 2]]))</f>
        <v/>
      </c>
      <c r="AA204" s="93" t="str">
        <f>IF(Table1[Item Description]="","",Table1[[#This Row],[h_disc 1]]+Table1[[#This Row],[h_disc 2]])</f>
        <v/>
      </c>
      <c r="AB204" s="93" t="str">
        <f>IF(Table1[Item Description]="","",Table1[[#This Row],[h_hargasebelumdiskon]]-Table1[[#This Row],[h_diskon]])</f>
        <v/>
      </c>
      <c r="AC204" s="93" t="str">
        <f>IF(Table1[//]="","",SUMIF(Table1[h_id],Table1[h_id],Table1[h_hargasetelahdiskon]))</f>
        <v/>
      </c>
      <c r="AD204" s="93"/>
      <c r="AE204" s="93" t="str">
        <f>Table1[[#This Row],[Item Description]]&amp;Table1[[#This Row],[Unit]]&amp;Table1[[#This Row],[Unit Price]]</f>
        <v/>
      </c>
    </row>
    <row r="205" spans="1:31" x14ac:dyDescent="0.25">
      <c r="A205" s="95" t="str">
        <f>IF(Table1[[#This Row],[No. Invoice :]]="","",ROW())</f>
        <v/>
      </c>
      <c r="B205" s="291" t="str">
        <f>IF(Table1[h_Kode Sales :_1]="","",B$1+COUNT(B$2:B204))</f>
        <v/>
      </c>
      <c r="D205" s="292"/>
      <c r="E205" s="293"/>
      <c r="F205" s="292"/>
      <c r="G205" s="95" t="str">
        <f>IF(Table1[[#This Row],[h_No. Invoice :]]="","",CONCATENATE("AM"," ",Table1[[#This Row],[h_No. Invoice :]]))</f>
        <v/>
      </c>
      <c r="H205" s="96" t="str">
        <f>CONCATENATE(UPPER(Table1[[#This Row],[h_Kode Sales :_1]])," ",Table1[[#This Row],[h_Kode Sales :_2]])</f>
        <v xml:space="preserve"> </v>
      </c>
      <c r="I205" s="95" t="str">
        <f>IF(Table1[[#This Row],[h_toko]]="","",INDEX(Table2[e],IF(Table1[[#This Row],[h_toko]]="","",MATCH(Table1[[#This Row],[h_toko]],Table2[a],0)),))</f>
        <v/>
      </c>
      <c r="M205" s="292"/>
      <c r="N205" s="291" t="str">
        <f>IF(Table1[[#This Row],[h_Item Description]]="","",INDEX([1]!db[NB PAJAK],MATCH(Table1[[#This Row],[h_Item Description]],[1]!db[kode],0)))</f>
        <v/>
      </c>
      <c r="P205" s="93"/>
      <c r="Q205" s="94"/>
      <c r="S205" s="294" t="str">
        <f>Table1[[#This Row],[h_hargasetelahdiskon]]</f>
        <v/>
      </c>
      <c r="V205" s="95" t="str">
        <f ca="1">IF(Table1[[#This Row],[Item Description]]="","",IF(Table1[[#This Row],[//]]="",INDIRECT(ADDRESS(ROW()-1,COLUMN())),Table1[[#This Row],[//]]))</f>
        <v/>
      </c>
      <c r="W205" s="95" t="str">
        <f ca="1">IF(Table1[[#This Row],[h_id]]="","",COUNTIF(Table1[h_id],Table1[[#This Row],[h_id]]))</f>
        <v/>
      </c>
      <c r="X205" s="93" t="str">
        <f>IF(Table1[Item Description]="","",Table1[[#This Row],[Qty]]*Table1[[#This Row],[Unit Price]])</f>
        <v/>
      </c>
      <c r="Y205" s="93" t="str">
        <f>IF(Table1[[#This Row],[h_hargasebelumdiskon]]="","",IF(Table1[[#This Row],[Disc 1]]="",0,Table1[[#This Row],[h_hargasebelumdiskon]]*Table1[[#This Row],[Disc 1]]))</f>
        <v/>
      </c>
      <c r="Z205" s="93" t="str">
        <f>IF(Table1[[#This Row],[h_hargasebelumdiskon]]="","",IF(Table1[[#This Row],[Disc 2]]="",0,(Table1[[#This Row],[h_hargasebelumdiskon]]-Table1[[#This Row],[h_disc 1]])*Table1[[#This Row],[Disc 2]]))</f>
        <v/>
      </c>
      <c r="AA205" s="93" t="str">
        <f>IF(Table1[Item Description]="","",Table1[[#This Row],[h_disc 1]]+Table1[[#This Row],[h_disc 2]])</f>
        <v/>
      </c>
      <c r="AB205" s="93" t="str">
        <f>IF(Table1[Item Description]="","",Table1[[#This Row],[h_hargasebelumdiskon]]-Table1[[#This Row],[h_diskon]])</f>
        <v/>
      </c>
      <c r="AC205" s="93" t="str">
        <f>IF(Table1[//]="","",SUMIF(Table1[h_id],Table1[h_id],Table1[h_hargasetelahdiskon]))</f>
        <v/>
      </c>
      <c r="AD205" s="93"/>
      <c r="AE205" s="93" t="str">
        <f>Table1[[#This Row],[Item Description]]&amp;Table1[[#This Row],[Unit]]&amp;Table1[[#This Row],[Unit Price]]</f>
        <v/>
      </c>
    </row>
    <row r="206" spans="1:31" x14ac:dyDescent="0.25">
      <c r="A206" s="95" t="str">
        <f>IF(Table1[[#This Row],[No. Invoice :]]="","",ROW())</f>
        <v/>
      </c>
      <c r="B206" s="291" t="str">
        <f>IF(Table1[h_Kode Sales :_1]="","",B$1+COUNT(B$2:B205))</f>
        <v/>
      </c>
      <c r="D206" s="292"/>
      <c r="E206" s="293"/>
      <c r="F206" s="292"/>
      <c r="G206" s="95" t="str">
        <f>IF(Table1[[#This Row],[h_No. Invoice :]]="","",CONCATENATE("AM"," ",Table1[[#This Row],[h_No. Invoice :]]))</f>
        <v/>
      </c>
      <c r="H206" s="96" t="str">
        <f>CONCATENATE(UPPER(Table1[[#This Row],[h_Kode Sales :_1]])," ",Table1[[#This Row],[h_Kode Sales :_2]])</f>
        <v xml:space="preserve"> </v>
      </c>
      <c r="I206" s="95" t="str">
        <f>IF(Table1[[#This Row],[h_toko]]="","",INDEX(Table2[e],IF(Table1[[#This Row],[h_toko]]="","",MATCH(Table1[[#This Row],[h_toko]],Table2[a],0)),))</f>
        <v/>
      </c>
      <c r="M206" s="292"/>
      <c r="N206" s="291" t="str">
        <f>IF(Table1[[#This Row],[h_Item Description]]="","",INDEX([1]!db[NB PAJAK],MATCH(Table1[[#This Row],[h_Item Description]],[1]!db[kode],0)))</f>
        <v/>
      </c>
      <c r="P206" s="93"/>
      <c r="Q206" s="94"/>
      <c r="S206" s="294" t="str">
        <f>Table1[[#This Row],[h_hargasetelahdiskon]]</f>
        <v/>
      </c>
      <c r="V206" s="95" t="str">
        <f ca="1">IF(Table1[[#This Row],[Item Description]]="","",IF(Table1[[#This Row],[//]]="",INDIRECT(ADDRESS(ROW()-1,COLUMN())),Table1[[#This Row],[//]]))</f>
        <v/>
      </c>
      <c r="W206" s="95" t="str">
        <f ca="1">IF(Table1[[#This Row],[h_id]]="","",COUNTIF(Table1[h_id],Table1[[#This Row],[h_id]]))</f>
        <v/>
      </c>
      <c r="X206" s="93" t="str">
        <f>IF(Table1[Item Description]="","",Table1[[#This Row],[Qty]]*Table1[[#This Row],[Unit Price]])</f>
        <v/>
      </c>
      <c r="Y206" s="93" t="str">
        <f>IF(Table1[[#This Row],[h_hargasebelumdiskon]]="","",IF(Table1[[#This Row],[Disc 1]]="",0,Table1[[#This Row],[h_hargasebelumdiskon]]*Table1[[#This Row],[Disc 1]]))</f>
        <v/>
      </c>
      <c r="Z206" s="93" t="str">
        <f>IF(Table1[[#This Row],[h_hargasebelumdiskon]]="","",IF(Table1[[#This Row],[Disc 2]]="",0,(Table1[[#This Row],[h_hargasebelumdiskon]]-Table1[[#This Row],[h_disc 1]])*Table1[[#This Row],[Disc 2]]))</f>
        <v/>
      </c>
      <c r="AA206" s="93" t="str">
        <f>IF(Table1[Item Description]="","",Table1[[#This Row],[h_disc 1]]+Table1[[#This Row],[h_disc 2]])</f>
        <v/>
      </c>
      <c r="AB206" s="93" t="str">
        <f>IF(Table1[Item Description]="","",Table1[[#This Row],[h_hargasebelumdiskon]]-Table1[[#This Row],[h_diskon]])</f>
        <v/>
      </c>
      <c r="AC206" s="93" t="str">
        <f>IF(Table1[//]="","",SUMIF(Table1[h_id],Table1[h_id],Table1[h_hargasetelahdiskon]))</f>
        <v/>
      </c>
      <c r="AD206" s="93"/>
      <c r="AE206" s="93" t="str">
        <f>Table1[[#This Row],[Item Description]]&amp;Table1[[#This Row],[Unit]]&amp;Table1[[#This Row],[Unit Price]]</f>
        <v/>
      </c>
    </row>
    <row r="207" spans="1:31" x14ac:dyDescent="0.25">
      <c r="A207" s="95" t="str">
        <f>IF(Table1[[#This Row],[No. Invoice :]]="","",ROW())</f>
        <v/>
      </c>
      <c r="B207" s="291" t="str">
        <f>IF(Table1[h_Kode Sales :_1]="","",B$1+COUNT(B$2:B206))</f>
        <v/>
      </c>
      <c r="D207" s="292"/>
      <c r="E207" s="293"/>
      <c r="F207" s="292"/>
      <c r="G207" s="95" t="str">
        <f>IF(Table1[[#This Row],[h_No. Invoice :]]="","",CONCATENATE("AM"," ",Table1[[#This Row],[h_No. Invoice :]]))</f>
        <v/>
      </c>
      <c r="H207" s="96" t="str">
        <f>CONCATENATE(UPPER(Table1[[#This Row],[h_Kode Sales :_1]])," ",Table1[[#This Row],[h_Kode Sales :_2]])</f>
        <v xml:space="preserve"> </v>
      </c>
      <c r="I207" s="95" t="str">
        <f>IF(Table1[[#This Row],[h_toko]]="","",INDEX(Table2[e],IF(Table1[[#This Row],[h_toko]]="","",MATCH(Table1[[#This Row],[h_toko]],Table2[a],0)),))</f>
        <v/>
      </c>
      <c r="M207" s="292"/>
      <c r="N207" s="291" t="str">
        <f>IF(Table1[[#This Row],[h_Item Description]]="","",INDEX([1]!db[NB PAJAK],MATCH(Table1[[#This Row],[h_Item Description]],[1]!db[kode],0)))</f>
        <v/>
      </c>
      <c r="P207" s="93"/>
      <c r="Q207" s="94"/>
      <c r="S207" s="294" t="str">
        <f>Table1[[#This Row],[h_hargasetelahdiskon]]</f>
        <v/>
      </c>
      <c r="V207" s="95" t="str">
        <f ca="1">IF(Table1[[#This Row],[Item Description]]="","",IF(Table1[[#This Row],[//]]="",INDIRECT(ADDRESS(ROW()-1,COLUMN())),Table1[[#This Row],[//]]))</f>
        <v/>
      </c>
      <c r="W207" s="95" t="str">
        <f ca="1">IF(Table1[[#This Row],[h_id]]="","",COUNTIF(Table1[h_id],Table1[[#This Row],[h_id]]))</f>
        <v/>
      </c>
      <c r="X207" s="93" t="str">
        <f>IF(Table1[Item Description]="","",Table1[[#This Row],[Qty]]*Table1[[#This Row],[Unit Price]])</f>
        <v/>
      </c>
      <c r="Y207" s="93" t="str">
        <f>IF(Table1[[#This Row],[h_hargasebelumdiskon]]="","",IF(Table1[[#This Row],[Disc 1]]="",0,Table1[[#This Row],[h_hargasebelumdiskon]]*Table1[[#This Row],[Disc 1]]))</f>
        <v/>
      </c>
      <c r="Z207" s="93" t="str">
        <f>IF(Table1[[#This Row],[h_hargasebelumdiskon]]="","",IF(Table1[[#This Row],[Disc 2]]="",0,(Table1[[#This Row],[h_hargasebelumdiskon]]-Table1[[#This Row],[h_disc 1]])*Table1[[#This Row],[Disc 2]]))</f>
        <v/>
      </c>
      <c r="AA207" s="93" t="str">
        <f>IF(Table1[Item Description]="","",Table1[[#This Row],[h_disc 1]]+Table1[[#This Row],[h_disc 2]])</f>
        <v/>
      </c>
      <c r="AB207" s="93" t="str">
        <f>IF(Table1[Item Description]="","",Table1[[#This Row],[h_hargasebelumdiskon]]-Table1[[#This Row],[h_diskon]])</f>
        <v/>
      </c>
      <c r="AC207" s="93" t="str">
        <f>IF(Table1[//]="","",SUMIF(Table1[h_id],Table1[h_id],Table1[h_hargasetelahdiskon]))</f>
        <v/>
      </c>
      <c r="AD207" s="93"/>
      <c r="AE207" s="93" t="str">
        <f>Table1[[#This Row],[Item Description]]&amp;Table1[[#This Row],[Unit]]&amp;Table1[[#This Row],[Unit Price]]</f>
        <v/>
      </c>
    </row>
    <row r="208" spans="1:31" x14ac:dyDescent="0.25">
      <c r="A208" s="95" t="str">
        <f>IF(Table1[[#This Row],[No. Invoice :]]="","",ROW())</f>
        <v/>
      </c>
      <c r="B208" s="291" t="str">
        <f>IF(Table1[h_Kode Sales :_1]="","",B$1+COUNT(B$2:B207))</f>
        <v/>
      </c>
      <c r="D208" s="292"/>
      <c r="E208" s="293"/>
      <c r="F208" s="292"/>
      <c r="G208" s="95" t="str">
        <f>IF(Table1[[#This Row],[h_No. Invoice :]]="","",CONCATENATE("AM"," ",Table1[[#This Row],[h_No. Invoice :]]))</f>
        <v/>
      </c>
      <c r="H208" s="96" t="str">
        <f>CONCATENATE(UPPER(Table1[[#This Row],[h_Kode Sales :_1]])," ",Table1[[#This Row],[h_Kode Sales :_2]])</f>
        <v xml:space="preserve"> </v>
      </c>
      <c r="I208" s="95" t="str">
        <f>IF(Table1[[#This Row],[h_toko]]="","",INDEX(Table2[e],IF(Table1[[#This Row],[h_toko]]="","",MATCH(Table1[[#This Row],[h_toko]],Table2[a],0)),))</f>
        <v/>
      </c>
      <c r="M208" s="292"/>
      <c r="N208" s="291" t="str">
        <f>IF(Table1[[#This Row],[h_Item Description]]="","",INDEX([1]!db[NB PAJAK],MATCH(Table1[[#This Row],[h_Item Description]],[1]!db[kode],0)))</f>
        <v/>
      </c>
      <c r="P208" s="93"/>
      <c r="Q208" s="94"/>
      <c r="S208" s="294" t="str">
        <f>Table1[[#This Row],[h_hargasetelahdiskon]]</f>
        <v/>
      </c>
      <c r="V208" s="95" t="str">
        <f ca="1">IF(Table1[[#This Row],[Item Description]]="","",IF(Table1[[#This Row],[//]]="",INDIRECT(ADDRESS(ROW()-1,COLUMN())),Table1[[#This Row],[//]]))</f>
        <v/>
      </c>
      <c r="W208" s="95" t="str">
        <f ca="1">IF(Table1[[#This Row],[h_id]]="","",COUNTIF(Table1[h_id],Table1[[#This Row],[h_id]]))</f>
        <v/>
      </c>
      <c r="X208" s="93" t="str">
        <f>IF(Table1[Item Description]="","",Table1[[#This Row],[Qty]]*Table1[[#This Row],[Unit Price]])</f>
        <v/>
      </c>
      <c r="Y208" s="93" t="str">
        <f>IF(Table1[[#This Row],[h_hargasebelumdiskon]]="","",IF(Table1[[#This Row],[Disc 1]]="",0,Table1[[#This Row],[h_hargasebelumdiskon]]*Table1[[#This Row],[Disc 1]]))</f>
        <v/>
      </c>
      <c r="Z208" s="93" t="str">
        <f>IF(Table1[[#This Row],[h_hargasebelumdiskon]]="","",IF(Table1[[#This Row],[Disc 2]]="",0,(Table1[[#This Row],[h_hargasebelumdiskon]]-Table1[[#This Row],[h_disc 1]])*Table1[[#This Row],[Disc 2]]))</f>
        <v/>
      </c>
      <c r="AA208" s="93" t="str">
        <f>IF(Table1[Item Description]="","",Table1[[#This Row],[h_disc 1]]+Table1[[#This Row],[h_disc 2]])</f>
        <v/>
      </c>
      <c r="AB208" s="93" t="str">
        <f>IF(Table1[Item Description]="","",Table1[[#This Row],[h_hargasebelumdiskon]]-Table1[[#This Row],[h_diskon]])</f>
        <v/>
      </c>
      <c r="AC208" s="93" t="str">
        <f>IF(Table1[//]="","",SUMIF(Table1[h_id],Table1[h_id],Table1[h_hargasetelahdiskon]))</f>
        <v/>
      </c>
      <c r="AD208" s="93"/>
      <c r="AE208" s="93" t="str">
        <f>Table1[[#This Row],[Item Description]]&amp;Table1[[#This Row],[Unit]]&amp;Table1[[#This Row],[Unit Price]]</f>
        <v/>
      </c>
    </row>
    <row r="209" spans="1:31" x14ac:dyDescent="0.25">
      <c r="A209" s="95" t="str">
        <f>IF(Table1[[#This Row],[No. Invoice :]]="","",ROW())</f>
        <v/>
      </c>
      <c r="B209" s="291" t="str">
        <f>IF(Table1[h_Kode Sales :_1]="","",B$1+COUNT(B$2:B208))</f>
        <v/>
      </c>
      <c r="D209" s="292"/>
      <c r="E209" s="293"/>
      <c r="F209" s="292"/>
      <c r="G209" s="95" t="str">
        <f>IF(Table1[[#This Row],[h_No. Invoice :]]="","",CONCATENATE("AM"," ",Table1[[#This Row],[h_No. Invoice :]]))</f>
        <v/>
      </c>
      <c r="H209" s="96" t="str">
        <f>CONCATENATE(UPPER(Table1[[#This Row],[h_Kode Sales :_1]])," ",Table1[[#This Row],[h_Kode Sales :_2]])</f>
        <v xml:space="preserve"> </v>
      </c>
      <c r="I209" s="95" t="str">
        <f>IF(Table1[[#This Row],[h_toko]]="","",INDEX(Table2[e],IF(Table1[[#This Row],[h_toko]]="","",MATCH(Table1[[#This Row],[h_toko]],Table2[a],0)),))</f>
        <v/>
      </c>
      <c r="M209" s="292"/>
      <c r="N209" s="291" t="str">
        <f>IF(Table1[[#This Row],[h_Item Description]]="","",INDEX([1]!db[NB PAJAK],MATCH(Table1[[#This Row],[h_Item Description]],[1]!db[kode],0)))</f>
        <v/>
      </c>
      <c r="P209" s="93"/>
      <c r="Q209" s="94"/>
      <c r="S209" s="294" t="str">
        <f>Table1[[#This Row],[h_hargasetelahdiskon]]</f>
        <v/>
      </c>
      <c r="V209" s="95" t="str">
        <f ca="1">IF(Table1[[#This Row],[Item Description]]="","",IF(Table1[[#This Row],[//]]="",INDIRECT(ADDRESS(ROW()-1,COLUMN())),Table1[[#This Row],[//]]))</f>
        <v/>
      </c>
      <c r="W209" s="95" t="str">
        <f ca="1">IF(Table1[[#This Row],[h_id]]="","",COUNTIF(Table1[h_id],Table1[[#This Row],[h_id]]))</f>
        <v/>
      </c>
      <c r="X209" s="93" t="str">
        <f>IF(Table1[Item Description]="","",Table1[[#This Row],[Qty]]*Table1[[#This Row],[Unit Price]])</f>
        <v/>
      </c>
      <c r="Y209" s="93" t="str">
        <f>IF(Table1[[#This Row],[h_hargasebelumdiskon]]="","",IF(Table1[[#This Row],[Disc 1]]="",0,Table1[[#This Row],[h_hargasebelumdiskon]]*Table1[[#This Row],[Disc 1]]))</f>
        <v/>
      </c>
      <c r="Z209" s="93" t="str">
        <f>IF(Table1[[#This Row],[h_hargasebelumdiskon]]="","",IF(Table1[[#This Row],[Disc 2]]="",0,(Table1[[#This Row],[h_hargasebelumdiskon]]-Table1[[#This Row],[h_disc 1]])*Table1[[#This Row],[Disc 2]]))</f>
        <v/>
      </c>
      <c r="AA209" s="93" t="str">
        <f>IF(Table1[Item Description]="","",Table1[[#This Row],[h_disc 1]]+Table1[[#This Row],[h_disc 2]])</f>
        <v/>
      </c>
      <c r="AB209" s="93" t="str">
        <f>IF(Table1[Item Description]="","",Table1[[#This Row],[h_hargasebelumdiskon]]-Table1[[#This Row],[h_diskon]])</f>
        <v/>
      </c>
      <c r="AC209" s="93" t="str">
        <f>IF(Table1[//]="","",SUMIF(Table1[h_id],Table1[h_id],Table1[h_hargasetelahdiskon]))</f>
        <v/>
      </c>
      <c r="AD209" s="93"/>
      <c r="AE209" s="93" t="str">
        <f>Table1[[#This Row],[Item Description]]&amp;Table1[[#This Row],[Unit]]&amp;Table1[[#This Row],[Unit Price]]</f>
        <v/>
      </c>
    </row>
    <row r="210" spans="1:31" x14ac:dyDescent="0.25">
      <c r="A210" s="95" t="str">
        <f>IF(Table1[[#This Row],[No. Invoice :]]="","",ROW())</f>
        <v/>
      </c>
      <c r="B210" s="291" t="str">
        <f>IF(Table1[h_Kode Sales :_1]="","",B$1+COUNT(B$2:B209))</f>
        <v/>
      </c>
      <c r="D210" s="292"/>
      <c r="E210" s="293"/>
      <c r="F210" s="292"/>
      <c r="G210" s="95" t="str">
        <f>IF(Table1[[#This Row],[h_No. Invoice :]]="","",CONCATENATE("AM"," ",Table1[[#This Row],[h_No. Invoice :]]))</f>
        <v/>
      </c>
      <c r="H210" s="96" t="str">
        <f>CONCATENATE(UPPER(Table1[[#This Row],[h_Kode Sales :_1]])," ",Table1[[#This Row],[h_Kode Sales :_2]])</f>
        <v xml:space="preserve"> </v>
      </c>
      <c r="I210" s="95" t="str">
        <f>IF(Table1[[#This Row],[h_toko]]="","",INDEX(Table2[e],IF(Table1[[#This Row],[h_toko]]="","",MATCH(Table1[[#This Row],[h_toko]],Table2[a],0)),))</f>
        <v/>
      </c>
      <c r="M210" s="292"/>
      <c r="N210" s="291" t="str">
        <f>IF(Table1[[#This Row],[h_Item Description]]="","",INDEX([1]!db[NB PAJAK],MATCH(Table1[[#This Row],[h_Item Description]],[1]!db[kode],0)))</f>
        <v/>
      </c>
      <c r="P210" s="93"/>
      <c r="Q210" s="94"/>
      <c r="S210" s="294" t="str">
        <f>Table1[[#This Row],[h_hargasetelahdiskon]]</f>
        <v/>
      </c>
      <c r="V210" s="95" t="str">
        <f ca="1">IF(Table1[[#This Row],[Item Description]]="","",IF(Table1[[#This Row],[//]]="",INDIRECT(ADDRESS(ROW()-1,COLUMN())),Table1[[#This Row],[//]]))</f>
        <v/>
      </c>
      <c r="W210" s="95" t="str">
        <f ca="1">IF(Table1[[#This Row],[h_id]]="","",COUNTIF(Table1[h_id],Table1[[#This Row],[h_id]]))</f>
        <v/>
      </c>
      <c r="X210" s="93" t="str">
        <f>IF(Table1[Item Description]="","",Table1[[#This Row],[Qty]]*Table1[[#This Row],[Unit Price]])</f>
        <v/>
      </c>
      <c r="Y210" s="93" t="str">
        <f>IF(Table1[[#This Row],[h_hargasebelumdiskon]]="","",IF(Table1[[#This Row],[Disc 1]]="",0,Table1[[#This Row],[h_hargasebelumdiskon]]*Table1[[#This Row],[Disc 1]]))</f>
        <v/>
      </c>
      <c r="Z210" s="93" t="str">
        <f>IF(Table1[[#This Row],[h_hargasebelumdiskon]]="","",IF(Table1[[#This Row],[Disc 2]]="",0,(Table1[[#This Row],[h_hargasebelumdiskon]]-Table1[[#This Row],[h_disc 1]])*Table1[[#This Row],[Disc 2]]))</f>
        <v/>
      </c>
      <c r="AA210" s="93" t="str">
        <f>IF(Table1[Item Description]="","",Table1[[#This Row],[h_disc 1]]+Table1[[#This Row],[h_disc 2]])</f>
        <v/>
      </c>
      <c r="AB210" s="93" t="str">
        <f>IF(Table1[Item Description]="","",Table1[[#This Row],[h_hargasebelumdiskon]]-Table1[[#This Row],[h_diskon]])</f>
        <v/>
      </c>
      <c r="AC210" s="93" t="str">
        <f>IF(Table1[//]="","",SUMIF(Table1[h_id],Table1[h_id],Table1[h_hargasetelahdiskon]))</f>
        <v/>
      </c>
      <c r="AD210" s="93"/>
      <c r="AE210" s="93" t="str">
        <f>Table1[[#This Row],[Item Description]]&amp;Table1[[#This Row],[Unit]]&amp;Table1[[#This Row],[Unit Price]]</f>
        <v/>
      </c>
    </row>
    <row r="211" spans="1:31" x14ac:dyDescent="0.25">
      <c r="A211" s="95" t="str">
        <f>IF(Table1[[#This Row],[No. Invoice :]]="","",ROW())</f>
        <v/>
      </c>
      <c r="B211" s="291" t="str">
        <f>IF(Table1[h_Kode Sales :_1]="","",B$1+COUNT(B$2:B210))</f>
        <v/>
      </c>
      <c r="D211" s="292"/>
      <c r="E211" s="293"/>
      <c r="F211" s="292"/>
      <c r="G211" s="95" t="str">
        <f>IF(Table1[[#This Row],[h_No. Invoice :]]="","",CONCATENATE("AM"," ",Table1[[#This Row],[h_No. Invoice :]]))</f>
        <v/>
      </c>
      <c r="H211" s="96" t="str">
        <f>CONCATENATE(UPPER(Table1[[#This Row],[h_Kode Sales :_1]])," ",Table1[[#This Row],[h_Kode Sales :_2]])</f>
        <v xml:space="preserve"> </v>
      </c>
      <c r="I211" s="95" t="str">
        <f>IF(Table1[[#This Row],[h_toko]]="","",INDEX(Table2[e],IF(Table1[[#This Row],[h_toko]]="","",MATCH(Table1[[#This Row],[h_toko]],Table2[a],0)),))</f>
        <v/>
      </c>
      <c r="M211" s="292"/>
      <c r="N211" s="291" t="str">
        <f>IF(Table1[[#This Row],[h_Item Description]]="","",INDEX([1]!db[NB PAJAK],MATCH(Table1[[#This Row],[h_Item Description]],[1]!db[kode],0)))</f>
        <v/>
      </c>
      <c r="P211" s="93"/>
      <c r="Q211" s="94"/>
      <c r="S211" s="294" t="str">
        <f>Table1[[#This Row],[h_hargasetelahdiskon]]</f>
        <v/>
      </c>
      <c r="V211" s="95" t="str">
        <f ca="1">IF(Table1[[#This Row],[Item Description]]="","",IF(Table1[[#This Row],[//]]="",INDIRECT(ADDRESS(ROW()-1,COLUMN())),Table1[[#This Row],[//]]))</f>
        <v/>
      </c>
      <c r="W211" s="95" t="str">
        <f ca="1">IF(Table1[[#This Row],[h_id]]="","",COUNTIF(Table1[h_id],Table1[[#This Row],[h_id]]))</f>
        <v/>
      </c>
      <c r="X211" s="93" t="str">
        <f>IF(Table1[Item Description]="","",Table1[[#This Row],[Qty]]*Table1[[#This Row],[Unit Price]])</f>
        <v/>
      </c>
      <c r="Y211" s="93" t="str">
        <f>IF(Table1[[#This Row],[h_hargasebelumdiskon]]="","",IF(Table1[[#This Row],[Disc 1]]="",0,Table1[[#This Row],[h_hargasebelumdiskon]]*Table1[[#This Row],[Disc 1]]))</f>
        <v/>
      </c>
      <c r="Z211" s="93" t="str">
        <f>IF(Table1[[#This Row],[h_hargasebelumdiskon]]="","",IF(Table1[[#This Row],[Disc 2]]="",0,(Table1[[#This Row],[h_hargasebelumdiskon]]-Table1[[#This Row],[h_disc 1]])*Table1[[#This Row],[Disc 2]]))</f>
        <v/>
      </c>
      <c r="AA211" s="93" t="str">
        <f>IF(Table1[Item Description]="","",Table1[[#This Row],[h_disc 1]]+Table1[[#This Row],[h_disc 2]])</f>
        <v/>
      </c>
      <c r="AB211" s="93" t="str">
        <f>IF(Table1[Item Description]="","",Table1[[#This Row],[h_hargasebelumdiskon]]-Table1[[#This Row],[h_diskon]])</f>
        <v/>
      </c>
      <c r="AC211" s="93" t="str">
        <f>IF(Table1[//]="","",SUMIF(Table1[h_id],Table1[h_id],Table1[h_hargasetelahdiskon]))</f>
        <v/>
      </c>
      <c r="AD211" s="93"/>
      <c r="AE211" s="93" t="str">
        <f>Table1[[#This Row],[Item Description]]&amp;Table1[[#This Row],[Unit]]&amp;Table1[[#This Row],[Unit Price]]</f>
        <v/>
      </c>
    </row>
    <row r="212" spans="1:31" x14ac:dyDescent="0.25">
      <c r="A212" s="95" t="str">
        <f>IF(Table1[[#This Row],[No. Invoice :]]="","",ROW())</f>
        <v/>
      </c>
      <c r="B212" s="291" t="str">
        <f>IF(Table1[h_Kode Sales :_1]="","",B$1+COUNT(B$2:B211))</f>
        <v/>
      </c>
      <c r="D212" s="292"/>
      <c r="E212" s="293"/>
      <c r="F212" s="292"/>
      <c r="G212" s="95" t="str">
        <f>IF(Table1[[#This Row],[h_No. Invoice :]]="","",CONCATENATE("AM"," ",Table1[[#This Row],[h_No. Invoice :]]))</f>
        <v/>
      </c>
      <c r="H212" s="96" t="str">
        <f>CONCATENATE(UPPER(Table1[[#This Row],[h_Kode Sales :_1]])," ",Table1[[#This Row],[h_Kode Sales :_2]])</f>
        <v xml:space="preserve"> </v>
      </c>
      <c r="I212" s="95" t="str">
        <f>IF(Table1[[#This Row],[h_toko]]="","",INDEX(Table2[e],IF(Table1[[#This Row],[h_toko]]="","",MATCH(Table1[[#This Row],[h_toko]],Table2[a],0)),))</f>
        <v/>
      </c>
      <c r="M212" s="292"/>
      <c r="N212" s="291" t="str">
        <f>IF(Table1[[#This Row],[h_Item Description]]="","",INDEX([1]!db[NB PAJAK],MATCH(Table1[[#This Row],[h_Item Description]],[1]!db[kode],0)))</f>
        <v/>
      </c>
      <c r="P212" s="93"/>
      <c r="Q212" s="94"/>
      <c r="S212" s="294" t="str">
        <f>Table1[[#This Row],[h_hargasetelahdiskon]]</f>
        <v/>
      </c>
      <c r="V212" s="95" t="str">
        <f ca="1">IF(Table1[[#This Row],[Item Description]]="","",IF(Table1[[#This Row],[//]]="",INDIRECT(ADDRESS(ROW()-1,COLUMN())),Table1[[#This Row],[//]]))</f>
        <v/>
      </c>
      <c r="W212" s="95" t="str">
        <f ca="1">IF(Table1[[#This Row],[h_id]]="","",COUNTIF(Table1[h_id],Table1[[#This Row],[h_id]]))</f>
        <v/>
      </c>
      <c r="X212" s="93" t="str">
        <f>IF(Table1[Item Description]="","",Table1[[#This Row],[Qty]]*Table1[[#This Row],[Unit Price]])</f>
        <v/>
      </c>
      <c r="Y212" s="93" t="str">
        <f>IF(Table1[[#This Row],[h_hargasebelumdiskon]]="","",IF(Table1[[#This Row],[Disc 1]]="",0,Table1[[#This Row],[h_hargasebelumdiskon]]*Table1[[#This Row],[Disc 1]]))</f>
        <v/>
      </c>
      <c r="Z212" s="93" t="str">
        <f>IF(Table1[[#This Row],[h_hargasebelumdiskon]]="","",IF(Table1[[#This Row],[Disc 2]]="",0,(Table1[[#This Row],[h_hargasebelumdiskon]]-Table1[[#This Row],[h_disc 1]])*Table1[[#This Row],[Disc 2]]))</f>
        <v/>
      </c>
      <c r="AA212" s="93" t="str">
        <f>IF(Table1[Item Description]="","",Table1[[#This Row],[h_disc 1]]+Table1[[#This Row],[h_disc 2]])</f>
        <v/>
      </c>
      <c r="AB212" s="93" t="str">
        <f>IF(Table1[Item Description]="","",Table1[[#This Row],[h_hargasebelumdiskon]]-Table1[[#This Row],[h_diskon]])</f>
        <v/>
      </c>
      <c r="AC212" s="93" t="str">
        <f>IF(Table1[//]="","",SUMIF(Table1[h_id],Table1[h_id],Table1[h_hargasetelahdiskon]))</f>
        <v/>
      </c>
      <c r="AD212" s="93"/>
      <c r="AE212" s="93" t="str">
        <f>Table1[[#This Row],[Item Description]]&amp;Table1[[#This Row],[Unit]]&amp;Table1[[#This Row],[Unit Price]]</f>
        <v/>
      </c>
    </row>
    <row r="213" spans="1:31" x14ac:dyDescent="0.25">
      <c r="A213" s="95" t="str">
        <f>IF(Table1[[#This Row],[No. Invoice :]]="","",ROW())</f>
        <v/>
      </c>
      <c r="B213" s="291" t="str">
        <f>IF(Table1[h_Kode Sales :_1]="","",B$1+COUNT(B$2:B212))</f>
        <v/>
      </c>
      <c r="D213" s="292"/>
      <c r="E213" s="293"/>
      <c r="F213" s="292"/>
      <c r="G213" s="95" t="str">
        <f>IF(Table1[[#This Row],[h_No. Invoice :]]="","",CONCATENATE("AM"," ",Table1[[#This Row],[h_No. Invoice :]]))</f>
        <v/>
      </c>
      <c r="H213" s="96" t="str">
        <f>CONCATENATE(UPPER(Table1[[#This Row],[h_Kode Sales :_1]])," ",Table1[[#This Row],[h_Kode Sales :_2]])</f>
        <v xml:space="preserve"> </v>
      </c>
      <c r="I213" s="95" t="str">
        <f>IF(Table1[[#This Row],[h_toko]]="","",INDEX(Table2[e],IF(Table1[[#This Row],[h_toko]]="","",MATCH(Table1[[#This Row],[h_toko]],Table2[a],0)),))</f>
        <v/>
      </c>
      <c r="M213" s="292"/>
      <c r="N213" s="291" t="str">
        <f>IF(Table1[[#This Row],[h_Item Description]]="","",INDEX([1]!db[NB PAJAK],MATCH(Table1[[#This Row],[h_Item Description]],[1]!db[kode],0)))</f>
        <v/>
      </c>
      <c r="P213" s="93"/>
      <c r="Q213" s="94"/>
      <c r="S213" s="294" t="str">
        <f>Table1[[#This Row],[h_hargasetelahdiskon]]</f>
        <v/>
      </c>
      <c r="V213" s="95" t="str">
        <f ca="1">IF(Table1[[#This Row],[Item Description]]="","",IF(Table1[[#This Row],[//]]="",INDIRECT(ADDRESS(ROW()-1,COLUMN())),Table1[[#This Row],[//]]))</f>
        <v/>
      </c>
      <c r="W213" s="95" t="str">
        <f ca="1">IF(Table1[[#This Row],[h_id]]="","",COUNTIF(Table1[h_id],Table1[[#This Row],[h_id]]))</f>
        <v/>
      </c>
      <c r="X213" s="93" t="str">
        <f>IF(Table1[Item Description]="","",Table1[[#This Row],[Qty]]*Table1[[#This Row],[Unit Price]])</f>
        <v/>
      </c>
      <c r="Y213" s="93" t="str">
        <f>IF(Table1[[#This Row],[h_hargasebelumdiskon]]="","",IF(Table1[[#This Row],[Disc 1]]="",0,Table1[[#This Row],[h_hargasebelumdiskon]]*Table1[[#This Row],[Disc 1]]))</f>
        <v/>
      </c>
      <c r="Z213" s="93" t="str">
        <f>IF(Table1[[#This Row],[h_hargasebelumdiskon]]="","",IF(Table1[[#This Row],[Disc 2]]="",0,(Table1[[#This Row],[h_hargasebelumdiskon]]-Table1[[#This Row],[h_disc 1]])*Table1[[#This Row],[Disc 2]]))</f>
        <v/>
      </c>
      <c r="AA213" s="93" t="str">
        <f>IF(Table1[Item Description]="","",Table1[[#This Row],[h_disc 1]]+Table1[[#This Row],[h_disc 2]])</f>
        <v/>
      </c>
      <c r="AB213" s="93" t="str">
        <f>IF(Table1[Item Description]="","",Table1[[#This Row],[h_hargasebelumdiskon]]-Table1[[#This Row],[h_diskon]])</f>
        <v/>
      </c>
      <c r="AC213" s="93" t="str">
        <f>IF(Table1[//]="","",SUMIF(Table1[h_id],Table1[h_id],Table1[h_hargasetelahdiskon]))</f>
        <v/>
      </c>
      <c r="AD213" s="93"/>
      <c r="AE213" s="93" t="str">
        <f>Table1[[#This Row],[Item Description]]&amp;Table1[[#This Row],[Unit]]&amp;Table1[[#This Row],[Unit Price]]</f>
        <v/>
      </c>
    </row>
    <row r="214" spans="1:31" x14ac:dyDescent="0.25">
      <c r="A214" s="95" t="str">
        <f>IF(Table1[[#This Row],[No. Invoice :]]="","",ROW())</f>
        <v/>
      </c>
      <c r="B214" s="291" t="str">
        <f>IF(Table1[h_Kode Sales :_1]="","",B$1+COUNT(B$2:B213))</f>
        <v/>
      </c>
      <c r="D214" s="292"/>
      <c r="E214" s="293"/>
      <c r="F214" s="292"/>
      <c r="G214" s="95" t="str">
        <f>IF(Table1[[#This Row],[h_No. Invoice :]]="","",CONCATENATE("AM"," ",Table1[[#This Row],[h_No. Invoice :]]))</f>
        <v/>
      </c>
      <c r="H214" s="96" t="str">
        <f>CONCATENATE(UPPER(Table1[[#This Row],[h_Kode Sales :_1]])," ",Table1[[#This Row],[h_Kode Sales :_2]])</f>
        <v xml:space="preserve"> </v>
      </c>
      <c r="I214" s="95" t="str">
        <f>IF(Table1[[#This Row],[h_toko]]="","",INDEX(Table2[e],IF(Table1[[#This Row],[h_toko]]="","",MATCH(Table1[[#This Row],[h_toko]],Table2[a],0)),))</f>
        <v/>
      </c>
      <c r="M214" s="292"/>
      <c r="N214" s="291" t="str">
        <f>IF(Table1[[#This Row],[h_Item Description]]="","",INDEX([1]!db[NB PAJAK],MATCH(Table1[[#This Row],[h_Item Description]],[1]!db[kode],0)))</f>
        <v/>
      </c>
      <c r="P214" s="93"/>
      <c r="Q214" s="94"/>
      <c r="S214" s="294" t="str">
        <f>Table1[[#This Row],[h_hargasetelahdiskon]]</f>
        <v/>
      </c>
      <c r="V214" s="95" t="str">
        <f ca="1">IF(Table1[[#This Row],[Item Description]]="","",IF(Table1[[#This Row],[//]]="",INDIRECT(ADDRESS(ROW()-1,COLUMN())),Table1[[#This Row],[//]]))</f>
        <v/>
      </c>
      <c r="W214" s="95" t="str">
        <f ca="1">IF(Table1[[#This Row],[h_id]]="","",COUNTIF(Table1[h_id],Table1[[#This Row],[h_id]]))</f>
        <v/>
      </c>
      <c r="X214" s="93" t="str">
        <f>IF(Table1[Item Description]="","",Table1[[#This Row],[Qty]]*Table1[[#This Row],[Unit Price]])</f>
        <v/>
      </c>
      <c r="Y214" s="93" t="str">
        <f>IF(Table1[[#This Row],[h_hargasebelumdiskon]]="","",IF(Table1[[#This Row],[Disc 1]]="",0,Table1[[#This Row],[h_hargasebelumdiskon]]*Table1[[#This Row],[Disc 1]]))</f>
        <v/>
      </c>
      <c r="Z214" s="93" t="str">
        <f>IF(Table1[[#This Row],[h_hargasebelumdiskon]]="","",IF(Table1[[#This Row],[Disc 2]]="",0,(Table1[[#This Row],[h_hargasebelumdiskon]]-Table1[[#This Row],[h_disc 1]])*Table1[[#This Row],[Disc 2]]))</f>
        <v/>
      </c>
      <c r="AA214" s="93" t="str">
        <f>IF(Table1[Item Description]="","",Table1[[#This Row],[h_disc 1]]+Table1[[#This Row],[h_disc 2]])</f>
        <v/>
      </c>
      <c r="AB214" s="93" t="str">
        <f>IF(Table1[Item Description]="","",Table1[[#This Row],[h_hargasebelumdiskon]]-Table1[[#This Row],[h_diskon]])</f>
        <v/>
      </c>
      <c r="AC214" s="93" t="str">
        <f>IF(Table1[//]="","",SUMIF(Table1[h_id],Table1[h_id],Table1[h_hargasetelahdiskon]))</f>
        <v/>
      </c>
      <c r="AD214" s="93"/>
      <c r="AE214" s="93" t="str">
        <f>Table1[[#This Row],[Item Description]]&amp;Table1[[#This Row],[Unit]]&amp;Table1[[#This Row],[Unit Price]]</f>
        <v/>
      </c>
    </row>
    <row r="215" spans="1:31" x14ac:dyDescent="0.25">
      <c r="A215" s="95" t="str">
        <f>IF(Table1[[#This Row],[No. Invoice :]]="","",ROW())</f>
        <v/>
      </c>
      <c r="B215" s="291" t="str">
        <f>IF(Table1[h_Kode Sales :_1]="","",B$1+COUNT(B$2:B214))</f>
        <v/>
      </c>
      <c r="D215" s="292"/>
      <c r="E215" s="293"/>
      <c r="F215" s="292"/>
      <c r="G215" s="95" t="str">
        <f>IF(Table1[[#This Row],[h_No. Invoice :]]="","",CONCATENATE("AM"," ",Table1[[#This Row],[h_No. Invoice :]]))</f>
        <v/>
      </c>
      <c r="H215" s="96" t="str">
        <f>CONCATENATE(UPPER(Table1[[#This Row],[h_Kode Sales :_1]])," ",Table1[[#This Row],[h_Kode Sales :_2]])</f>
        <v xml:space="preserve"> </v>
      </c>
      <c r="I215" s="95" t="str">
        <f>IF(Table1[[#This Row],[h_toko]]="","",INDEX(Table2[e],IF(Table1[[#This Row],[h_toko]]="","",MATCH(Table1[[#This Row],[h_toko]],Table2[a],0)),))</f>
        <v/>
      </c>
      <c r="M215" s="292"/>
      <c r="N215" s="291" t="str">
        <f>IF(Table1[[#This Row],[h_Item Description]]="","",INDEX([1]!db[NB PAJAK],MATCH(Table1[[#This Row],[h_Item Description]],[1]!db[kode],0)))</f>
        <v/>
      </c>
      <c r="P215" s="93"/>
      <c r="Q215" s="94"/>
      <c r="S215" s="294" t="str">
        <f>Table1[[#This Row],[h_hargasetelahdiskon]]</f>
        <v/>
      </c>
      <c r="V215" s="95" t="str">
        <f ca="1">IF(Table1[[#This Row],[Item Description]]="","",IF(Table1[[#This Row],[//]]="",INDIRECT(ADDRESS(ROW()-1,COLUMN())),Table1[[#This Row],[//]]))</f>
        <v/>
      </c>
      <c r="W215" s="95" t="str">
        <f ca="1">IF(Table1[[#This Row],[h_id]]="","",COUNTIF(Table1[h_id],Table1[[#This Row],[h_id]]))</f>
        <v/>
      </c>
      <c r="X215" s="93" t="str">
        <f>IF(Table1[Item Description]="","",Table1[[#This Row],[Qty]]*Table1[[#This Row],[Unit Price]])</f>
        <v/>
      </c>
      <c r="Y215" s="93" t="str">
        <f>IF(Table1[[#This Row],[h_hargasebelumdiskon]]="","",IF(Table1[[#This Row],[Disc 1]]="",0,Table1[[#This Row],[h_hargasebelumdiskon]]*Table1[[#This Row],[Disc 1]]))</f>
        <v/>
      </c>
      <c r="Z215" s="93" t="str">
        <f>IF(Table1[[#This Row],[h_hargasebelumdiskon]]="","",IF(Table1[[#This Row],[Disc 2]]="",0,(Table1[[#This Row],[h_hargasebelumdiskon]]-Table1[[#This Row],[h_disc 1]])*Table1[[#This Row],[Disc 2]]))</f>
        <v/>
      </c>
      <c r="AA215" s="93" t="str">
        <f>IF(Table1[Item Description]="","",Table1[[#This Row],[h_disc 1]]+Table1[[#This Row],[h_disc 2]])</f>
        <v/>
      </c>
      <c r="AB215" s="93" t="str">
        <f>IF(Table1[Item Description]="","",Table1[[#This Row],[h_hargasebelumdiskon]]-Table1[[#This Row],[h_diskon]])</f>
        <v/>
      </c>
      <c r="AC215" s="93" t="str">
        <f>IF(Table1[//]="","",SUMIF(Table1[h_id],Table1[h_id],Table1[h_hargasetelahdiskon]))</f>
        <v/>
      </c>
      <c r="AD215" s="93"/>
      <c r="AE215" s="93" t="str">
        <f>Table1[[#This Row],[Item Description]]&amp;Table1[[#This Row],[Unit]]&amp;Table1[[#This Row],[Unit Price]]</f>
        <v/>
      </c>
    </row>
    <row r="216" spans="1:31" x14ac:dyDescent="0.25">
      <c r="A216" s="95" t="str">
        <f>IF(Table1[[#This Row],[No. Invoice :]]="","",ROW())</f>
        <v/>
      </c>
      <c r="B216" s="291" t="str">
        <f>IF(Table1[h_Kode Sales :_1]="","",B$1+COUNT(B$2:B215))</f>
        <v/>
      </c>
      <c r="D216" s="292"/>
      <c r="E216" s="293"/>
      <c r="F216" s="292"/>
      <c r="G216" s="95" t="str">
        <f>IF(Table1[[#This Row],[h_No. Invoice :]]="","",CONCATENATE("AM"," ",Table1[[#This Row],[h_No. Invoice :]]))</f>
        <v/>
      </c>
      <c r="H216" s="96" t="str">
        <f>CONCATENATE(UPPER(Table1[[#This Row],[h_Kode Sales :_1]])," ",Table1[[#This Row],[h_Kode Sales :_2]])</f>
        <v xml:space="preserve"> </v>
      </c>
      <c r="I216" s="95" t="str">
        <f>IF(Table1[[#This Row],[h_toko]]="","",INDEX(Table2[e],IF(Table1[[#This Row],[h_toko]]="","",MATCH(Table1[[#This Row],[h_toko]],Table2[a],0)),))</f>
        <v/>
      </c>
      <c r="M216" s="292"/>
      <c r="N216" s="291" t="str">
        <f>IF(Table1[[#This Row],[h_Item Description]]="","",INDEX([1]!db[NB PAJAK],MATCH(Table1[[#This Row],[h_Item Description]],[1]!db[kode],0)))</f>
        <v/>
      </c>
      <c r="P216" s="93"/>
      <c r="Q216" s="94"/>
      <c r="S216" s="294" t="str">
        <f>Table1[[#This Row],[h_hargasetelahdiskon]]</f>
        <v/>
      </c>
      <c r="V216" s="95" t="str">
        <f ca="1">IF(Table1[[#This Row],[Item Description]]="","",IF(Table1[[#This Row],[//]]="",INDIRECT(ADDRESS(ROW()-1,COLUMN())),Table1[[#This Row],[//]]))</f>
        <v/>
      </c>
      <c r="W216" s="95" t="str">
        <f ca="1">IF(Table1[[#This Row],[h_id]]="","",COUNTIF(Table1[h_id],Table1[[#This Row],[h_id]]))</f>
        <v/>
      </c>
      <c r="X216" s="93" t="str">
        <f>IF(Table1[Item Description]="","",Table1[[#This Row],[Qty]]*Table1[[#This Row],[Unit Price]])</f>
        <v/>
      </c>
      <c r="Y216" s="93" t="str">
        <f>IF(Table1[[#This Row],[h_hargasebelumdiskon]]="","",IF(Table1[[#This Row],[Disc 1]]="",0,Table1[[#This Row],[h_hargasebelumdiskon]]*Table1[[#This Row],[Disc 1]]))</f>
        <v/>
      </c>
      <c r="Z216" s="93" t="str">
        <f>IF(Table1[[#This Row],[h_hargasebelumdiskon]]="","",IF(Table1[[#This Row],[Disc 2]]="",0,(Table1[[#This Row],[h_hargasebelumdiskon]]-Table1[[#This Row],[h_disc 1]])*Table1[[#This Row],[Disc 2]]))</f>
        <v/>
      </c>
      <c r="AA216" s="93" t="str">
        <f>IF(Table1[Item Description]="","",Table1[[#This Row],[h_disc 1]]+Table1[[#This Row],[h_disc 2]])</f>
        <v/>
      </c>
      <c r="AB216" s="93" t="str">
        <f>IF(Table1[Item Description]="","",Table1[[#This Row],[h_hargasebelumdiskon]]-Table1[[#This Row],[h_diskon]])</f>
        <v/>
      </c>
      <c r="AC216" s="93" t="str">
        <f>IF(Table1[//]="","",SUMIF(Table1[h_id],Table1[h_id],Table1[h_hargasetelahdiskon]))</f>
        <v/>
      </c>
      <c r="AD216" s="93"/>
      <c r="AE216" s="93" t="str">
        <f>Table1[[#This Row],[Item Description]]&amp;Table1[[#This Row],[Unit]]&amp;Table1[[#This Row],[Unit Price]]</f>
        <v/>
      </c>
    </row>
    <row r="217" spans="1:31" x14ac:dyDescent="0.25">
      <c r="A217" s="304"/>
      <c r="B217" s="304"/>
      <c r="C217" s="305"/>
      <c r="D217" s="306"/>
      <c r="E217" s="307"/>
      <c r="F217" s="306"/>
      <c r="G217" s="304"/>
      <c r="H217" s="308"/>
      <c r="I217" s="304"/>
      <c r="J217" s="306"/>
      <c r="K217" s="306"/>
      <c r="L217" s="306"/>
      <c r="M217" s="306"/>
      <c r="N217" s="304"/>
      <c r="O217" s="306"/>
      <c r="P217" s="309"/>
      <c r="Q217" s="310"/>
      <c r="R217" s="310"/>
      <c r="S217" s="309"/>
      <c r="T217" s="309"/>
      <c r="U217" s="306"/>
      <c r="V217" s="304"/>
      <c r="W217" s="304"/>
      <c r="X217" s="309"/>
      <c r="Y217" s="309"/>
      <c r="Z217" s="309"/>
      <c r="AA217" s="309"/>
      <c r="AB217" s="309"/>
      <c r="AC217" s="309"/>
      <c r="AD217" s="309"/>
      <c r="AE217" s="309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56"/>
  <sheetViews>
    <sheetView zoomScaleNormal="100" workbookViewId="0">
      <selection activeCell="G17" sqref="G17"/>
    </sheetView>
  </sheetViews>
  <sheetFormatPr defaultRowHeight="15" x14ac:dyDescent="0.25"/>
  <cols>
    <col min="1" max="1" width="13.140625" customWidth="1"/>
    <col min="2" max="2" width="6" customWidth="1"/>
    <col min="3" max="3" width="4" customWidth="1"/>
    <col min="4" max="4" width="12.42578125" customWidth="1"/>
    <col min="5" max="5" width="10.7109375" style="90" customWidth="1"/>
    <col min="6" max="6" width="8" customWidth="1"/>
    <col min="7" max="7" width="50.85546875" customWidth="1"/>
    <col min="8" max="8" width="15.28515625" style="89" customWidth="1"/>
    <col min="9" max="9" width="14.28515625" style="89" customWidth="1"/>
    <col min="10" max="10" width="15.28515625" style="89" customWidth="1"/>
    <col min="11" max="11" width="14.28515625" style="89" customWidth="1"/>
    <col min="12" max="12" width="15.28515625" style="89" customWidth="1"/>
    <col min="13" max="13" width="16.42578125" style="86" customWidth="1"/>
    <col min="14" max="14" width="6" style="86" customWidth="1"/>
    <col min="15" max="15" width="4.42578125" style="86" customWidth="1"/>
    <col min="16" max="16" width="13.5703125" customWidth="1"/>
    <col min="17" max="21" width="8.42578125" style="193" customWidth="1"/>
    <col min="23" max="23" width="14.5703125" customWidth="1"/>
    <col min="24" max="24" width="15.28515625" bestFit="1" customWidth="1"/>
  </cols>
  <sheetData>
    <row r="1" spans="1:24" x14ac:dyDescent="0.25">
      <c r="C1" t="s">
        <v>56</v>
      </c>
      <c r="D1">
        <f>COUNT(Table1[//])</f>
        <v>11</v>
      </c>
    </row>
    <row r="2" spans="1:24" s="88" customFormat="1" x14ac:dyDescent="0.25">
      <c r="A2" s="300" t="s">
        <v>54</v>
      </c>
      <c r="C2" s="88" t="s">
        <v>14</v>
      </c>
      <c r="D2" s="88" t="s">
        <v>1</v>
      </c>
      <c r="E2" s="301" t="s">
        <v>2</v>
      </c>
      <c r="F2" s="88" t="s">
        <v>3</v>
      </c>
      <c r="G2" s="88" t="s">
        <v>4</v>
      </c>
      <c r="H2" s="302" t="s">
        <v>51</v>
      </c>
      <c r="I2" s="302" t="s">
        <v>57</v>
      </c>
      <c r="J2" s="302" t="s">
        <v>50</v>
      </c>
      <c r="K2" s="302" t="s">
        <v>52</v>
      </c>
      <c r="L2" s="302" t="s">
        <v>53</v>
      </c>
      <c r="M2" s="303" t="s">
        <v>58</v>
      </c>
      <c r="N2" s="303" t="s">
        <v>59</v>
      </c>
      <c r="O2" s="303"/>
      <c r="P2" s="88" t="s">
        <v>86</v>
      </c>
      <c r="Q2" s="88" t="s">
        <v>120</v>
      </c>
      <c r="R2" s="88" t="s">
        <v>121</v>
      </c>
      <c r="S2" s="88" t="s">
        <v>122</v>
      </c>
      <c r="T2" s="88" t="s">
        <v>123</v>
      </c>
      <c r="U2" s="88" t="s">
        <v>124</v>
      </c>
      <c r="W2" s="88" t="s">
        <v>26</v>
      </c>
      <c r="X2" s="302">
        <f ca="1">SUM(pajak[Total Invoice])</f>
        <v>90323006</v>
      </c>
    </row>
    <row r="3" spans="1:24" x14ac:dyDescent="0.25">
      <c r="A3" s="88">
        <v>3</v>
      </c>
      <c r="C3">
        <f t="shared" ref="C3:C34" si="0">IF(ROW()-2&lt;=jNota,A3,"")</f>
        <v>3</v>
      </c>
      <c r="D3" t="str">
        <f>IF(pajak[[#This Row],[//]]="","",INDEX(Table1[No. Invoice :],pajak[//]-offset))</f>
        <v>AM 23040001</v>
      </c>
      <c r="E3" s="90">
        <f>IF(pajak[[#This Row],[//]]="","",INDEX(Table1[Tgl Invoice :],pajak[//]-offset))</f>
        <v>45021</v>
      </c>
      <c r="F3" t="str">
        <f>IF(pajak[[#This Row],[//]]="","",INDEX(Table1[Kode Sales :],pajak[//]-offset))</f>
        <v>KO 1417</v>
      </c>
      <c r="G3" t="str">
        <f>IF(pajak[[#This Row],[//]]="","",INDEX(Table1[Toko],pajak[//]-offset))</f>
        <v>CV PELITA JAYA (ANUGERAH SEJAHTERA) PURWOKERTO</v>
      </c>
      <c r="H3" s="89">
        <f ca="1">IF(pajak[[#This Row],[//]]="","",SUMIF(Table1[h_id],pajak[[#This Row],[//]],Table1[h_hargasebelumdiskon]))</f>
        <v>7776000</v>
      </c>
      <c r="I3" s="89">
        <f ca="1">IF(pajak[[#This Row],[//]]="","",SUMIF(Table1[h_id],pajak[[#This Row],[//]],Table1[h_diskon]))</f>
        <v>1049760</v>
      </c>
      <c r="J3" s="89">
        <f ca="1">IF(pajak[[#This Row],[//]]="","",SUMIF(Table1[h_id],pajak[[#This Row],[//]],Table1[h_hargasetelahdiskon]))</f>
        <v>6726240</v>
      </c>
      <c r="K3" s="89">
        <f ca="1">IF(pajak[//]="","",pajak[[#This Row],[Sub Total]]/1.11*11%)</f>
        <v>666564.32432432426</v>
      </c>
      <c r="L3" s="89">
        <f ca="1">pajak[[#This Row],[Sub Total]]</f>
        <v>6726240</v>
      </c>
      <c r="M3" s="86" t="str">
        <f>IF(pajak[[#This Row],[//]]="","",INDEX(Table1[pembuat nota :],pajak[//]-offset))</f>
        <v>NOVI / CONDRO</v>
      </c>
      <c r="N3" s="86" t="str">
        <f>IF(pajak[[#This Row],[//]]="","",IF(INDEX(Table1[edited :],pajak[//]-offset)="","",INDEX(Table1[edited :],pajak[//]-offset)))</f>
        <v/>
      </c>
      <c r="P3">
        <f>IF(pajak[[#This Row],[Kode Sales :]]="","",MATCH(pajak[[#This Row],[Kode Sales :]],[2]Invoice!$D:$D,0))</f>
        <v>6</v>
      </c>
      <c r="Q3" s="193">
        <f>IF((INDEX([2]Invoice!$D:$D,Table4[[#This Row],[cek_ppn]]-4)&amp;" "&amp;INDEX([2]Invoice!$E:$E,Table4[[#This Row],[cek_ppn]]-4))=pajak[[#This Row],[No. Invoice :]],1)</f>
        <v>1</v>
      </c>
      <c r="R3" s="193">
        <f>IF((INDEX([2]Invoice!$D:$D,Table4[[#This Row],[cek_ppn]]-2))=pajak[[#This Row],[Tgl Invoice :]],1)</f>
        <v>1</v>
      </c>
      <c r="S3" s="193">
        <f>IF((INDEX([2]Invoice!$D:$D,Table4[[#This Row],[cek_ppn]]))=pajak[[#This Row],[Kode Sales :]],1)</f>
        <v>1</v>
      </c>
      <c r="T3" s="193">
        <f ca="1">IF((INDEX([2]Invoice!$K:$K,Table4[[#This Row],[cek_ppn]]+28))=pajak[[#This Row],[Total Invoice]],1)</f>
        <v>1</v>
      </c>
      <c r="U3" s="194">
        <f>IF((INDEX([2]Invoice!$J:$J,Table4[[#This Row],[cek_ppn]]+30))=pajak[[#This Row],[pembuat nota]],1)</f>
        <v>1</v>
      </c>
      <c r="W3" t="s">
        <v>25</v>
      </c>
      <c r="X3" s="89">
        <f ca="1">SUM(pajak[PPN 11%])</f>
        <v>8950928.5225225203</v>
      </c>
    </row>
    <row r="4" spans="1:24" x14ac:dyDescent="0.25">
      <c r="A4" s="88">
        <v>5</v>
      </c>
      <c r="C4">
        <f t="shared" si="0"/>
        <v>5</v>
      </c>
      <c r="D4" t="str">
        <f>IF(pajak[[#This Row],[//]]="","",INDEX(Table1[No. Invoice :],pajak[//]-offset))</f>
        <v>AM 23040002</v>
      </c>
      <c r="E4" s="90">
        <f>IF(pajak[[#This Row],[//]]="","",INDEX(Table1[Tgl Invoice :],pajak[//]-offset))</f>
        <v>45024</v>
      </c>
      <c r="F4" t="str">
        <f>IF(pajak[[#This Row],[//]]="","",INDEX(Table1[Kode Sales :],pajak[//]-offset))</f>
        <v>KO 1435</v>
      </c>
      <c r="G4" t="str">
        <f>IF(pajak[[#This Row],[//]]="","",INDEX(Table1[Toko],pajak[//]-offset))</f>
        <v>CV PELITA JAYA (ANUGERAH SEJAHTERA) PURWOKERTO</v>
      </c>
      <c r="H4" s="89">
        <f ca="1">IF(pajak[[#This Row],[//]]="","",SUMIF(Table1[h_id],pajak[[#This Row],[//]],Table1[h_hargasebelumdiskon]))</f>
        <v>22207200</v>
      </c>
      <c r="I4" s="89">
        <f ca="1">IF(pajak[[#This Row],[//]]="","",SUMIF(Table1[h_id],pajak[[#This Row],[//]],Table1[h_diskon]))</f>
        <v>2997972</v>
      </c>
      <c r="J4" s="89">
        <f ca="1">IF(pajak[[#This Row],[//]]="","",SUMIF(Table1[h_id],pajak[[#This Row],[//]],Table1[h_hargasetelahdiskon]))</f>
        <v>19209228</v>
      </c>
      <c r="K4" s="89">
        <f ca="1">IF(pajak[//]="","",pajak[[#This Row],[Sub Total]]/1.11*11%)</f>
        <v>1903617.1891891889</v>
      </c>
      <c r="L4" s="89">
        <f ca="1">pajak[[#This Row],[Sub Total]]</f>
        <v>19209228</v>
      </c>
      <c r="M4" s="86" t="str">
        <f>IF(pajak[[#This Row],[//]]="","",INDEX(Table1[pembuat nota :],pajak[//]-offset))</f>
        <v>NOVI / CONDRO</v>
      </c>
      <c r="N4" s="86" t="str">
        <f>IF(pajak[[#This Row],[//]]="","",IF(INDEX(Table1[edited :],pajak[//]-offset)="","",INDEX(Table1[edited :],pajak[//]-offset)))</f>
        <v/>
      </c>
      <c r="P4">
        <f>IF(pajak[[#This Row],[Kode Sales :]]="","",MATCH(pajak[[#This Row],[Kode Sales :]],[2]Invoice!$D:$D,0))</f>
        <v>120</v>
      </c>
      <c r="Q4" s="193">
        <f>IF((INDEX([2]Invoice!$D:$D,Table4[[#This Row],[cek_ppn]]-4)&amp;" "&amp;INDEX([2]Invoice!$E:$E,Table4[[#This Row],[cek_ppn]]-4))=pajak[[#This Row],[No. Invoice :]],1)</f>
        <v>1</v>
      </c>
      <c r="R4" s="193">
        <f>IF((INDEX([2]Invoice!$D:$D,Table4[[#This Row],[cek_ppn]]-2))=pajak[[#This Row],[Tgl Invoice :]],1)</f>
        <v>1</v>
      </c>
      <c r="S4" s="193">
        <f>IF((INDEX([2]Invoice!$D:$D,Table4[[#This Row],[cek_ppn]]))=pajak[[#This Row],[Kode Sales :]],1)</f>
        <v>1</v>
      </c>
      <c r="T4" s="193">
        <f ca="1">IF((INDEX([2]Invoice!$K:$K,Table4[[#This Row],[cek_ppn]]+28))=pajak[[#This Row],[Total Invoice]],1)</f>
        <v>1</v>
      </c>
      <c r="U4" s="194">
        <f>IF((INDEX([2]Invoice!$J:$J,Table4[[#This Row],[cek_ppn]]+30))=pajak[[#This Row],[pembuat nota]],1)</f>
        <v>1</v>
      </c>
      <c r="X4" s="89">
        <f ca="1">(X2/1.11)*11%</f>
        <v>8950928.5225225221</v>
      </c>
    </row>
    <row r="5" spans="1:24" x14ac:dyDescent="0.25">
      <c r="A5" s="88">
        <v>12</v>
      </c>
      <c r="C5">
        <f t="shared" si="0"/>
        <v>12</v>
      </c>
      <c r="D5" t="str">
        <f>IF(pajak[[#This Row],[//]]="","",INDEX(Table1[No. Invoice :],pajak[//]-offset))</f>
        <v>AM 23040003</v>
      </c>
      <c r="E5" s="90">
        <f>IF(pajak[[#This Row],[//]]="","",INDEX(Table1[Tgl Invoice :],pajak[//]-offset))</f>
        <v>45024</v>
      </c>
      <c r="F5" t="str">
        <f>IF(pajak[[#This Row],[//]]="","",INDEX(Table1[Kode Sales :],pajak[//]-offset))</f>
        <v>KO 1458</v>
      </c>
      <c r="G5" t="str">
        <f>IF(pajak[[#This Row],[//]]="","",INDEX(Table1[Toko],pajak[//]-offset))</f>
        <v>CV PELITA JAYA (ANUGERAH SEJAHTERA) PURWOKERTO</v>
      </c>
      <c r="H5" s="89">
        <f ca="1">IF(pajak[[#This Row],[//]]="","",SUMIF(Table1[h_id],pajak[[#This Row],[//]],Table1[h_hargasebelumdiskon]))</f>
        <v>5475800</v>
      </c>
      <c r="I5" s="89">
        <f ca="1">IF(pajak[[#This Row],[//]]="","",SUMIF(Table1[h_id],pajak[[#This Row],[//]],Table1[h_diskon]))</f>
        <v>739233</v>
      </c>
      <c r="J5" s="89">
        <f ca="1">IF(pajak[[#This Row],[//]]="","",SUMIF(Table1[h_id],pajak[[#This Row],[//]],Table1[h_hargasetelahdiskon]))</f>
        <v>4736567</v>
      </c>
      <c r="K5" s="89">
        <f ca="1">IF(pajak[//]="","",pajak[[#This Row],[Sub Total]]/1.11*11%)</f>
        <v>469389.52252252249</v>
      </c>
      <c r="L5" s="89">
        <f ca="1">pajak[[#This Row],[Sub Total]]</f>
        <v>4736567</v>
      </c>
      <c r="M5" s="86" t="str">
        <f>IF(pajak[[#This Row],[//]]="","",INDEX(Table1[pembuat nota :],pajak[//]-offset))</f>
        <v>NOVI / CONDRO</v>
      </c>
      <c r="N5" s="86" t="str">
        <f>IF(pajak[[#This Row],[//]]="","",IF(INDEX(Table1[edited :],pajak[//]-offset)="","",INDEX(Table1[edited :],pajak[//]-offset)))</f>
        <v/>
      </c>
      <c r="P5">
        <f>IF(pajak[[#This Row],[Kode Sales :]]="","",MATCH(pajak[[#This Row],[Kode Sales :]],[2]Invoice!$D:$D,0))</f>
        <v>234</v>
      </c>
      <c r="Q5" s="193">
        <f>IF((INDEX([2]Invoice!$D:$D,Table4[[#This Row],[cek_ppn]]-4)&amp;" "&amp;INDEX([2]Invoice!$E:$E,Table4[[#This Row],[cek_ppn]]-4))=pajak[[#This Row],[No. Invoice :]],1)</f>
        <v>1</v>
      </c>
      <c r="R5" s="193">
        <f>IF((INDEX([2]Invoice!$D:$D,Table4[[#This Row],[cek_ppn]]-2))=pajak[[#This Row],[Tgl Invoice :]],1)</f>
        <v>1</v>
      </c>
      <c r="S5" s="193">
        <f>IF((INDEX([2]Invoice!$D:$D,Table4[[#This Row],[cek_ppn]]))=pajak[[#This Row],[Kode Sales :]],1)</f>
        <v>1</v>
      </c>
      <c r="T5" s="193">
        <f ca="1">IF((INDEX([2]Invoice!$K:$K,Table4[[#This Row],[cek_ppn]]+28))=pajak[[#This Row],[Total Invoice]],1)</f>
        <v>1</v>
      </c>
      <c r="U5" s="194">
        <f>IF((INDEX([2]Invoice!$J:$J,Table4[[#This Row],[cek_ppn]]+30))=pajak[[#This Row],[pembuat nota]],1)</f>
        <v>1</v>
      </c>
    </row>
    <row r="6" spans="1:24" x14ac:dyDescent="0.25">
      <c r="A6" s="88">
        <v>15</v>
      </c>
      <c r="C6">
        <f t="shared" si="0"/>
        <v>15</v>
      </c>
      <c r="D6" t="str">
        <f>IF(pajak[[#This Row],[//]]="","",INDEX(Table1[No. Invoice :],pajak[//]-offset))</f>
        <v>AM 23040004</v>
      </c>
      <c r="E6" s="90">
        <f>IF(pajak[[#This Row],[//]]="","",INDEX(Table1[Tgl Invoice :],pajak[//]-offset))</f>
        <v>45024</v>
      </c>
      <c r="F6" t="str">
        <f>IF(pajak[[#This Row],[//]]="","",INDEX(Table1[Kode Sales :],pajak[//]-offset))</f>
        <v>G 1459</v>
      </c>
      <c r="G6" t="str">
        <f>IF(pajak[[#This Row],[//]]="","",INDEX(Table1[Toko],pajak[//]-offset))</f>
        <v>LILY JULIAWATI (REJO AGUNG) JOMBANG</v>
      </c>
      <c r="H6" s="89">
        <f ca="1">IF(pajak[[#This Row],[//]]="","",SUMIF(Table1[h_id],pajak[[#This Row],[//]],Table1[h_hargasebelumdiskon]))</f>
        <v>15300000</v>
      </c>
      <c r="I6" s="89">
        <f ca="1">IF(pajak[[#This Row],[//]]="","",SUMIF(Table1[h_id],pajak[[#This Row],[//]],Table1[h_diskon]))</f>
        <v>2306355</v>
      </c>
      <c r="J6" s="89">
        <f ca="1">IF(pajak[[#This Row],[//]]="","",SUMIF(Table1[h_id],pajak[[#This Row],[//]],Table1[h_hargasetelahdiskon]))</f>
        <v>12993645</v>
      </c>
      <c r="K6" s="89">
        <f ca="1">IF(pajak[//]="","",pajak[[#This Row],[Sub Total]]/1.11*11%)</f>
        <v>1287658.5135135134</v>
      </c>
      <c r="L6" s="89">
        <f ca="1">pajak[[#This Row],[Sub Total]]</f>
        <v>12993645</v>
      </c>
      <c r="M6" s="86" t="str">
        <f>IF(pajak[[#This Row],[//]]="","",INDEX(Table1[pembuat nota :],pajak[//]-offset))</f>
        <v>NOVI / CONDRO</v>
      </c>
      <c r="N6" s="86" t="str">
        <f>IF(pajak[[#This Row],[//]]="","",IF(INDEX(Table1[edited :],pajak[//]-offset)="","",INDEX(Table1[edited :],pajak[//]-offset)))</f>
        <v/>
      </c>
      <c r="P6">
        <f>IF(pajak[[#This Row],[Kode Sales :]]="","",MATCH(pajak[[#This Row],[Kode Sales :]],[2]Invoice!$D:$D,0))</f>
        <v>348</v>
      </c>
      <c r="Q6" s="193">
        <f>IF((INDEX([2]Invoice!$D:$D,Table4[[#This Row],[cek_ppn]]-4)&amp;" "&amp;INDEX([2]Invoice!$E:$E,Table4[[#This Row],[cek_ppn]]-4))=pajak[[#This Row],[No. Invoice :]],1)</f>
        <v>1</v>
      </c>
      <c r="R6" s="193">
        <f>IF((INDEX([2]Invoice!$D:$D,Table4[[#This Row],[cek_ppn]]-2))=pajak[[#This Row],[Tgl Invoice :]],1)</f>
        <v>1</v>
      </c>
      <c r="S6" s="193">
        <f>IF((INDEX([2]Invoice!$D:$D,Table4[[#This Row],[cek_ppn]]))=pajak[[#This Row],[Kode Sales :]],1)</f>
        <v>1</v>
      </c>
      <c r="T6" s="193">
        <f ca="1">IF((INDEX([2]Invoice!$K:$K,Table4[[#This Row],[cek_ppn]]+28))=pajak[[#This Row],[Total Invoice]],1)</f>
        <v>1</v>
      </c>
      <c r="U6" s="194">
        <f>IF((INDEX([2]Invoice!$J:$J,Table4[[#This Row],[cek_ppn]]+30))=pajak[[#This Row],[pembuat nota]],1)</f>
        <v>1</v>
      </c>
    </row>
    <row r="7" spans="1:24" x14ac:dyDescent="0.25">
      <c r="A7" s="88">
        <v>19</v>
      </c>
      <c r="C7">
        <f t="shared" si="0"/>
        <v>19</v>
      </c>
      <c r="D7" t="str">
        <f>IF(pajak[[#This Row],[//]]="","",INDEX(Table1[No. Invoice :],pajak[//]-offset))</f>
        <v>AM 23040005</v>
      </c>
      <c r="E7" s="90">
        <f>IF(pajak[[#This Row],[//]]="","",INDEX(Table1[Tgl Invoice :],pajak[//]-offset))</f>
        <v>45027</v>
      </c>
      <c r="F7" t="str">
        <f>IF(pajak[[#This Row],[//]]="","",INDEX(Table1[Kode Sales :],pajak[//]-offset))</f>
        <v xml:space="preserve">KO 1467 </v>
      </c>
      <c r="G7" t="str">
        <f>IF(pajak[[#This Row],[//]]="","",INDEX(Table1[Toko],pajak[//]-offset))</f>
        <v>CV PELITA JAYA (ANUGERAH SEJAHTERA) PURWOKERTO</v>
      </c>
      <c r="H7" s="89">
        <f ca="1">IF(pajak[[#This Row],[//]]="","",SUMIF(Table1[h_id],pajak[[#This Row],[//]],Table1[h_hargasebelumdiskon]))</f>
        <v>4416000</v>
      </c>
      <c r="I7" s="89">
        <f ca="1">IF(pajak[[#This Row],[//]]="","",SUMIF(Table1[h_id],pajak[[#This Row],[//]],Table1[h_diskon]))</f>
        <v>596160</v>
      </c>
      <c r="J7" s="89">
        <f ca="1">IF(pajak[[#This Row],[//]]="","",SUMIF(Table1[h_id],pajak[[#This Row],[//]],Table1[h_hargasetelahdiskon]))</f>
        <v>3819840</v>
      </c>
      <c r="K7" s="89">
        <f ca="1">IF(pajak[//]="","",pajak[[#This Row],[Sub Total]]/1.11*11%)</f>
        <v>378542.70270270266</v>
      </c>
      <c r="L7" s="89">
        <f ca="1">pajak[[#This Row],[Sub Total]]</f>
        <v>3819840</v>
      </c>
      <c r="M7" s="86" t="str">
        <f>IF(pajak[[#This Row],[//]]="","",INDEX(Table1[pembuat nota :],pajak[//]-offset))</f>
        <v>NOVI / CONDRO</v>
      </c>
      <c r="N7" s="86" t="str">
        <f>IF(pajak[[#This Row],[//]]="","",IF(INDEX(Table1[edited :],pajak[//]-offset)="","",INDEX(Table1[edited :],pajak[//]-offset)))</f>
        <v/>
      </c>
      <c r="P7">
        <f>IF(pajak[[#This Row],[Kode Sales :]]="","",MATCH(pajak[[#This Row],[Kode Sales :]],[2]Invoice!$D:$D,0))</f>
        <v>462</v>
      </c>
      <c r="Q7" s="193">
        <f>IF((INDEX([2]Invoice!$D:$D,Table4[[#This Row],[cek_ppn]]-4)&amp;" "&amp;INDEX([2]Invoice!$E:$E,Table4[[#This Row],[cek_ppn]]-4))=pajak[[#This Row],[No. Invoice :]],1)</f>
        <v>1</v>
      </c>
      <c r="R7" s="193">
        <f>IF((INDEX([2]Invoice!$D:$D,Table4[[#This Row],[cek_ppn]]-2))=pajak[[#This Row],[Tgl Invoice :]],1)</f>
        <v>1</v>
      </c>
      <c r="S7" s="193">
        <f>IF((INDEX([2]Invoice!$D:$D,Table4[[#This Row],[cek_ppn]]))=pajak[[#This Row],[Kode Sales :]],1)</f>
        <v>1</v>
      </c>
      <c r="T7" s="193">
        <f ca="1">IF((INDEX([2]Invoice!$K:$K,Table4[[#This Row],[cek_ppn]]+28))=pajak[[#This Row],[Total Invoice]],1)</f>
        <v>1</v>
      </c>
      <c r="U7" s="194">
        <f>IF((INDEX([2]Invoice!$J:$J,Table4[[#This Row],[cek_ppn]]+30))=pajak[[#This Row],[pembuat nota]],1)</f>
        <v>1</v>
      </c>
    </row>
    <row r="8" spans="1:24" x14ac:dyDescent="0.25">
      <c r="A8" s="88">
        <v>21</v>
      </c>
      <c r="C8">
        <f t="shared" si="0"/>
        <v>21</v>
      </c>
      <c r="D8" t="str">
        <f>IF(pajak[[#This Row],[//]]="","",INDEX(Table1[No. Invoice :],pajak[//]-offset))</f>
        <v>AM 23040006</v>
      </c>
      <c r="E8" s="90">
        <f>IF(pajak[[#This Row],[//]]="","",INDEX(Table1[Tgl Invoice :],pajak[//]-offset))</f>
        <v>45028</v>
      </c>
      <c r="F8" t="str">
        <f>IF(pajak[[#This Row],[//]]="","",INDEX(Table1[Kode Sales :],pajak[//]-offset))</f>
        <v>G 1474</v>
      </c>
      <c r="G8" t="str">
        <f>IF(pajak[[#This Row],[//]]="","",INDEX(Table1[Toko],pajak[//]-offset))</f>
        <v>LILY JULIAWATI (REJO AGUNG) JOMBANG</v>
      </c>
      <c r="H8" s="89">
        <f ca="1">IF(pajak[[#This Row],[//]]="","",SUMIF(Table1[h_id],pajak[[#This Row],[//]],Table1[h_hargasebelumdiskon]))</f>
        <v>17136000</v>
      </c>
      <c r="I8" s="89">
        <f ca="1">IF(pajak[[#This Row],[//]]="","",SUMIF(Table1[h_id],pajak[[#This Row],[//]],Table1[h_diskon]))</f>
        <v>2591820</v>
      </c>
      <c r="J8" s="89">
        <f ca="1">IF(pajak[[#This Row],[//]]="","",SUMIF(Table1[h_id],pajak[[#This Row],[//]],Table1[h_hargasetelahdiskon]))</f>
        <v>14544180</v>
      </c>
      <c r="K8" s="89">
        <f ca="1">IF(pajak[//]="","",pajak[[#This Row],[Sub Total]]/1.11*11%)</f>
        <v>1441315.1351351349</v>
      </c>
      <c r="L8" s="89">
        <f ca="1">pajak[[#This Row],[Sub Total]]</f>
        <v>14544180</v>
      </c>
      <c r="M8" s="86" t="str">
        <f>IF(pajak[[#This Row],[//]]="","",INDEX(Table1[pembuat nota :],pajak[//]-offset))</f>
        <v>NOVI / CONDRO</v>
      </c>
      <c r="N8" s="86" t="str">
        <f>IF(pajak[[#This Row],[//]]="","",IF(INDEX(Table1[edited :],pajak[//]-offset)="","",INDEX(Table1[edited :],pajak[//]-offset)))</f>
        <v/>
      </c>
      <c r="P8">
        <f>IF(pajak[[#This Row],[Kode Sales :]]="","",MATCH(pajak[[#This Row],[Kode Sales :]],[2]Invoice!$D:$D,0))</f>
        <v>576</v>
      </c>
      <c r="Q8" s="193">
        <f>IF((INDEX([2]Invoice!$D:$D,Table4[[#This Row],[cek_ppn]]-4)&amp;" "&amp;INDEX([2]Invoice!$E:$E,Table4[[#This Row],[cek_ppn]]-4))=pajak[[#This Row],[No. Invoice :]],1)</f>
        <v>1</v>
      </c>
      <c r="R8" s="193">
        <f>IF((INDEX([2]Invoice!$D:$D,Table4[[#This Row],[cek_ppn]]-2))=pajak[[#This Row],[Tgl Invoice :]],1)</f>
        <v>1</v>
      </c>
      <c r="S8" s="193">
        <f>IF((INDEX([2]Invoice!$D:$D,Table4[[#This Row],[cek_ppn]]))=pajak[[#This Row],[Kode Sales :]],1)</f>
        <v>1</v>
      </c>
      <c r="T8" s="193">
        <f ca="1">IF((INDEX([2]Invoice!$K:$K,Table4[[#This Row],[cek_ppn]]+28))=pajak[[#This Row],[Total Invoice]],1)</f>
        <v>1</v>
      </c>
      <c r="U8" s="194">
        <f>IF((INDEX([2]Invoice!$J:$J,Table4[[#This Row],[cek_ppn]]+30))=pajak[[#This Row],[pembuat nota]],1)</f>
        <v>1</v>
      </c>
    </row>
    <row r="9" spans="1:24" x14ac:dyDescent="0.25">
      <c r="A9" s="88">
        <v>23</v>
      </c>
      <c r="C9">
        <f t="shared" si="0"/>
        <v>23</v>
      </c>
      <c r="D9" t="str">
        <f>IF(pajak[[#This Row],[//]]="","",INDEX(Table1[No. Invoice :],pajak[//]-offset))</f>
        <v>AM 23040007</v>
      </c>
      <c r="E9" s="90">
        <f>IF(pajak[[#This Row],[//]]="","",INDEX(Table1[Tgl Invoice :],pajak[//]-offset))</f>
        <v>45028</v>
      </c>
      <c r="F9" t="str">
        <f>IF(pajak[[#This Row],[//]]="","",INDEX(Table1[Kode Sales :],pajak[//]-offset))</f>
        <v>KO 1027</v>
      </c>
      <c r="G9" t="str">
        <f>IF(pajak[[#This Row],[//]]="","",INDEX(Table1[Toko],pajak[//]-offset))</f>
        <v>SOEYANTO LOPULUSI ( LANCAR ) MALANG</v>
      </c>
      <c r="H9" s="89">
        <f ca="1">IF(pajak[[#This Row],[//]]="","",SUMIF(Table1[h_id],pajak[[#This Row],[//]],Table1[h_hargasebelumdiskon]))</f>
        <v>22485200</v>
      </c>
      <c r="I9" s="89">
        <f ca="1">IF(pajak[[#This Row],[//]]="","",SUMIF(Table1[h_id],pajak[[#This Row],[//]],Table1[h_diskon]))</f>
        <v>2810650</v>
      </c>
      <c r="J9" s="89">
        <f ca="1">IF(pajak[[#This Row],[//]]="","",SUMIF(Table1[h_id],pajak[[#This Row],[//]],Table1[h_hargasetelahdiskon]))</f>
        <v>19674550</v>
      </c>
      <c r="K9" s="89">
        <f ca="1">IF(pajak[//]="","",pajak[[#This Row],[Sub Total]]/1.11*11%)</f>
        <v>1949730.1801801801</v>
      </c>
      <c r="L9" s="89">
        <f ca="1">pajak[[#This Row],[Sub Total]]</f>
        <v>19674550</v>
      </c>
      <c r="M9" s="86" t="str">
        <f>IF(pajak[[#This Row],[//]]="","",INDEX(Table1[pembuat nota :],pajak[//]-offset))</f>
        <v>NOVI / CONDRO</v>
      </c>
      <c r="N9" s="86" t="str">
        <f>IF(pajak[[#This Row],[//]]="","",IF(INDEX(Table1[edited :],pajak[//]-offset)="","",INDEX(Table1[edited :],pajak[//]-offset)))</f>
        <v/>
      </c>
      <c r="P9">
        <f>IF(pajak[[#This Row],[Kode Sales :]]="","",MATCH(pajak[[#This Row],[Kode Sales :]],[2]Invoice!$D:$D,0))</f>
        <v>690</v>
      </c>
      <c r="Q9" s="193">
        <f>IF((INDEX([2]Invoice!$D:$D,Table4[[#This Row],[cek_ppn]]-4)&amp;" "&amp;INDEX([2]Invoice!$E:$E,Table4[[#This Row],[cek_ppn]]-4))=pajak[[#This Row],[No. Invoice :]],1)</f>
        <v>1</v>
      </c>
      <c r="R9" s="193">
        <f>IF((INDEX([2]Invoice!$D:$D,Table4[[#This Row],[cek_ppn]]-2))=pajak[[#This Row],[Tgl Invoice :]],1)</f>
        <v>1</v>
      </c>
      <c r="S9" s="193">
        <f>IF((INDEX([2]Invoice!$D:$D,Table4[[#This Row],[cek_ppn]]))=pajak[[#This Row],[Kode Sales :]],1)</f>
        <v>1</v>
      </c>
      <c r="T9" s="193">
        <f ca="1">IF((INDEX([2]Invoice!$K:$K,Table4[[#This Row],[cek_ppn]]+28))=pajak[[#This Row],[Total Invoice]],1)</f>
        <v>1</v>
      </c>
      <c r="U9" s="194">
        <f>IF((INDEX([2]Invoice!$J:$J,Table4[[#This Row],[cek_ppn]]+30))=pajak[[#This Row],[pembuat nota]],1)</f>
        <v>1</v>
      </c>
    </row>
    <row r="10" spans="1:24" x14ac:dyDescent="0.25">
      <c r="A10" s="88">
        <v>31</v>
      </c>
      <c r="C10">
        <f t="shared" si="0"/>
        <v>31</v>
      </c>
      <c r="D10" t="str">
        <f>IF(pajak[[#This Row],[//]]="","",INDEX(Table1[No. Invoice :],pajak[//]-offset))</f>
        <v>AM 23040008</v>
      </c>
      <c r="E10" s="90">
        <f>IF(pajak[[#This Row],[//]]="","",INDEX(Table1[Tgl Invoice :],pajak[//]-offset))</f>
        <v>45028</v>
      </c>
      <c r="F10" t="str">
        <f>IF(pajak[[#This Row],[//]]="","",INDEX(Table1[Kode Sales :],pajak[//]-offset))</f>
        <v>KO 1482</v>
      </c>
      <c r="G10" t="str">
        <f>IF(pajak[[#This Row],[//]]="","",INDEX(Table1[Toko],pajak[//]-offset))</f>
        <v>CV PELITA JAYA (ANUGERAH SEJAHTERA) PURWOKERTO</v>
      </c>
      <c r="H10" s="89">
        <f ca="1">IF(pajak[[#This Row],[//]]="","",SUMIF(Table1[h_id],pajak[[#This Row],[//]],Table1[h_hargasebelumdiskon]))</f>
        <v>4934400</v>
      </c>
      <c r="I10" s="89">
        <f ca="1">IF(pajak[[#This Row],[//]]="","",SUMIF(Table1[h_id],pajak[[#This Row],[//]],Table1[h_diskon]))</f>
        <v>666144</v>
      </c>
      <c r="J10" s="89">
        <f ca="1">IF(pajak[[#This Row],[//]]="","",SUMIF(Table1[h_id],pajak[[#This Row],[//]],Table1[h_hargasetelahdiskon]))</f>
        <v>4268256</v>
      </c>
      <c r="K10" s="89">
        <f ca="1">IF(pajak[//]="","",pajak[[#This Row],[Sub Total]]/1.11*11%)</f>
        <v>422980.32432432426</v>
      </c>
      <c r="L10" s="89">
        <f ca="1">pajak[[#This Row],[Sub Total]]</f>
        <v>4268256</v>
      </c>
      <c r="M10" s="86" t="str">
        <f>IF(pajak[[#This Row],[//]]="","",INDEX(Table1[pembuat nota :],pajak[//]-offset))</f>
        <v>NOVI / CONDRO</v>
      </c>
      <c r="N10" s="86" t="str">
        <f>IF(pajak[[#This Row],[//]]="","",IF(INDEX(Table1[edited :],pajak[//]-offset)="","",INDEX(Table1[edited :],pajak[//]-offset)))</f>
        <v/>
      </c>
      <c r="P10">
        <f>IF(pajak[[#This Row],[Kode Sales :]]="","",MATCH(pajak[[#This Row],[Kode Sales :]],[2]Invoice!$D:$D,0))</f>
        <v>804</v>
      </c>
      <c r="Q10" s="193">
        <f>IF((INDEX([2]Invoice!$D:$D,Table4[[#This Row],[cek_ppn]]-4)&amp;" "&amp;INDEX([2]Invoice!$E:$E,Table4[[#This Row],[cek_ppn]]-4))=pajak[[#This Row],[No. Invoice :]],1)</f>
        <v>1</v>
      </c>
      <c r="R10" s="193">
        <f>IF((INDEX([2]Invoice!$D:$D,Table4[[#This Row],[cek_ppn]]-2))=pajak[[#This Row],[Tgl Invoice :]],1)</f>
        <v>1</v>
      </c>
      <c r="S10" s="193">
        <f>IF((INDEX([2]Invoice!$D:$D,Table4[[#This Row],[cek_ppn]]))=pajak[[#This Row],[Kode Sales :]],1)</f>
        <v>1</v>
      </c>
      <c r="T10" s="193">
        <f ca="1">IF((INDEX([2]Invoice!$K:$K,Table4[[#This Row],[cek_ppn]]+28))=pajak[[#This Row],[Total Invoice]],1)</f>
        <v>1</v>
      </c>
      <c r="U10" s="194">
        <f>IF((INDEX([2]Invoice!$J:$J,Table4[[#This Row],[cek_ppn]]+30))=pajak[[#This Row],[pembuat nota]],1)</f>
        <v>1</v>
      </c>
    </row>
    <row r="11" spans="1:24" x14ac:dyDescent="0.25">
      <c r="A11" s="88">
        <v>35</v>
      </c>
      <c r="C11">
        <f t="shared" si="0"/>
        <v>35</v>
      </c>
      <c r="D11" t="str">
        <f>IF(pajak[[#This Row],[//]]="","",INDEX(Table1[No. Invoice :],pajak[//]-offset))</f>
        <v>AM 23040009</v>
      </c>
      <c r="E11" s="90">
        <f>IF(pajak[[#This Row],[//]]="","",INDEX(Table1[Tgl Invoice :],pajak[//]-offset))</f>
        <v>45030</v>
      </c>
      <c r="F11" t="str">
        <f>IF(pajak[[#This Row],[//]]="","",INDEX(Table1[Kode Sales :],pajak[//]-offset))</f>
        <v>KO 4010</v>
      </c>
      <c r="G11" t="str">
        <f>IF(pajak[[#This Row],[//]]="","",INDEX(Table1[Toko],pajak[//]-offset))</f>
        <v>CV TRINITY CENTRAAL PURWOKERTO</v>
      </c>
      <c r="H11" s="89">
        <f ca="1">IF(pajak[[#This Row],[//]]="","",SUMIF(Table1[h_id],pajak[[#This Row],[//]],Table1[h_hargasebelumdiskon]))</f>
        <v>1800000</v>
      </c>
      <c r="I11" s="89">
        <f ca="1">IF(pajak[[#This Row],[//]]="","",SUMIF(Table1[h_id],pajak[[#This Row],[//]],Table1[h_diskon]))</f>
        <v>0</v>
      </c>
      <c r="J11" s="89">
        <f ca="1">IF(pajak[[#This Row],[//]]="","",SUMIF(Table1[h_id],pajak[[#This Row],[//]],Table1[h_hargasetelahdiskon]))</f>
        <v>1800000</v>
      </c>
      <c r="K11" s="89">
        <f ca="1">IF(pajak[//]="","",pajak[[#This Row],[Sub Total]]/1.11*11%)</f>
        <v>178378.37837837837</v>
      </c>
      <c r="L11" s="89">
        <f ca="1">pajak[[#This Row],[Sub Total]]</f>
        <v>1800000</v>
      </c>
      <c r="M11" s="86" t="str">
        <f>IF(pajak[[#This Row],[//]]="","",INDEX(Table1[pembuat nota :],pajak[//]-offset))</f>
        <v>NOVI / YO</v>
      </c>
      <c r="N11" s="86" t="str">
        <f>IF(pajak[[#This Row],[//]]="","",IF(INDEX(Table1[edited :],pajak[//]-offset)="","",INDEX(Table1[edited :],pajak[//]-offset)))</f>
        <v/>
      </c>
      <c r="P11">
        <f>IF(pajak[[#This Row],[Kode Sales :]]="","",MATCH(pajak[[#This Row],[Kode Sales :]],[2]Invoice!$D:$D,0))</f>
        <v>918</v>
      </c>
      <c r="Q11" s="193">
        <f>IF((INDEX([2]Invoice!$D:$D,Table4[[#This Row],[cek_ppn]]-4)&amp;" "&amp;INDEX([2]Invoice!$E:$E,Table4[[#This Row],[cek_ppn]]-4))=pajak[[#This Row],[No. Invoice :]],1)</f>
        <v>1</v>
      </c>
      <c r="R11" s="193">
        <f>IF((INDEX([2]Invoice!$D:$D,Table4[[#This Row],[cek_ppn]]-2))=pajak[[#This Row],[Tgl Invoice :]],1)</f>
        <v>1</v>
      </c>
      <c r="S11" s="193">
        <f>IF((INDEX([2]Invoice!$D:$D,Table4[[#This Row],[cek_ppn]]))=pajak[[#This Row],[Kode Sales :]],1)</f>
        <v>1</v>
      </c>
      <c r="T11" s="193">
        <f ca="1">IF((INDEX([2]Invoice!$K:$K,Table4[[#This Row],[cek_ppn]]+28))=pajak[[#This Row],[Total Invoice]],1)</f>
        <v>1</v>
      </c>
      <c r="U11" s="194">
        <f>IF((INDEX([2]Invoice!$J:$J,Table4[[#This Row],[cek_ppn]]+30))=pajak[[#This Row],[pembuat nota]],1)</f>
        <v>1</v>
      </c>
    </row>
    <row r="12" spans="1:24" x14ac:dyDescent="0.25">
      <c r="A12" s="88">
        <v>37</v>
      </c>
      <c r="C12" s="86">
        <f t="shared" si="0"/>
        <v>37</v>
      </c>
      <c r="D12" t="str">
        <f>IF(pajak[[#This Row],[//]]="","",INDEX(Table1[No. Invoice :],pajak[//]-offset))</f>
        <v>AM 23040010</v>
      </c>
      <c r="E12" s="90">
        <f>IF(pajak[[#This Row],[//]]="","",INDEX(Table1[Tgl Invoice :],pajak[//]-offset))</f>
        <v>45030</v>
      </c>
      <c r="F12" s="86" t="str">
        <f>IF(pajak[[#This Row],[//]]="","",INDEX(Table1[Kode Sales :],pajak[//]-offset))</f>
        <v>G 2944</v>
      </c>
      <c r="G12" s="86" t="str">
        <f>IF(pajak[[#This Row],[//]]="","",INDEX(Table1[Toko],pajak[//]-offset))</f>
        <v>SINAR BHAKTI YOGYAKARTA</v>
      </c>
      <c r="H12" s="89">
        <f ca="1">IF(pajak[[#This Row],[//]]="","",SUMIF(Table1[h_id],pajak[[#This Row],[//]],Table1[h_hargasebelumdiskon]))</f>
        <v>1554500</v>
      </c>
      <c r="I12" s="89">
        <f ca="1">IF(pajak[[#This Row],[//]]="","",SUMIF(Table1[h_id],pajak[[#This Row],[//]],Table1[h_diskon]))</f>
        <v>30000</v>
      </c>
      <c r="J12" s="89">
        <f ca="1">IF(pajak[[#This Row],[//]]="","",SUMIF(Table1[h_id],pajak[[#This Row],[//]],Table1[h_hargasetelahdiskon]))</f>
        <v>1524500</v>
      </c>
      <c r="K12" s="89">
        <f ca="1">IF(pajak[//]="","",pajak[[#This Row],[Sub Total]]/1.11*11%)</f>
        <v>151076.57657657654</v>
      </c>
      <c r="L12" s="89">
        <f ca="1">pajak[[#This Row],[Sub Total]]</f>
        <v>1524500</v>
      </c>
      <c r="M12" s="86" t="str">
        <f>IF(pajak[[#This Row],[//]]="","",INDEX(Table1[pembuat nota :],pajak[//]-offset))</f>
        <v>RISMA / YO</v>
      </c>
      <c r="N12" s="86" t="str">
        <f>IF(pajak[[#This Row],[//]]="","",IF(INDEX(Table1[edited :],pajak[//]-offset)="","",INDEX(Table1[edited :],pajak[//]-offset)))</f>
        <v/>
      </c>
      <c r="P12">
        <f>IF(pajak[[#This Row],[Kode Sales :]]="","",MATCH(pajak[[#This Row],[Kode Sales :]],[2]Invoice!$D:$D,0))</f>
        <v>1032</v>
      </c>
      <c r="Q12" s="193">
        <f>IF((INDEX([2]Invoice!$D:$D,Table4[[#This Row],[cek_ppn]]-4)&amp;" "&amp;INDEX([2]Invoice!$E:$E,Table4[[#This Row],[cek_ppn]]-4))=pajak[[#This Row],[No. Invoice :]],1)</f>
        <v>1</v>
      </c>
      <c r="R12" s="193">
        <f>IF((INDEX([2]Invoice!$D:$D,Table4[[#This Row],[cek_ppn]]-2))=pajak[[#This Row],[Tgl Invoice :]],1)</f>
        <v>1</v>
      </c>
      <c r="S12" s="193">
        <f>IF((INDEX([2]Invoice!$D:$D,Table4[[#This Row],[cek_ppn]]))=pajak[[#This Row],[Kode Sales :]],1)</f>
        <v>1</v>
      </c>
      <c r="T12" s="193">
        <f ca="1">IF((INDEX([2]Invoice!$K:$K,Table4[[#This Row],[cek_ppn]]+28))=pajak[[#This Row],[Total Invoice]],1)</f>
        <v>1</v>
      </c>
      <c r="U12" s="194">
        <f>IF((INDEX([2]Invoice!$J:$J,Table4[[#This Row],[cek_ppn]]+30))=pajak[[#This Row],[pembuat nota]],1)</f>
        <v>1</v>
      </c>
    </row>
    <row r="13" spans="1:24" x14ac:dyDescent="0.25">
      <c r="A13" s="88">
        <v>46</v>
      </c>
      <c r="C13" s="86">
        <f t="shared" si="0"/>
        <v>46</v>
      </c>
      <c r="D13" t="str">
        <f>IF(pajak[[#This Row],[//]]="","",INDEX(Table1[No. Invoice :],pajak[//]-offset))</f>
        <v>AM 23040011</v>
      </c>
      <c r="E13" s="90">
        <f>IF(pajak[[#This Row],[//]]="","",INDEX(Table1[Tgl Invoice :],pajak[//]-offset))</f>
        <v>45031</v>
      </c>
      <c r="F13" s="86" t="str">
        <f>IF(pajak[[#This Row],[//]]="","",INDEX(Table1[Kode Sales :],pajak[//]-offset))</f>
        <v>KO 2945</v>
      </c>
      <c r="G13" s="86" t="str">
        <f>IF(pajak[[#This Row],[//]]="","",INDEX(Table1[Toko],pajak[//]-offset))</f>
        <v>CV DWI JAYA YOGYAKARTA</v>
      </c>
      <c r="H13" s="89">
        <f ca="1">IF(pajak[[#This Row],[//]]="","",SUMIF(Table1[h_id],pajak[[#This Row],[//]],Table1[h_hargasebelumdiskon]))</f>
        <v>1140000</v>
      </c>
      <c r="I13" s="89">
        <f ca="1">IF(pajak[[#This Row],[//]]="","",SUMIF(Table1[h_id],pajak[[#This Row],[//]],Table1[h_diskon]))</f>
        <v>114000</v>
      </c>
      <c r="J13" s="89">
        <f ca="1">IF(pajak[[#This Row],[//]]="","",SUMIF(Table1[h_id],pajak[[#This Row],[//]],Table1[h_hargasetelahdiskon]))</f>
        <v>1026000</v>
      </c>
      <c r="K13" s="89">
        <f ca="1">IF(pajak[//]="","",pajak[[#This Row],[Sub Total]]/1.11*11%)</f>
        <v>101675.67567567567</v>
      </c>
      <c r="L13" s="89">
        <f ca="1">pajak[[#This Row],[Sub Total]]</f>
        <v>1026000</v>
      </c>
      <c r="M13" s="86" t="str">
        <f>IF(pajak[[#This Row],[//]]="","",INDEX(Table1[pembuat nota :],pajak[//]-offset))</f>
        <v>NOVI / CONDRO</v>
      </c>
      <c r="N13" s="86" t="str">
        <f>IF(pajak[[#This Row],[//]]="","",IF(INDEX(Table1[edited :],pajak[//]-offset)="","",INDEX(Table1[edited :],pajak[//]-offset)))</f>
        <v/>
      </c>
      <c r="P13">
        <f>IF(pajak[[#This Row],[Kode Sales :]]="","",MATCH(pajak[[#This Row],[Kode Sales :]],[2]Invoice!$D:$D,0))</f>
        <v>1146</v>
      </c>
      <c r="Q13" s="193">
        <f>IF((INDEX([2]Invoice!$D:$D,Table4[[#This Row],[cek_ppn]]-4)&amp;" "&amp;INDEX([2]Invoice!$E:$E,Table4[[#This Row],[cek_ppn]]-4))=pajak[[#This Row],[No. Invoice :]],1)</f>
        <v>1</v>
      </c>
      <c r="R13" s="193">
        <f>IF((INDEX([2]Invoice!$D:$D,Table4[[#This Row],[cek_ppn]]-2))=pajak[[#This Row],[Tgl Invoice :]],1)</f>
        <v>1</v>
      </c>
      <c r="S13" s="193">
        <f>IF((INDEX([2]Invoice!$D:$D,Table4[[#This Row],[cek_ppn]]))=pajak[[#This Row],[Kode Sales :]],1)</f>
        <v>1</v>
      </c>
      <c r="T13" s="193">
        <f ca="1">IF((INDEX([2]Invoice!$K:$K,Table4[[#This Row],[cek_ppn]]+28))=pajak[[#This Row],[Total Invoice]],1)</f>
        <v>1</v>
      </c>
      <c r="U13" s="194">
        <f>IF((INDEX([2]Invoice!$J:$J,Table4[[#This Row],[cek_ppn]]+30))=pajak[[#This Row],[pembuat nota]],1)</f>
        <v>1</v>
      </c>
    </row>
    <row r="14" spans="1:24" x14ac:dyDescent="0.25">
      <c r="A14" s="88"/>
      <c r="C14" s="86" t="str">
        <f t="shared" si="0"/>
        <v/>
      </c>
      <c r="D14" t="str">
        <f>IF(pajak[[#This Row],[//]]="","",INDEX(Table1[No. Invoice :],pajak[//]-offset))</f>
        <v/>
      </c>
      <c r="E14" s="90" t="str">
        <f>IF(pajak[[#This Row],[//]]="","",INDEX(Table1[Tgl Invoice :],pajak[//]-offset))</f>
        <v/>
      </c>
      <c r="F14" s="86" t="str">
        <f>IF(pajak[[#This Row],[//]]="","",INDEX(Table1[Kode Sales :],pajak[//]-offset))</f>
        <v/>
      </c>
      <c r="G14" s="86" t="str">
        <f>IF(pajak[[#This Row],[//]]="","",INDEX(Table1[Toko],pajak[//]-offset))</f>
        <v/>
      </c>
      <c r="H14" s="89" t="str">
        <f>IF(pajak[[#This Row],[//]]="","",SUMIF(Table1[h_id],pajak[[#This Row],[//]],Table1[h_hargasebelumdiskon]))</f>
        <v/>
      </c>
      <c r="I14" s="89" t="str">
        <f>IF(pajak[[#This Row],[//]]="","",SUMIF(Table1[h_id],pajak[[#This Row],[//]],Table1[h_diskon]))</f>
        <v/>
      </c>
      <c r="J14" s="89" t="str">
        <f>IF(pajak[[#This Row],[//]]="","",SUMIF(Table1[h_id],pajak[[#This Row],[//]],Table1[h_hargasetelahdiskon]))</f>
        <v/>
      </c>
      <c r="K14" s="89" t="str">
        <f>IF(pajak[//]="","",pajak[[#This Row],[Sub Total]]/1.11*11%)</f>
        <v/>
      </c>
      <c r="L14" s="89" t="str">
        <f>pajak[[#This Row],[Sub Total]]</f>
        <v/>
      </c>
      <c r="M14" s="86" t="str">
        <f>IF(pajak[[#This Row],[//]]="","",INDEX(Table1[pembuat nota :],pajak[//]-offset))</f>
        <v/>
      </c>
      <c r="N14" s="86" t="str">
        <f>IF(pajak[[#This Row],[//]]="","",IF(INDEX(Table1[edited :],pajak[//]-offset)="","",INDEX(Table1[edited :],pajak[//]-offset)))</f>
        <v/>
      </c>
      <c r="P14" t="str">
        <f>IF(pajak[[#This Row],[Kode Sales :]]="","",MATCH(pajak[[#This Row],[Kode Sales :]],[2]Invoice!$D:$D,0))</f>
        <v/>
      </c>
      <c r="Q14" s="193" t="e">
        <f>IF((INDEX([2]Invoice!$D:$D,Table4[[#This Row],[cek_ppn]]-4)&amp;" "&amp;INDEX([2]Invoice!$E:$E,Table4[[#This Row],[cek_ppn]]-4))=pajak[[#This Row],[No. Invoice :]],1)</f>
        <v>#VALUE!</v>
      </c>
      <c r="R14" s="193" t="e">
        <f>IF((INDEX([2]Invoice!$D:$D,Table4[[#This Row],[cek_ppn]]-2))=pajak[[#This Row],[Tgl Invoice :]],1)</f>
        <v>#VALUE!</v>
      </c>
      <c r="S14" s="193" t="e">
        <f>IF((INDEX([2]Invoice!$D:$D,Table4[[#This Row],[cek_ppn]]))=pajak[[#This Row],[Kode Sales :]],1)</f>
        <v>#VALUE!</v>
      </c>
      <c r="T14" s="193" t="e">
        <f>IF((INDEX([2]Invoice!$K:$K,Table4[[#This Row],[cek_ppn]]+28))=pajak[[#This Row],[Total Invoice]],1)</f>
        <v>#VALUE!</v>
      </c>
      <c r="U14" s="194" t="e">
        <f>IF((INDEX([2]Invoice!$J:$J,Table4[[#This Row],[cek_ppn]]+30))=pajak[[#This Row],[pembuat nota]],1)</f>
        <v>#VALUE!</v>
      </c>
    </row>
    <row r="15" spans="1:24" x14ac:dyDescent="0.25">
      <c r="A15" s="88" t="s">
        <v>55</v>
      </c>
      <c r="C15" s="86" t="str">
        <f t="shared" si="0"/>
        <v/>
      </c>
      <c r="D15" t="str">
        <f>IF(pajak[[#This Row],[//]]="","",INDEX(Table1[No. Invoice :],pajak[//]-offset))</f>
        <v/>
      </c>
      <c r="E15" s="90" t="str">
        <f>IF(pajak[[#This Row],[//]]="","",INDEX(Table1[Tgl Invoice :],pajak[//]-offset))</f>
        <v/>
      </c>
      <c r="F15" s="86" t="str">
        <f>IF(pajak[[#This Row],[//]]="","",INDEX(Table1[Kode Sales :],pajak[//]-offset))</f>
        <v/>
      </c>
      <c r="G15" s="86" t="str">
        <f>IF(pajak[[#This Row],[//]]="","",INDEX(Table1[Toko],pajak[//]-offset))</f>
        <v/>
      </c>
      <c r="H15" s="89" t="str">
        <f>IF(pajak[[#This Row],[//]]="","",SUMIF(Table1[h_id],pajak[[#This Row],[//]],Table1[h_hargasebelumdiskon]))</f>
        <v/>
      </c>
      <c r="I15" s="89" t="str">
        <f>IF(pajak[[#This Row],[//]]="","",SUMIF(Table1[h_id],pajak[[#This Row],[//]],Table1[h_diskon]))</f>
        <v/>
      </c>
      <c r="J15" s="89" t="str">
        <f>IF(pajak[[#This Row],[//]]="","",SUMIF(Table1[h_id],pajak[[#This Row],[//]],Table1[h_hargasetelahdiskon]))</f>
        <v/>
      </c>
      <c r="K15" s="89" t="str">
        <f>IF(pajak[//]="","",pajak[[#This Row],[Sub Total]]/1.11*11%)</f>
        <v/>
      </c>
      <c r="L15" s="89" t="str">
        <f>pajak[[#This Row],[Sub Total]]</f>
        <v/>
      </c>
      <c r="M15" s="86" t="str">
        <f>IF(pajak[[#This Row],[//]]="","",INDEX(Table1[pembuat nota :],pajak[//]-offset))</f>
        <v/>
      </c>
      <c r="N15" s="86" t="str">
        <f>IF(pajak[[#This Row],[//]]="","",IF(INDEX(Table1[edited :],pajak[//]-offset)="","",INDEX(Table1[edited :],pajak[//]-offset)))</f>
        <v/>
      </c>
      <c r="P15" t="str">
        <f>IF(pajak[[#This Row],[Kode Sales :]]="","",MATCH(pajak[[#This Row],[Kode Sales :]],[2]Invoice!$D:$D,0))</f>
        <v/>
      </c>
      <c r="Q15" s="193" t="e">
        <f>IF((INDEX([2]Invoice!$D:$D,Table4[[#This Row],[cek_ppn]]-4)&amp;" "&amp;INDEX([2]Invoice!$E:$E,Table4[[#This Row],[cek_ppn]]-4))=pajak[[#This Row],[No. Invoice :]],1)</f>
        <v>#VALUE!</v>
      </c>
      <c r="R15" s="193" t="e">
        <f>IF((INDEX([2]Invoice!$D:$D,Table4[[#This Row],[cek_ppn]]-2))=pajak[[#This Row],[Tgl Invoice :]],1)</f>
        <v>#VALUE!</v>
      </c>
      <c r="S15" s="193" t="e">
        <f>IF((INDEX([2]Invoice!$D:$D,Table4[[#This Row],[cek_ppn]]))=pajak[[#This Row],[Kode Sales :]],1)</f>
        <v>#VALUE!</v>
      </c>
      <c r="T15" s="193" t="e">
        <f>IF((INDEX([2]Invoice!$K:$K,Table4[[#This Row],[cek_ppn]]+28))=pajak[[#This Row],[Total Invoice]],1)</f>
        <v>#VALUE!</v>
      </c>
      <c r="U15" s="194" t="e">
        <f>IF((INDEX([2]Invoice!$J:$J,Table4[[#This Row],[cek_ppn]]+30))=pajak[[#This Row],[pembuat nota]],1)</f>
        <v>#VALUE!</v>
      </c>
    </row>
    <row r="16" spans="1:24" x14ac:dyDescent="0.25">
      <c r="C16" s="86" t="str">
        <f t="shared" si="0"/>
        <v/>
      </c>
      <c r="D16" t="str">
        <f>IF(pajak[[#This Row],[//]]="","",INDEX(Table1[No. Invoice :],pajak[//]-offset))</f>
        <v/>
      </c>
      <c r="E16" s="90" t="str">
        <f>IF(pajak[[#This Row],[//]]="","",INDEX(Table1[Tgl Invoice :],pajak[//]-offset))</f>
        <v/>
      </c>
      <c r="F16" s="86" t="str">
        <f>IF(pajak[[#This Row],[//]]="","",INDEX(Table1[Kode Sales :],pajak[//]-offset))</f>
        <v/>
      </c>
      <c r="G16" s="86" t="str">
        <f>IF(pajak[[#This Row],[//]]="","",INDEX(Table1[Toko],pajak[//]-offset))</f>
        <v/>
      </c>
      <c r="H16" s="89" t="str">
        <f>IF(pajak[[#This Row],[//]]="","",SUMIF(Table1[h_id],pajak[[#This Row],[//]],Table1[h_hargasebelumdiskon]))</f>
        <v/>
      </c>
      <c r="I16" s="89" t="str">
        <f>IF(pajak[[#This Row],[//]]="","",SUMIF(Table1[h_id],pajak[[#This Row],[//]],Table1[h_diskon]))</f>
        <v/>
      </c>
      <c r="J16" s="89" t="str">
        <f>IF(pajak[[#This Row],[//]]="","",SUMIF(Table1[h_id],pajak[[#This Row],[//]],Table1[h_hargasetelahdiskon]))</f>
        <v/>
      </c>
      <c r="K16" s="89" t="str">
        <f>IF(pajak[//]="","",pajak[[#This Row],[Sub Total]]/1.11*11%)</f>
        <v/>
      </c>
      <c r="L16" s="89" t="str">
        <f>pajak[[#This Row],[Sub Total]]</f>
        <v/>
      </c>
      <c r="M16" s="86" t="str">
        <f>IF(pajak[[#This Row],[//]]="","",INDEX(Table1[pembuat nota :],pajak[//]-offset))</f>
        <v/>
      </c>
      <c r="N16" s="86" t="str">
        <f>IF(pajak[[#This Row],[//]]="","",IF(INDEX(Table1[edited :],pajak[//]-offset)="","",INDEX(Table1[edited :],pajak[//]-offset)))</f>
        <v/>
      </c>
      <c r="P16" t="str">
        <f>IF(pajak[[#This Row],[Kode Sales :]]="","",MATCH(pajak[[#This Row],[Kode Sales :]],[2]Invoice!$D:$D,0))</f>
        <v/>
      </c>
      <c r="Q16" s="193" t="e">
        <f>IF((INDEX([2]Invoice!$D:$D,Table4[[#This Row],[cek_ppn]]-4)&amp;" "&amp;INDEX([2]Invoice!$E:$E,Table4[[#This Row],[cek_ppn]]-4))=pajak[[#This Row],[No. Invoice :]],1)</f>
        <v>#VALUE!</v>
      </c>
      <c r="R16" s="193" t="e">
        <f>IF((INDEX([2]Invoice!$D:$D,Table4[[#This Row],[cek_ppn]]-2))=pajak[[#This Row],[Tgl Invoice :]],1)</f>
        <v>#VALUE!</v>
      </c>
      <c r="S16" s="193" t="e">
        <f>IF((INDEX([2]Invoice!$D:$D,Table4[[#This Row],[cek_ppn]]))=pajak[[#This Row],[Kode Sales :]],1)</f>
        <v>#VALUE!</v>
      </c>
      <c r="T16" s="193" t="e">
        <f>IF((INDEX([2]Invoice!$K:$K,Table4[[#This Row],[cek_ppn]]+28))=pajak[[#This Row],[Total Invoice]],1)</f>
        <v>#VALUE!</v>
      </c>
      <c r="U16" s="194" t="e">
        <f>IF((INDEX([2]Invoice!$J:$J,Table4[[#This Row],[cek_ppn]]+30))=pajak[[#This Row],[pembuat nota]],1)</f>
        <v>#VALUE!</v>
      </c>
    </row>
    <row r="17" spans="2:21" x14ac:dyDescent="0.25">
      <c r="C17" s="86" t="str">
        <f t="shared" si="0"/>
        <v/>
      </c>
      <c r="D17" t="str">
        <f>IF(pajak[[#This Row],[//]]="","",INDEX(Table1[No. Invoice :],pajak[//]-offset))</f>
        <v/>
      </c>
      <c r="E17" s="90" t="str">
        <f>IF(pajak[[#This Row],[//]]="","",INDEX(Table1[Tgl Invoice :],pajak[//]-offset))</f>
        <v/>
      </c>
      <c r="F17" s="86" t="str">
        <f>IF(pajak[[#This Row],[//]]="","",INDEX(Table1[Kode Sales :],pajak[//]-offset))</f>
        <v/>
      </c>
      <c r="G17" s="86" t="str">
        <f>IF(pajak[[#This Row],[//]]="","",INDEX(Table1[Toko],pajak[//]-offset))</f>
        <v/>
      </c>
      <c r="H17" s="89" t="str">
        <f>IF(pajak[[#This Row],[//]]="","",SUMIF(Table1[h_id],pajak[[#This Row],[//]],Table1[h_hargasebelumdiskon]))</f>
        <v/>
      </c>
      <c r="I17" s="89" t="str">
        <f>IF(pajak[[#This Row],[//]]="","",SUMIF(Table1[h_id],pajak[[#This Row],[//]],Table1[h_diskon]))</f>
        <v/>
      </c>
      <c r="J17" s="89" t="str">
        <f>IF(pajak[[#This Row],[//]]="","",SUMIF(Table1[h_id],pajak[[#This Row],[//]],Table1[h_hargasetelahdiskon]))</f>
        <v/>
      </c>
      <c r="K17" s="89" t="str">
        <f>IF(pajak[//]="","",pajak[[#This Row],[Sub Total]]/1.11*11%)</f>
        <v/>
      </c>
      <c r="L17" s="89" t="str">
        <f>pajak[[#This Row],[Sub Total]]</f>
        <v/>
      </c>
      <c r="M17" s="86" t="str">
        <f>IF(pajak[[#This Row],[//]]="","",INDEX(Table1[pembuat nota :],pajak[//]-offset))</f>
        <v/>
      </c>
      <c r="N17" s="86" t="str">
        <f>IF(pajak[[#This Row],[//]]="","",IF(INDEX(Table1[edited :],pajak[//]-offset)="","",INDEX(Table1[edited :],pajak[//]-offset)))</f>
        <v/>
      </c>
      <c r="P17" t="str">
        <f>IF(pajak[[#This Row],[Kode Sales :]]="","",MATCH(pajak[[#This Row],[Kode Sales :]],[2]Invoice!$D:$D,0))</f>
        <v/>
      </c>
      <c r="Q17" s="193" t="e">
        <f>IF((INDEX([2]Invoice!$D:$D,Table4[[#This Row],[cek_ppn]]-4)&amp;" "&amp;INDEX([2]Invoice!$E:$E,Table4[[#This Row],[cek_ppn]]-4))=pajak[[#This Row],[No. Invoice :]],1)</f>
        <v>#VALUE!</v>
      </c>
      <c r="R17" s="193" t="e">
        <f>IF((INDEX([2]Invoice!$D:$D,Table4[[#This Row],[cek_ppn]]-2))=pajak[[#This Row],[Tgl Invoice :]],1)</f>
        <v>#VALUE!</v>
      </c>
      <c r="S17" s="193" t="e">
        <f>IF((INDEX([2]Invoice!$D:$D,Table4[[#This Row],[cek_ppn]]))=pajak[[#This Row],[Kode Sales :]],1)</f>
        <v>#VALUE!</v>
      </c>
      <c r="T17" s="193" t="e">
        <f>IF((INDEX([2]Invoice!$K:$K,Table4[[#This Row],[cek_ppn]]+28))=pajak[[#This Row],[Total Invoice]],1)</f>
        <v>#VALUE!</v>
      </c>
      <c r="U17" s="194" t="e">
        <f>IF((INDEX([2]Invoice!$J:$J,Table4[[#This Row],[cek_ppn]]+30))=pajak[[#This Row],[pembuat nota]],1)</f>
        <v>#VALUE!</v>
      </c>
    </row>
    <row r="18" spans="2:21" x14ac:dyDescent="0.25">
      <c r="C18" s="86" t="str">
        <f t="shared" si="0"/>
        <v/>
      </c>
      <c r="D18" t="str">
        <f>IF(pajak[[#This Row],[//]]="","",INDEX(Table1[No. Invoice :],pajak[//]-offset))</f>
        <v/>
      </c>
      <c r="E18" s="90" t="str">
        <f>IF(pajak[[#This Row],[//]]="","",INDEX(Table1[Tgl Invoice :],pajak[//]-offset))</f>
        <v/>
      </c>
      <c r="F18" s="86" t="str">
        <f>IF(pajak[[#This Row],[//]]="","",INDEX(Table1[Kode Sales :],pajak[//]-offset))</f>
        <v/>
      </c>
      <c r="G18" s="86" t="str">
        <f>IF(pajak[[#This Row],[//]]="","",INDEX(Table1[Toko],pajak[//]-offset))</f>
        <v/>
      </c>
      <c r="H18" s="89" t="str">
        <f>IF(pajak[[#This Row],[//]]="","",SUMIF(Table1[h_id],pajak[[#This Row],[//]],Table1[h_hargasebelumdiskon]))</f>
        <v/>
      </c>
      <c r="I18" s="89" t="str">
        <f>IF(pajak[[#This Row],[//]]="","",SUMIF(Table1[h_id],pajak[[#This Row],[//]],Table1[h_diskon]))</f>
        <v/>
      </c>
      <c r="J18" s="89" t="str">
        <f>IF(pajak[[#This Row],[//]]="","",SUMIF(Table1[h_id],pajak[[#This Row],[//]],Table1[h_hargasetelahdiskon]))</f>
        <v/>
      </c>
      <c r="K18" s="89" t="str">
        <f>IF(pajak[//]="","",pajak[[#This Row],[Sub Total]]/1.11*11%)</f>
        <v/>
      </c>
      <c r="L18" s="89" t="str">
        <f>pajak[[#This Row],[Sub Total]]</f>
        <v/>
      </c>
      <c r="M18" s="86" t="str">
        <f>IF(pajak[[#This Row],[//]]="","",INDEX(Table1[pembuat nota :],pajak[//]-offset))</f>
        <v/>
      </c>
      <c r="N18" s="86" t="str">
        <f>IF(pajak[[#This Row],[//]]="","",IF(INDEX(Table1[edited :],pajak[//]-offset)="","",INDEX(Table1[edited :],pajak[//]-offset)))</f>
        <v/>
      </c>
      <c r="P18" t="str">
        <f>IF(pajak[[#This Row],[Kode Sales :]]="","",MATCH(pajak[[#This Row],[Kode Sales :]],[2]Invoice!$D:$D,0))</f>
        <v/>
      </c>
      <c r="Q18" s="193" t="e">
        <f>IF((INDEX([2]Invoice!$D:$D,Table4[[#This Row],[cek_ppn]]-4)&amp;" "&amp;INDEX([2]Invoice!$E:$E,Table4[[#This Row],[cek_ppn]]-4))=pajak[[#This Row],[No. Invoice :]],1)</f>
        <v>#VALUE!</v>
      </c>
      <c r="R18" s="193" t="e">
        <f>IF((INDEX([2]Invoice!$D:$D,Table4[[#This Row],[cek_ppn]]-2))=pajak[[#This Row],[Tgl Invoice :]],1)</f>
        <v>#VALUE!</v>
      </c>
      <c r="S18" s="193" t="e">
        <f>IF((INDEX([2]Invoice!$D:$D,Table4[[#This Row],[cek_ppn]]))=pajak[[#This Row],[Kode Sales :]],1)</f>
        <v>#VALUE!</v>
      </c>
      <c r="T18" s="193" t="e">
        <f>IF((INDEX([2]Invoice!$K:$K,Table4[[#This Row],[cek_ppn]]+28))=pajak[[#This Row],[Total Invoice]],1)</f>
        <v>#VALUE!</v>
      </c>
      <c r="U18" s="194" t="e">
        <f>IF((INDEX([2]Invoice!$J:$J,Table4[[#This Row],[cek_ppn]]+30))=pajak[[#This Row],[pembuat nota]],1)</f>
        <v>#VALUE!</v>
      </c>
    </row>
    <row r="19" spans="2:21" x14ac:dyDescent="0.25">
      <c r="B19" s="299"/>
      <c r="C19" s="86" t="str">
        <f t="shared" si="0"/>
        <v/>
      </c>
      <c r="D19" t="str">
        <f>IF(pajak[[#This Row],[//]]="","",INDEX(Table1[No. Invoice :],pajak[//]-offset))</f>
        <v/>
      </c>
      <c r="E19" s="90" t="str">
        <f>IF(pajak[[#This Row],[//]]="","",INDEX(Table1[Tgl Invoice :],pajak[//]-offset))</f>
        <v/>
      </c>
      <c r="F19" s="86" t="str">
        <f>IF(pajak[[#This Row],[//]]="","",INDEX(Table1[Kode Sales :],pajak[//]-offset))</f>
        <v/>
      </c>
      <c r="G19" s="86" t="str">
        <f>IF(pajak[[#This Row],[//]]="","",INDEX(Table1[Toko],pajak[//]-offset))</f>
        <v/>
      </c>
      <c r="H19" s="89" t="str">
        <f>IF(pajak[[#This Row],[//]]="","",SUMIF(Table1[h_id],pajak[[#This Row],[//]],Table1[h_hargasebelumdiskon]))</f>
        <v/>
      </c>
      <c r="I19" s="89" t="str">
        <f>IF(pajak[[#This Row],[//]]="","",SUMIF(Table1[h_id],pajak[[#This Row],[//]],Table1[h_diskon]))</f>
        <v/>
      </c>
      <c r="J19" s="89" t="str">
        <f>IF(pajak[[#This Row],[//]]="","",SUMIF(Table1[h_id],pajak[[#This Row],[//]],Table1[h_hargasetelahdiskon]))</f>
        <v/>
      </c>
      <c r="K19" s="89" t="str">
        <f>IF(pajak[//]="","",pajak[[#This Row],[Sub Total]]/1.11*11%)</f>
        <v/>
      </c>
      <c r="L19" s="89" t="str">
        <f>pajak[[#This Row],[Sub Total]]</f>
        <v/>
      </c>
      <c r="M19" s="86" t="str">
        <f>IF(pajak[[#This Row],[//]]="","",INDEX(Table1[pembuat nota :],pajak[//]-offset))</f>
        <v/>
      </c>
      <c r="N19" s="86" t="str">
        <f>IF(pajak[[#This Row],[//]]="","",IF(INDEX(Table1[edited :],pajak[//]-offset)="","",INDEX(Table1[edited :],pajak[//]-offset)))</f>
        <v/>
      </c>
      <c r="P19" t="str">
        <f>IF(pajak[[#This Row],[Kode Sales :]]="","",MATCH(pajak[[#This Row],[Kode Sales :]],[2]Invoice!$D:$D,0))</f>
        <v/>
      </c>
      <c r="Q19" s="193" t="e">
        <f>IF((INDEX([2]Invoice!$D:$D,Table4[[#This Row],[cek_ppn]]-4)&amp;" "&amp;INDEX([2]Invoice!$E:$E,Table4[[#This Row],[cek_ppn]]-4))=pajak[[#This Row],[No. Invoice :]],1)</f>
        <v>#VALUE!</v>
      </c>
      <c r="R19" s="193" t="e">
        <f>IF((INDEX([2]Invoice!$D:$D,Table4[[#This Row],[cek_ppn]]-2))=pajak[[#This Row],[Tgl Invoice :]],1)</f>
        <v>#VALUE!</v>
      </c>
      <c r="S19" s="193" t="e">
        <f>IF((INDEX([2]Invoice!$D:$D,Table4[[#This Row],[cek_ppn]]))=pajak[[#This Row],[Kode Sales :]],1)</f>
        <v>#VALUE!</v>
      </c>
      <c r="T19" s="193" t="e">
        <f>IF((INDEX([2]Invoice!$K:$K,Table4[[#This Row],[cek_ppn]]+28))=pajak[[#This Row],[Total Invoice]],1)</f>
        <v>#VALUE!</v>
      </c>
      <c r="U19" s="194" t="e">
        <f>IF((INDEX([2]Invoice!$J:$J,Table4[[#This Row],[cek_ppn]]+30))=pajak[[#This Row],[pembuat nota]],1)</f>
        <v>#VALUE!</v>
      </c>
    </row>
    <row r="20" spans="2:21" x14ac:dyDescent="0.25">
      <c r="C20" s="86" t="str">
        <f t="shared" si="0"/>
        <v/>
      </c>
      <c r="D20" t="str">
        <f>IF(pajak[[#This Row],[//]]="","",INDEX(Table1[No. Invoice :],pajak[//]-offset))</f>
        <v/>
      </c>
      <c r="E20" s="90" t="str">
        <f>IF(pajak[[#This Row],[//]]="","",INDEX(Table1[Tgl Invoice :],pajak[//]-offset))</f>
        <v/>
      </c>
      <c r="F20" s="86" t="str">
        <f>IF(pajak[[#This Row],[//]]="","",INDEX(Table1[Kode Sales :],pajak[//]-offset))</f>
        <v/>
      </c>
      <c r="G20" s="86" t="str">
        <f>IF(pajak[[#This Row],[//]]="","",INDEX(Table1[Toko],pajak[//]-offset))</f>
        <v/>
      </c>
      <c r="H20" s="89" t="str">
        <f>IF(pajak[[#This Row],[//]]="","",SUMIF(Table1[h_id],pajak[[#This Row],[//]],Table1[h_hargasebelumdiskon]))</f>
        <v/>
      </c>
      <c r="I20" s="89" t="str">
        <f>IF(pajak[[#This Row],[//]]="","",SUMIF(Table1[h_id],pajak[[#This Row],[//]],Table1[h_diskon]))</f>
        <v/>
      </c>
      <c r="J20" s="89" t="str">
        <f>IF(pajak[[#This Row],[//]]="","",SUMIF(Table1[h_id],pajak[[#This Row],[//]],Table1[h_hargasetelahdiskon]))</f>
        <v/>
      </c>
      <c r="K20" s="89" t="str">
        <f>IF(pajak[//]="","",pajak[[#This Row],[Sub Total]]/1.11*11%)</f>
        <v/>
      </c>
      <c r="L20" s="89" t="str">
        <f>pajak[[#This Row],[Sub Total]]</f>
        <v/>
      </c>
      <c r="M20" s="86" t="str">
        <f>IF(pajak[[#This Row],[//]]="","",INDEX(Table1[pembuat nota :],pajak[//]-offset))</f>
        <v/>
      </c>
      <c r="N20" s="86" t="str">
        <f>IF(pajak[[#This Row],[//]]="","",IF(INDEX(Table1[edited :],pajak[//]-offset)="","",INDEX(Table1[edited :],pajak[//]-offset)))</f>
        <v/>
      </c>
      <c r="P20" t="str">
        <f>IF(pajak[[#This Row],[Kode Sales :]]="","",MATCH(pajak[[#This Row],[Kode Sales :]],[2]Invoice!$D:$D,0))</f>
        <v/>
      </c>
      <c r="Q20" s="193" t="e">
        <f>IF((INDEX([2]Invoice!$D:$D,Table4[[#This Row],[cek_ppn]]-4)&amp;" "&amp;INDEX([2]Invoice!$E:$E,Table4[[#This Row],[cek_ppn]]-4))=pajak[[#This Row],[No. Invoice :]],1)</f>
        <v>#VALUE!</v>
      </c>
      <c r="R20" s="193" t="e">
        <f>IF((INDEX([2]Invoice!$D:$D,Table4[[#This Row],[cek_ppn]]-2))=pajak[[#This Row],[Tgl Invoice :]],1)</f>
        <v>#VALUE!</v>
      </c>
      <c r="S20" s="193" t="e">
        <f>IF((INDEX([2]Invoice!$D:$D,Table4[[#This Row],[cek_ppn]]))=pajak[[#This Row],[Kode Sales :]],1)</f>
        <v>#VALUE!</v>
      </c>
      <c r="T20" s="193" t="e">
        <f>IF((INDEX([2]Invoice!$K:$K,Table4[[#This Row],[cek_ppn]]+28))=pajak[[#This Row],[Total Invoice]],1)</f>
        <v>#VALUE!</v>
      </c>
      <c r="U20" s="194" t="e">
        <f>IF((INDEX([2]Invoice!$J:$J,Table4[[#This Row],[cek_ppn]]+30))=pajak[[#This Row],[pembuat nota]],1)</f>
        <v>#VALUE!</v>
      </c>
    </row>
    <row r="21" spans="2:21" x14ac:dyDescent="0.25">
      <c r="C21" s="86" t="str">
        <f t="shared" si="0"/>
        <v/>
      </c>
      <c r="D21" t="str">
        <f>IF(pajak[[#This Row],[//]]="","",INDEX(Table1[No. Invoice :],pajak[//]-offset))</f>
        <v/>
      </c>
      <c r="E21" s="90" t="str">
        <f>IF(pajak[[#This Row],[//]]="","",INDEX(Table1[Tgl Invoice :],pajak[//]-offset))</f>
        <v/>
      </c>
      <c r="F21" s="86" t="str">
        <f>IF(pajak[[#This Row],[//]]="","",INDEX(Table1[Kode Sales :],pajak[//]-offset))</f>
        <v/>
      </c>
      <c r="G21" s="86" t="str">
        <f>IF(pajak[[#This Row],[//]]="","",INDEX(Table1[Toko],pajak[//]-offset))</f>
        <v/>
      </c>
      <c r="H21" s="89" t="str">
        <f>IF(pajak[[#This Row],[//]]="","",SUMIF(Table1[h_id],pajak[[#This Row],[//]],Table1[h_hargasebelumdiskon]))</f>
        <v/>
      </c>
      <c r="I21" s="89" t="str">
        <f>IF(pajak[[#This Row],[//]]="","",SUMIF(Table1[h_id],pajak[[#This Row],[//]],Table1[h_diskon]))</f>
        <v/>
      </c>
      <c r="J21" s="89" t="str">
        <f>IF(pajak[[#This Row],[//]]="","",SUMIF(Table1[h_id],pajak[[#This Row],[//]],Table1[h_hargasetelahdiskon]))</f>
        <v/>
      </c>
      <c r="K21" s="89" t="str">
        <f>IF(pajak[//]="","",pajak[[#This Row],[Sub Total]]/1.11*11%)</f>
        <v/>
      </c>
      <c r="L21" s="89" t="str">
        <f>pajak[[#This Row],[Sub Total]]</f>
        <v/>
      </c>
      <c r="M21" s="86" t="str">
        <f>IF(pajak[[#This Row],[//]]="","",INDEX(Table1[pembuat nota :],pajak[//]-offset))</f>
        <v/>
      </c>
      <c r="N21" s="86" t="str">
        <f>IF(pajak[[#This Row],[//]]="","",IF(INDEX(Table1[edited :],pajak[//]-offset)="","",INDEX(Table1[edited :],pajak[//]-offset)))</f>
        <v/>
      </c>
      <c r="P21" t="str">
        <f>IF(pajak[[#This Row],[Kode Sales :]]="","",MATCH(pajak[[#This Row],[Kode Sales :]],[2]Invoice!$D:$D,0))</f>
        <v/>
      </c>
      <c r="Q21" s="193" t="e">
        <f>IF((INDEX([2]Invoice!$D:$D,Table4[[#This Row],[cek_ppn]]-4)&amp;" "&amp;INDEX([2]Invoice!$E:$E,Table4[[#This Row],[cek_ppn]]-4))=pajak[[#This Row],[No. Invoice :]],1)</f>
        <v>#VALUE!</v>
      </c>
      <c r="R21" s="193" t="e">
        <f>IF((INDEX([2]Invoice!$D:$D,Table4[[#This Row],[cek_ppn]]-2))=pajak[[#This Row],[Tgl Invoice :]],1)</f>
        <v>#VALUE!</v>
      </c>
      <c r="S21" s="193" t="e">
        <f>IF((INDEX([2]Invoice!$D:$D,Table4[[#This Row],[cek_ppn]]))=pajak[[#This Row],[Kode Sales :]],1)</f>
        <v>#VALUE!</v>
      </c>
      <c r="T21" s="193" t="e">
        <f>IF((INDEX([2]Invoice!$K:$K,Table4[[#This Row],[cek_ppn]]+28))=pajak[[#This Row],[Total Invoice]],1)</f>
        <v>#VALUE!</v>
      </c>
      <c r="U21" s="194" t="e">
        <f>IF((INDEX([2]Invoice!$J:$J,Table4[[#This Row],[cek_ppn]]+30))=pajak[[#This Row],[pembuat nota]],1)</f>
        <v>#VALUE!</v>
      </c>
    </row>
    <row r="22" spans="2:21" x14ac:dyDescent="0.25">
      <c r="C22" s="86" t="str">
        <f t="shared" si="0"/>
        <v/>
      </c>
      <c r="D22" s="86" t="str">
        <f>IF(pajak[[#This Row],[//]]="","",INDEX(Table1[No. Invoice :],pajak[//]-offset))</f>
        <v/>
      </c>
      <c r="E22" s="90" t="str">
        <f>IF(pajak[[#This Row],[//]]="","",INDEX(Table1[Tgl Invoice :],pajak[//]-offset))</f>
        <v/>
      </c>
      <c r="F22" s="86" t="str">
        <f>IF(pajak[[#This Row],[//]]="","",INDEX(Table1[Kode Sales :],pajak[//]-offset))</f>
        <v/>
      </c>
      <c r="G22" s="86" t="str">
        <f>IF(pajak[[#This Row],[//]]="","",INDEX(Table1[Toko],pajak[//]-offset))</f>
        <v/>
      </c>
      <c r="H22" s="89" t="str">
        <f>IF(pajak[[#This Row],[//]]="","",SUMIF(Table1[h_id],pajak[[#This Row],[//]],Table1[h_hargasebelumdiskon]))</f>
        <v/>
      </c>
      <c r="I22" s="89" t="str">
        <f>IF(pajak[[#This Row],[//]]="","",SUMIF(Table1[h_id],pajak[[#This Row],[//]],Table1[h_diskon]))</f>
        <v/>
      </c>
      <c r="J22" s="89" t="str">
        <f>IF(pajak[[#This Row],[//]]="","",SUMIF(Table1[h_id],pajak[[#This Row],[//]],Table1[h_hargasetelahdiskon]))</f>
        <v/>
      </c>
      <c r="K22" s="89" t="str">
        <f>IF(pajak[//]="","",pajak[[#This Row],[Sub Total]]/1.11*11%)</f>
        <v/>
      </c>
      <c r="L22" s="89" t="str">
        <f>pajak[[#This Row],[Sub Total]]</f>
        <v/>
      </c>
      <c r="M22" s="86" t="str">
        <f>IF(pajak[[#This Row],[//]]="","",INDEX(Table1[pembuat nota :],pajak[//]-offset))</f>
        <v/>
      </c>
      <c r="N22" s="86" t="str">
        <f>IF(pajak[[#This Row],[//]]="","",IF(INDEX(Table1[edited :],pajak[//]-offset)="","",INDEX(Table1[edited :],pajak[//]-offset)))</f>
        <v/>
      </c>
      <c r="P22" t="str">
        <f>IF(pajak[[#This Row],[Kode Sales :]]="","",MATCH(pajak[[#This Row],[Kode Sales :]],[2]Invoice!$D:$D,0))</f>
        <v/>
      </c>
      <c r="Q22" s="193" t="e">
        <f>IF((INDEX([2]Invoice!$D:$D,Table4[[#This Row],[cek_ppn]]-4)&amp;" "&amp;INDEX([2]Invoice!$E:$E,Table4[[#This Row],[cek_ppn]]-4))=pajak[[#This Row],[No. Invoice :]],1)</f>
        <v>#VALUE!</v>
      </c>
      <c r="R22" s="193" t="e">
        <f>IF((INDEX([2]Invoice!$D:$D,Table4[[#This Row],[cek_ppn]]-2))=pajak[[#This Row],[Tgl Invoice :]],1)</f>
        <v>#VALUE!</v>
      </c>
      <c r="S22" s="193" t="e">
        <f>IF((INDEX([2]Invoice!$D:$D,Table4[[#This Row],[cek_ppn]]))=pajak[[#This Row],[Kode Sales :]],1)</f>
        <v>#VALUE!</v>
      </c>
      <c r="T22" s="193" t="e">
        <f>IF((INDEX([2]Invoice!$K:$K,Table4[[#This Row],[cek_ppn]]+28))=pajak[[#This Row],[Total Invoice]],1)</f>
        <v>#VALUE!</v>
      </c>
      <c r="U22" s="194" t="e">
        <f>IF((INDEX([2]Invoice!$J:$J,Table4[[#This Row],[cek_ppn]]+30))=pajak[[#This Row],[pembuat nota]],1)</f>
        <v>#VALUE!</v>
      </c>
    </row>
    <row r="23" spans="2:21" x14ac:dyDescent="0.25">
      <c r="C23" s="86" t="str">
        <f t="shared" si="0"/>
        <v/>
      </c>
      <c r="D23" s="86" t="str">
        <f>IF(pajak[[#This Row],[//]]="","",INDEX(Table1[No. Invoice :],pajak[//]-offset))</f>
        <v/>
      </c>
      <c r="E23" s="90" t="str">
        <f>IF(pajak[[#This Row],[//]]="","",INDEX(Table1[Tgl Invoice :],pajak[//]-offset))</f>
        <v/>
      </c>
      <c r="F23" s="86" t="str">
        <f>IF(pajak[[#This Row],[//]]="","",INDEX(Table1[Kode Sales :],pajak[//]-offset))</f>
        <v/>
      </c>
      <c r="G23" s="86" t="str">
        <f>IF(pajak[[#This Row],[//]]="","",INDEX(Table1[Toko],pajak[//]-offset))</f>
        <v/>
      </c>
      <c r="H23" s="89" t="str">
        <f>IF(pajak[[#This Row],[//]]="","",SUMIF(Table1[h_id],pajak[[#This Row],[//]],Table1[h_hargasebelumdiskon]))</f>
        <v/>
      </c>
      <c r="I23" s="89" t="str">
        <f>IF(pajak[[#This Row],[//]]="","",SUMIF(Table1[h_id],pajak[[#This Row],[//]],Table1[h_diskon]))</f>
        <v/>
      </c>
      <c r="J23" s="89" t="str">
        <f>IF(pajak[[#This Row],[//]]="","",SUMIF(Table1[h_id],pajak[[#This Row],[//]],Table1[h_hargasetelahdiskon]))</f>
        <v/>
      </c>
      <c r="K23" s="89" t="str">
        <f>IF(pajak[//]="","",pajak[[#This Row],[Sub Total]]/1.11*11%)</f>
        <v/>
      </c>
      <c r="L23" s="89" t="str">
        <f>pajak[[#This Row],[Sub Total]]</f>
        <v/>
      </c>
      <c r="M23" s="86" t="str">
        <f>IF(pajak[[#This Row],[//]]="","",INDEX(Table1[pembuat nota :],pajak[//]-offset))</f>
        <v/>
      </c>
      <c r="N23" s="86" t="str">
        <f>IF(pajak[[#This Row],[//]]="","",IF(INDEX(Table1[edited :],pajak[//]-offset)="","",INDEX(Table1[edited :],pajak[//]-offset)))</f>
        <v/>
      </c>
      <c r="P23" t="str">
        <f>IF(pajak[[#This Row],[Kode Sales :]]="","",MATCH(pajak[[#This Row],[Kode Sales :]],[2]Invoice!$D:$D,0))</f>
        <v/>
      </c>
      <c r="Q23" s="193" t="e">
        <f>IF((INDEX([2]Invoice!$D:$D,Table4[[#This Row],[cek_ppn]]-4)&amp;" "&amp;INDEX([2]Invoice!$E:$E,Table4[[#This Row],[cek_ppn]]-4))=pajak[[#This Row],[No. Invoice :]],1)</f>
        <v>#VALUE!</v>
      </c>
      <c r="R23" s="193" t="e">
        <f>IF((INDEX([2]Invoice!$D:$D,Table4[[#This Row],[cek_ppn]]-2))=pajak[[#This Row],[Tgl Invoice :]],1)</f>
        <v>#VALUE!</v>
      </c>
      <c r="S23" s="193" t="e">
        <f>IF((INDEX([2]Invoice!$D:$D,Table4[[#This Row],[cek_ppn]]))=pajak[[#This Row],[Kode Sales :]],1)</f>
        <v>#VALUE!</v>
      </c>
      <c r="T23" s="193" t="e">
        <f>IF((INDEX([2]Invoice!$K:$K,Table4[[#This Row],[cek_ppn]]+28))=pajak[[#This Row],[Total Invoice]],1)</f>
        <v>#VALUE!</v>
      </c>
      <c r="U23" s="194" t="e">
        <f>IF((INDEX([2]Invoice!$J:$J,Table4[[#This Row],[cek_ppn]]+30))=pajak[[#This Row],[pembuat nota]],1)</f>
        <v>#VALUE!</v>
      </c>
    </row>
    <row r="24" spans="2:21" x14ac:dyDescent="0.25">
      <c r="C24" s="86" t="str">
        <f t="shared" si="0"/>
        <v/>
      </c>
      <c r="D24" s="86" t="str">
        <f>IF(pajak[[#This Row],[//]]="","",INDEX(Table1[No. Invoice :],pajak[//]-offset))</f>
        <v/>
      </c>
      <c r="E24" s="90" t="str">
        <f>IF(pajak[[#This Row],[//]]="","",INDEX(Table1[Tgl Invoice :],pajak[//]-offset))</f>
        <v/>
      </c>
      <c r="F24" s="86" t="str">
        <f>IF(pajak[[#This Row],[//]]="","",INDEX(Table1[Kode Sales :],pajak[//]-offset))</f>
        <v/>
      </c>
      <c r="G24" s="86" t="str">
        <f>IF(pajak[[#This Row],[//]]="","",INDEX(Table1[Toko],pajak[//]-offset))</f>
        <v/>
      </c>
      <c r="H24" s="89" t="str">
        <f>IF(pajak[[#This Row],[//]]="","",SUMIF(Table1[h_id],pajak[[#This Row],[//]],Table1[h_hargasebelumdiskon]))</f>
        <v/>
      </c>
      <c r="I24" s="89" t="str">
        <f>IF(pajak[[#This Row],[//]]="","",SUMIF(Table1[h_id],pajak[[#This Row],[//]],Table1[h_diskon]))</f>
        <v/>
      </c>
      <c r="J24" s="89" t="str">
        <f>IF(pajak[[#This Row],[//]]="","",SUMIF(Table1[h_id],pajak[[#This Row],[//]],Table1[h_hargasetelahdiskon]))</f>
        <v/>
      </c>
      <c r="K24" s="89" t="str">
        <f>IF(pajak[//]="","",pajak[[#This Row],[Sub Total]]/1.11*11%)</f>
        <v/>
      </c>
      <c r="L24" s="89" t="str">
        <f>pajak[[#This Row],[Sub Total]]</f>
        <v/>
      </c>
      <c r="M24" s="86" t="str">
        <f>IF(pajak[[#This Row],[//]]="","",INDEX(Table1[pembuat nota :],pajak[//]-offset))</f>
        <v/>
      </c>
      <c r="N24" s="86" t="str">
        <f>IF(pajak[[#This Row],[//]]="","",IF(INDEX(Table1[edited :],pajak[//]-offset)="","",INDEX(Table1[edited :],pajak[//]-offset)))</f>
        <v/>
      </c>
      <c r="P24" s="86" t="str">
        <f>IF(pajak[[#This Row],[Kode Sales :]]="","",MATCH(pajak[[#This Row],[Kode Sales :]],[2]Invoice!$D:$D,0))</f>
        <v/>
      </c>
      <c r="Q24" s="194" t="e">
        <f>IF((INDEX([2]Invoice!$D:$D,Table4[[#This Row],[cek_ppn]]-4)&amp;" "&amp;INDEX([2]Invoice!$E:$E,Table4[[#This Row],[cek_ppn]]-4))=pajak[[#This Row],[No. Invoice :]],1)</f>
        <v>#VALUE!</v>
      </c>
      <c r="R24" s="194" t="e">
        <f>IF((INDEX([2]Invoice!$D:$D,Table4[[#This Row],[cek_ppn]]-2))=pajak[[#This Row],[Tgl Invoice :]],1)</f>
        <v>#VALUE!</v>
      </c>
      <c r="S24" s="194" t="e">
        <f>IF((INDEX([2]Invoice!$D:$D,Table4[[#This Row],[cek_ppn]]))=pajak[[#This Row],[Kode Sales :]],1)</f>
        <v>#VALUE!</v>
      </c>
      <c r="T24" s="194" t="e">
        <f>IF((INDEX([2]Invoice!$K:$K,Table4[[#This Row],[cek_ppn]]+28))=pajak[[#This Row],[Total Invoice]],1)</f>
        <v>#VALUE!</v>
      </c>
      <c r="U24" s="194" t="e">
        <f>IF((INDEX([2]Invoice!$J:$J,Table4[[#This Row],[cek_ppn]]+30))=pajak[[#This Row],[pembuat nota]],1)</f>
        <v>#VALUE!</v>
      </c>
    </row>
    <row r="25" spans="2:21" x14ac:dyDescent="0.25">
      <c r="C25" s="86" t="str">
        <f t="shared" si="0"/>
        <v/>
      </c>
      <c r="D25" s="86" t="str">
        <f>IF(pajak[[#This Row],[//]]="","",INDEX(Table1[No. Invoice :],pajak[//]-offset))</f>
        <v/>
      </c>
      <c r="E25" s="90" t="str">
        <f>IF(pajak[[#This Row],[//]]="","",INDEX(Table1[Tgl Invoice :],pajak[//]-offset))</f>
        <v/>
      </c>
      <c r="F25" s="86" t="str">
        <f>IF(pajak[[#This Row],[//]]="","",INDEX(Table1[Kode Sales :],pajak[//]-offset))</f>
        <v/>
      </c>
      <c r="G25" s="86" t="str">
        <f>IF(pajak[[#This Row],[//]]="","",INDEX(Table1[Toko],pajak[//]-offset))</f>
        <v/>
      </c>
      <c r="H25" s="89" t="str">
        <f>IF(pajak[[#This Row],[//]]="","",SUMIF(Table1[h_id],pajak[[#This Row],[//]],Table1[h_hargasebelumdiskon]))</f>
        <v/>
      </c>
      <c r="I25" s="89" t="str">
        <f>IF(pajak[[#This Row],[//]]="","",SUMIF(Table1[h_id],pajak[[#This Row],[//]],Table1[h_diskon]))</f>
        <v/>
      </c>
      <c r="J25" s="89" t="str">
        <f>IF(pajak[[#This Row],[//]]="","",SUMIF(Table1[h_id],pajak[[#This Row],[//]],Table1[h_hargasetelahdiskon]))</f>
        <v/>
      </c>
      <c r="K25" s="89" t="str">
        <f>IF(pajak[//]="","",pajak[[#This Row],[Sub Total]]/1.11*11%)</f>
        <v/>
      </c>
      <c r="L25" s="89" t="str">
        <f>pajak[[#This Row],[Sub Total]]</f>
        <v/>
      </c>
      <c r="M25" s="86" t="str">
        <f>IF(pajak[[#This Row],[//]]="","",INDEX(Table1[pembuat nota :],pajak[//]-offset))</f>
        <v/>
      </c>
      <c r="N25" s="86" t="str">
        <f>IF(pajak[[#This Row],[//]]="","",IF(INDEX(Table1[edited :],pajak[//]-offset)="","",INDEX(Table1[edited :],pajak[//]-offset)))</f>
        <v/>
      </c>
      <c r="P25" s="86" t="str">
        <f>IF(pajak[[#This Row],[Kode Sales :]]="","",MATCH(pajak[[#This Row],[Kode Sales :]],[2]Invoice!$D:$D,0))</f>
        <v/>
      </c>
      <c r="Q25" s="194" t="e">
        <f>IF((INDEX([2]Invoice!$D:$D,Table4[[#This Row],[cek_ppn]]-4)&amp;" "&amp;INDEX([2]Invoice!$E:$E,Table4[[#This Row],[cek_ppn]]-4))=pajak[[#This Row],[No. Invoice :]],1)</f>
        <v>#VALUE!</v>
      </c>
      <c r="R25" s="194" t="e">
        <f>IF((INDEX([2]Invoice!$D:$D,Table4[[#This Row],[cek_ppn]]-2))=pajak[[#This Row],[Tgl Invoice :]],1)</f>
        <v>#VALUE!</v>
      </c>
      <c r="S25" s="194" t="e">
        <f>IF((INDEX([2]Invoice!$D:$D,Table4[[#This Row],[cek_ppn]]))=pajak[[#This Row],[Kode Sales :]],1)</f>
        <v>#VALUE!</v>
      </c>
      <c r="T25" s="194" t="e">
        <f>IF((INDEX([2]Invoice!$K:$K,Table4[[#This Row],[cek_ppn]]+28))=pajak[[#This Row],[Total Invoice]],1)</f>
        <v>#VALUE!</v>
      </c>
      <c r="U25" s="194" t="e">
        <f>IF((INDEX([2]Invoice!$J:$J,Table4[[#This Row],[cek_ppn]]+30))=pajak[[#This Row],[pembuat nota]],1)</f>
        <v>#VALUE!</v>
      </c>
    </row>
    <row r="26" spans="2:21" x14ac:dyDescent="0.25">
      <c r="C26" s="86" t="str">
        <f t="shared" si="0"/>
        <v/>
      </c>
      <c r="D26" s="86" t="str">
        <f>IF(pajak[[#This Row],[//]]="","",INDEX(Table1[No. Invoice :],pajak[//]-offset))</f>
        <v/>
      </c>
      <c r="E26" s="90" t="str">
        <f>IF(pajak[[#This Row],[//]]="","",INDEX(Table1[Tgl Invoice :],pajak[//]-offset))</f>
        <v/>
      </c>
      <c r="F26" s="86" t="str">
        <f>IF(pajak[[#This Row],[//]]="","",INDEX(Table1[Kode Sales :],pajak[//]-offset))</f>
        <v/>
      </c>
      <c r="G26" s="86" t="str">
        <f>IF(pajak[[#This Row],[//]]="","",INDEX(Table1[Toko],pajak[//]-offset))</f>
        <v/>
      </c>
      <c r="H26" s="89" t="str">
        <f>IF(pajak[[#This Row],[//]]="","",SUMIF(Table1[h_id],pajak[[#This Row],[//]],Table1[h_hargasebelumdiskon]))</f>
        <v/>
      </c>
      <c r="I26" s="89" t="str">
        <f>IF(pajak[[#This Row],[//]]="","",SUMIF(Table1[h_id],pajak[[#This Row],[//]],Table1[h_diskon]))</f>
        <v/>
      </c>
      <c r="J26" s="89" t="str">
        <f>IF(pajak[[#This Row],[//]]="","",SUMIF(Table1[h_id],pajak[[#This Row],[//]],Table1[h_hargasetelahdiskon]))</f>
        <v/>
      </c>
      <c r="K26" s="89" t="str">
        <f>IF(pajak[//]="","",pajak[[#This Row],[Sub Total]]/1.11*11%)</f>
        <v/>
      </c>
      <c r="L26" s="89" t="str">
        <f>pajak[[#This Row],[Sub Total]]</f>
        <v/>
      </c>
      <c r="M26" s="86" t="str">
        <f>IF(pajak[[#This Row],[//]]="","",INDEX(Table1[pembuat nota :],pajak[//]-offset))</f>
        <v/>
      </c>
      <c r="N26" s="86" t="str">
        <f>IF(pajak[[#This Row],[//]]="","",IF(INDEX(Table1[edited :],pajak[//]-offset)="","",INDEX(Table1[edited :],pajak[//]-offset)))</f>
        <v/>
      </c>
      <c r="P26" s="86" t="str">
        <f>IF(pajak[[#This Row],[Kode Sales :]]="","",MATCH(pajak[[#This Row],[Kode Sales :]],[2]Invoice!$D:$D,0))</f>
        <v/>
      </c>
      <c r="Q26" s="194" t="e">
        <f>IF((INDEX([2]Invoice!$D:$D,Table4[[#This Row],[cek_ppn]]-4)&amp;" "&amp;INDEX([2]Invoice!$E:$E,Table4[[#This Row],[cek_ppn]]-4))=pajak[[#This Row],[No. Invoice :]],1)</f>
        <v>#VALUE!</v>
      </c>
      <c r="R26" s="194" t="e">
        <f>IF((INDEX([2]Invoice!$D:$D,Table4[[#This Row],[cek_ppn]]-2))=pajak[[#This Row],[Tgl Invoice :]],1)</f>
        <v>#VALUE!</v>
      </c>
      <c r="S26" s="194" t="e">
        <f>IF((INDEX([2]Invoice!$D:$D,Table4[[#This Row],[cek_ppn]]))=pajak[[#This Row],[Kode Sales :]],1)</f>
        <v>#VALUE!</v>
      </c>
      <c r="T26" s="194" t="e">
        <f>IF((INDEX([2]Invoice!$K:$K,Table4[[#This Row],[cek_ppn]]+28))=pajak[[#This Row],[Total Invoice]],1)</f>
        <v>#VALUE!</v>
      </c>
      <c r="U26" s="194" t="e">
        <f>IF((INDEX([2]Invoice!$J:$J,Table4[[#This Row],[cek_ppn]]+30))=pajak[[#This Row],[pembuat nota]],1)</f>
        <v>#VALUE!</v>
      </c>
    </row>
    <row r="27" spans="2:21" x14ac:dyDescent="0.25">
      <c r="C27" s="86" t="str">
        <f t="shared" si="0"/>
        <v/>
      </c>
      <c r="D27" s="86" t="str">
        <f>IF(pajak[[#This Row],[//]]="","",INDEX(Table1[No. Invoice :],pajak[//]-offset))</f>
        <v/>
      </c>
      <c r="E27" s="90" t="str">
        <f>IF(pajak[[#This Row],[//]]="","",INDEX(Table1[Tgl Invoice :],pajak[//]-offset))</f>
        <v/>
      </c>
      <c r="F27" s="86" t="str">
        <f>IF(pajak[[#This Row],[//]]="","",INDEX(Table1[Kode Sales :],pajak[//]-offset))</f>
        <v/>
      </c>
      <c r="G27" s="86" t="str">
        <f>IF(pajak[[#This Row],[//]]="","",INDEX(Table1[Toko],pajak[//]-offset))</f>
        <v/>
      </c>
      <c r="H27" s="89" t="str">
        <f>IF(pajak[[#This Row],[//]]="","",SUMIF(Table1[h_id],pajak[[#This Row],[//]],Table1[h_hargasebelumdiskon]))</f>
        <v/>
      </c>
      <c r="I27" s="89" t="str">
        <f>IF(pajak[[#This Row],[//]]="","",SUMIF(Table1[h_id],pajak[[#This Row],[//]],Table1[h_diskon]))</f>
        <v/>
      </c>
      <c r="J27" s="89" t="str">
        <f>IF(pajak[[#This Row],[//]]="","",SUMIF(Table1[h_id],pajak[[#This Row],[//]],Table1[h_hargasetelahdiskon]))</f>
        <v/>
      </c>
      <c r="K27" s="89" t="str">
        <f>IF(pajak[//]="","",pajak[[#This Row],[Sub Total]]/1.11*11%)</f>
        <v/>
      </c>
      <c r="L27" s="89" t="str">
        <f>pajak[[#This Row],[Sub Total]]</f>
        <v/>
      </c>
      <c r="M27" s="86" t="str">
        <f>IF(pajak[[#This Row],[//]]="","",INDEX(Table1[pembuat nota :],pajak[//]-offset))</f>
        <v/>
      </c>
      <c r="N27" s="86" t="str">
        <f>IF(pajak[[#This Row],[//]]="","",IF(INDEX(Table1[edited :],pajak[//]-offset)="","",INDEX(Table1[edited :],pajak[//]-offset)))</f>
        <v/>
      </c>
      <c r="P27" s="86" t="str">
        <f>IF(pajak[[#This Row],[Kode Sales :]]="","",MATCH(pajak[[#This Row],[Kode Sales :]],[2]Invoice!$D:$D,0))</f>
        <v/>
      </c>
      <c r="Q27" s="194" t="e">
        <f>IF((INDEX([2]Invoice!$D:$D,Table4[[#This Row],[cek_ppn]]-4)&amp;" "&amp;INDEX([2]Invoice!$E:$E,Table4[[#This Row],[cek_ppn]]-4))=pajak[[#This Row],[No. Invoice :]],1)</f>
        <v>#VALUE!</v>
      </c>
      <c r="R27" s="194" t="e">
        <f>IF((INDEX([2]Invoice!$D:$D,Table4[[#This Row],[cek_ppn]]-2))=pajak[[#This Row],[Tgl Invoice :]],1)</f>
        <v>#VALUE!</v>
      </c>
      <c r="S27" s="194" t="e">
        <f>IF((INDEX([2]Invoice!$D:$D,Table4[[#This Row],[cek_ppn]]))=pajak[[#This Row],[Kode Sales :]],1)</f>
        <v>#VALUE!</v>
      </c>
      <c r="T27" s="194" t="e">
        <f>IF((INDEX([2]Invoice!$K:$K,Table4[[#This Row],[cek_ppn]]+28))=pajak[[#This Row],[Total Invoice]],1)</f>
        <v>#VALUE!</v>
      </c>
      <c r="U27" s="194" t="e">
        <f>IF((INDEX([2]Invoice!$J:$J,Table4[[#This Row],[cek_ppn]]+30))=pajak[[#This Row],[pembuat nota]],1)</f>
        <v>#VALUE!</v>
      </c>
    </row>
    <row r="28" spans="2:21" x14ac:dyDescent="0.25">
      <c r="C28" s="86" t="str">
        <f t="shared" si="0"/>
        <v/>
      </c>
      <c r="D28" s="86" t="str">
        <f>IF(pajak[[#This Row],[//]]="","",INDEX(Table1[No. Invoice :],pajak[//]-offset))</f>
        <v/>
      </c>
      <c r="E28" s="90" t="str">
        <f>IF(pajak[[#This Row],[//]]="","",INDEX(Table1[Tgl Invoice :],pajak[//]-offset))</f>
        <v/>
      </c>
      <c r="F28" s="86" t="str">
        <f>IF(pajak[[#This Row],[//]]="","",INDEX(Table1[Kode Sales :],pajak[//]-offset))</f>
        <v/>
      </c>
      <c r="G28" s="86" t="str">
        <f>IF(pajak[[#This Row],[//]]="","",INDEX(Table1[Toko],pajak[//]-offset))</f>
        <v/>
      </c>
      <c r="H28" s="89" t="str">
        <f>IF(pajak[[#This Row],[//]]="","",SUMIF(Table1[h_id],pajak[[#This Row],[//]],Table1[h_hargasebelumdiskon]))</f>
        <v/>
      </c>
      <c r="I28" s="89" t="str">
        <f>IF(pajak[[#This Row],[//]]="","",SUMIF(Table1[h_id],pajak[[#This Row],[//]],Table1[h_diskon]))</f>
        <v/>
      </c>
      <c r="J28" s="89" t="str">
        <f>IF(pajak[[#This Row],[//]]="","",SUMIF(Table1[h_id],pajak[[#This Row],[//]],Table1[h_hargasetelahdiskon]))</f>
        <v/>
      </c>
      <c r="K28" s="89" t="str">
        <f>IF(pajak[//]="","",pajak[[#This Row],[Sub Total]]/1.11*11%)</f>
        <v/>
      </c>
      <c r="L28" s="89" t="str">
        <f>pajak[[#This Row],[Sub Total]]</f>
        <v/>
      </c>
      <c r="M28" s="86" t="str">
        <f>IF(pajak[[#This Row],[//]]="","",INDEX(Table1[pembuat nota :],pajak[//]-offset))</f>
        <v/>
      </c>
      <c r="N28" s="86" t="str">
        <f>IF(pajak[[#This Row],[//]]="","",IF(INDEX(Table1[edited :],pajak[//]-offset)="","",INDEX(Table1[edited :],pajak[//]-offset)))</f>
        <v/>
      </c>
      <c r="O28"/>
      <c r="P28" s="86" t="str">
        <f>IF(pajak[[#This Row],[Kode Sales :]]="","",MATCH(pajak[[#This Row],[Kode Sales :]],[2]Invoice!$D:$D,0))</f>
        <v/>
      </c>
      <c r="Q28" s="194" t="e">
        <f>IF((INDEX([2]Invoice!$D:$D,Table4[[#This Row],[cek_ppn]]-4)&amp;" "&amp;INDEX([2]Invoice!$E:$E,Table4[[#This Row],[cek_ppn]]-4))=pajak[[#This Row],[No. Invoice :]],1)</f>
        <v>#VALUE!</v>
      </c>
      <c r="R28" s="194" t="e">
        <f>IF((INDEX([2]Invoice!$D:$D,Table4[[#This Row],[cek_ppn]]-2))=pajak[[#This Row],[Tgl Invoice :]],1)</f>
        <v>#VALUE!</v>
      </c>
      <c r="S28" s="194" t="e">
        <f>IF((INDEX([2]Invoice!$D:$D,Table4[[#This Row],[cek_ppn]]))=pajak[[#This Row],[Kode Sales :]],1)</f>
        <v>#VALUE!</v>
      </c>
      <c r="T28" s="194" t="e">
        <f>IF((INDEX([2]Invoice!$K:$K,Table4[[#This Row],[cek_ppn]]+28))=pajak[[#This Row],[Total Invoice]],1)</f>
        <v>#VALUE!</v>
      </c>
      <c r="U28" s="194" t="e">
        <f>IF((INDEX([2]Invoice!$J:$J,Table4[[#This Row],[cek_ppn]]+30))=pajak[[#This Row],[pembuat nota]],1)</f>
        <v>#VALUE!</v>
      </c>
    </row>
    <row r="29" spans="2:21" x14ac:dyDescent="0.25">
      <c r="C29" s="86" t="str">
        <f t="shared" si="0"/>
        <v/>
      </c>
      <c r="D29" s="86" t="str">
        <f>IF(pajak[[#This Row],[//]]="","",INDEX(Table1[No. Invoice :],pajak[//]-offset))</f>
        <v/>
      </c>
      <c r="E29" s="90" t="str">
        <f>IF(pajak[[#This Row],[//]]="","",INDEX(Table1[Tgl Invoice :],pajak[//]-offset))</f>
        <v/>
      </c>
      <c r="F29" s="86" t="str">
        <f>IF(pajak[[#This Row],[//]]="","",INDEX(Table1[Kode Sales :],pajak[//]-offset))</f>
        <v/>
      </c>
      <c r="G29" s="86" t="str">
        <f>IF(pajak[[#This Row],[//]]="","",INDEX(Table1[Toko],pajak[//]-offset))</f>
        <v/>
      </c>
      <c r="H29" s="89" t="str">
        <f>IF(pajak[[#This Row],[//]]="","",SUMIF(Table1[h_id],pajak[[#This Row],[//]],Table1[h_hargasebelumdiskon]))</f>
        <v/>
      </c>
      <c r="I29" s="89" t="str">
        <f>IF(pajak[[#This Row],[//]]="","",SUMIF(Table1[h_id],pajak[[#This Row],[//]],Table1[h_diskon]))</f>
        <v/>
      </c>
      <c r="J29" s="89" t="str">
        <f>IF(pajak[[#This Row],[//]]="","",SUMIF(Table1[h_id],pajak[[#This Row],[//]],Table1[h_hargasetelahdiskon]))</f>
        <v/>
      </c>
      <c r="K29" s="89" t="str">
        <f>IF(pajak[//]="","",pajak[[#This Row],[Sub Total]]/1.11*11%)</f>
        <v/>
      </c>
      <c r="L29" s="89" t="str">
        <f>pajak[[#This Row],[Sub Total]]</f>
        <v/>
      </c>
      <c r="M29" s="86" t="str">
        <f>IF(pajak[[#This Row],[//]]="","",INDEX(Table1[pembuat nota :],pajak[//]-offset))</f>
        <v/>
      </c>
      <c r="N29" s="86" t="str">
        <f>IF(pajak[[#This Row],[//]]="","",IF(INDEX(Table1[edited :],pajak[//]-offset)="","",INDEX(Table1[edited :],pajak[//]-offset)))</f>
        <v/>
      </c>
      <c r="P29" s="86" t="str">
        <f>IF(pajak[[#This Row],[Kode Sales :]]="","",MATCH(pajak[[#This Row],[Kode Sales :]],[2]Invoice!$D:$D,0))</f>
        <v/>
      </c>
      <c r="Q29" s="194" t="e">
        <f>IF((INDEX([2]Invoice!$D:$D,Table4[[#This Row],[cek_ppn]]-4)&amp;" "&amp;INDEX([2]Invoice!$E:$E,Table4[[#This Row],[cek_ppn]]-4))=pajak[[#This Row],[No. Invoice :]],1)</f>
        <v>#VALUE!</v>
      </c>
      <c r="R29" s="194" t="e">
        <f>IF((INDEX([2]Invoice!$D:$D,Table4[[#This Row],[cek_ppn]]-2))=pajak[[#This Row],[Tgl Invoice :]],1)</f>
        <v>#VALUE!</v>
      </c>
      <c r="S29" s="194" t="e">
        <f>IF((INDEX([2]Invoice!$D:$D,Table4[[#This Row],[cek_ppn]]))=pajak[[#This Row],[Kode Sales :]],1)</f>
        <v>#VALUE!</v>
      </c>
      <c r="T29" s="194" t="e">
        <f>IF((INDEX([2]Invoice!$K:$K,Table4[[#This Row],[cek_ppn]]+28))=pajak[[#This Row],[Total Invoice]],1)</f>
        <v>#VALUE!</v>
      </c>
      <c r="U29" s="194" t="e">
        <f>IF((INDEX([2]Invoice!$J:$J,Table4[[#This Row],[cek_ppn]]+30))=pajak[[#This Row],[pembuat nota]],1)</f>
        <v>#VALUE!</v>
      </c>
    </row>
    <row r="30" spans="2:21" x14ac:dyDescent="0.25">
      <c r="C30" s="86" t="str">
        <f t="shared" si="0"/>
        <v/>
      </c>
      <c r="D30" s="86" t="str">
        <f>IF(pajak[[#This Row],[//]]="","",INDEX(Table1[No. Invoice :],pajak[//]-offset))</f>
        <v/>
      </c>
      <c r="E30" s="90" t="str">
        <f>IF(pajak[[#This Row],[//]]="","",INDEX(Table1[Tgl Invoice :],pajak[//]-offset))</f>
        <v/>
      </c>
      <c r="F30" s="86" t="str">
        <f>IF(pajak[[#This Row],[//]]="","",INDEX(Table1[Kode Sales :],pajak[//]-offset))</f>
        <v/>
      </c>
      <c r="G30" s="86" t="str">
        <f>IF(pajak[[#This Row],[//]]="","",INDEX(Table1[Toko],pajak[//]-offset))</f>
        <v/>
      </c>
      <c r="H30" s="89" t="str">
        <f>IF(pajak[[#This Row],[//]]="","",SUMIF(Table1[h_id],pajak[[#This Row],[//]],Table1[h_hargasebelumdiskon]))</f>
        <v/>
      </c>
      <c r="I30" s="89" t="str">
        <f>IF(pajak[[#This Row],[//]]="","",SUMIF(Table1[h_id],pajak[[#This Row],[//]],Table1[h_diskon]))</f>
        <v/>
      </c>
      <c r="J30" s="89" t="str">
        <f>IF(pajak[[#This Row],[//]]="","",SUMIF(Table1[h_id],pajak[[#This Row],[//]],Table1[h_hargasetelahdiskon]))</f>
        <v/>
      </c>
      <c r="K30" s="89" t="str">
        <f>IF(pajak[//]="","",pajak[[#This Row],[Sub Total]]/1.11*11%)</f>
        <v/>
      </c>
      <c r="L30" s="89" t="str">
        <f>pajak[[#This Row],[Sub Total]]</f>
        <v/>
      </c>
      <c r="M30" s="86" t="str">
        <f>IF(pajak[[#This Row],[//]]="","",INDEX(Table1[pembuat nota :],pajak[//]-offset))</f>
        <v/>
      </c>
      <c r="N30" s="86" t="str">
        <f>IF(pajak[[#This Row],[//]]="","",IF(INDEX(Table1[edited :],pajak[//]-offset)="","",INDEX(Table1[edited :],pajak[//]-offset)))</f>
        <v/>
      </c>
      <c r="P30" s="86" t="str">
        <f>IF(pajak[[#This Row],[Kode Sales :]]="","",MATCH(pajak[[#This Row],[Kode Sales :]],[2]Invoice!$D:$D,0))</f>
        <v/>
      </c>
      <c r="Q30" s="194" t="e">
        <f>IF((INDEX([2]Invoice!$D:$D,Table4[[#This Row],[cek_ppn]]-4)&amp;" "&amp;INDEX([2]Invoice!$E:$E,Table4[[#This Row],[cek_ppn]]-4))=pajak[[#This Row],[No. Invoice :]],1)</f>
        <v>#VALUE!</v>
      </c>
      <c r="R30" s="194" t="e">
        <f>IF((INDEX([2]Invoice!$D:$D,Table4[[#This Row],[cek_ppn]]-2))=pajak[[#This Row],[Tgl Invoice :]],1)</f>
        <v>#VALUE!</v>
      </c>
      <c r="S30" s="194" t="e">
        <f>IF((INDEX([2]Invoice!$D:$D,Table4[[#This Row],[cek_ppn]]))=pajak[[#This Row],[Kode Sales :]],1)</f>
        <v>#VALUE!</v>
      </c>
      <c r="T30" s="194" t="e">
        <f>IF((INDEX([2]Invoice!$K:$K,Table4[[#This Row],[cek_ppn]]+28))=pajak[[#This Row],[Total Invoice]],1)</f>
        <v>#VALUE!</v>
      </c>
      <c r="U30" s="194" t="e">
        <f>IF((INDEX([2]Invoice!$J:$J,Table4[[#This Row],[cek_ppn]]+30))=pajak[[#This Row],[pembuat nota]],1)</f>
        <v>#VALUE!</v>
      </c>
    </row>
    <row r="31" spans="2:21" x14ac:dyDescent="0.25">
      <c r="C31" s="86" t="str">
        <f t="shared" si="0"/>
        <v/>
      </c>
      <c r="D31" s="86" t="str">
        <f>IF(pajak[[#This Row],[//]]="","",INDEX(Table1[No. Invoice :],pajak[//]-offset))</f>
        <v/>
      </c>
      <c r="E31" s="90" t="str">
        <f>IF(pajak[[#This Row],[//]]="","",INDEX(Table1[Tgl Invoice :],pajak[//]-offset))</f>
        <v/>
      </c>
      <c r="F31" s="86" t="str">
        <f>IF(pajak[[#This Row],[//]]="","",INDEX(Table1[Kode Sales :],pajak[//]-offset))</f>
        <v/>
      </c>
      <c r="G31" s="86" t="str">
        <f>IF(pajak[[#This Row],[//]]="","",INDEX(Table1[Toko],pajak[//]-offset))</f>
        <v/>
      </c>
      <c r="H31" s="89" t="str">
        <f>IF(pajak[[#This Row],[//]]="","",SUMIF(Table1[h_id],pajak[[#This Row],[//]],Table1[h_hargasebelumdiskon]))</f>
        <v/>
      </c>
      <c r="I31" s="89" t="str">
        <f>IF(pajak[[#This Row],[//]]="","",SUMIF(Table1[h_id],pajak[[#This Row],[//]],Table1[h_diskon]))</f>
        <v/>
      </c>
      <c r="J31" s="89" t="str">
        <f>IF(pajak[[#This Row],[//]]="","",SUMIF(Table1[h_id],pajak[[#This Row],[//]],Table1[h_hargasetelahdiskon]))</f>
        <v/>
      </c>
      <c r="K31" s="89" t="str">
        <f>IF(pajak[//]="","",pajak[[#This Row],[Sub Total]]/1.11*11%)</f>
        <v/>
      </c>
      <c r="L31" s="89" t="str">
        <f>pajak[[#This Row],[Sub Total]]</f>
        <v/>
      </c>
      <c r="M31" s="86" t="str">
        <f>IF(pajak[[#This Row],[//]]="","",INDEX(Table1[pembuat nota :],pajak[//]-offset))</f>
        <v/>
      </c>
      <c r="N31" s="86" t="str">
        <f>IF(pajak[[#This Row],[//]]="","",IF(INDEX(Table1[edited :],pajak[//]-offset)="","",INDEX(Table1[edited :],pajak[//]-offset)))</f>
        <v/>
      </c>
      <c r="P31" s="86" t="str">
        <f>IF(pajak[[#This Row],[Kode Sales :]]="","",MATCH(pajak[[#This Row],[Kode Sales :]],[2]Invoice!$D:$D,0))</f>
        <v/>
      </c>
      <c r="Q31" s="194" t="e">
        <f>IF((INDEX([2]Invoice!$D:$D,Table4[[#This Row],[cek_ppn]]-4)&amp;" "&amp;INDEX([2]Invoice!$E:$E,Table4[[#This Row],[cek_ppn]]-4))=pajak[[#This Row],[No. Invoice :]],1)</f>
        <v>#VALUE!</v>
      </c>
      <c r="R31" s="194" t="e">
        <f>IF((INDEX([2]Invoice!$D:$D,Table4[[#This Row],[cek_ppn]]-2))=pajak[[#This Row],[Tgl Invoice :]],1)</f>
        <v>#VALUE!</v>
      </c>
      <c r="S31" s="194" t="e">
        <f>IF((INDEX([2]Invoice!$D:$D,Table4[[#This Row],[cek_ppn]]))=pajak[[#This Row],[Kode Sales :]],1)</f>
        <v>#VALUE!</v>
      </c>
      <c r="T31" s="194" t="e">
        <f>IF((INDEX([2]Invoice!$K:$K,Table4[[#This Row],[cek_ppn]]+28))=pajak[[#This Row],[Total Invoice]],1)</f>
        <v>#VALUE!</v>
      </c>
      <c r="U31" s="194" t="e">
        <f>IF((INDEX([2]Invoice!$J:$J,Table4[[#This Row],[cek_ppn]]+30))=pajak[[#This Row],[pembuat nota]],1)</f>
        <v>#VALUE!</v>
      </c>
    </row>
    <row r="32" spans="2:21" x14ac:dyDescent="0.25">
      <c r="C32" s="86" t="str">
        <f t="shared" si="0"/>
        <v/>
      </c>
      <c r="D32" s="86" t="str">
        <f>IF(pajak[[#This Row],[//]]="","",INDEX(Table1[No. Invoice :],pajak[//]-offset))</f>
        <v/>
      </c>
      <c r="E32" s="90" t="str">
        <f>IF(pajak[[#This Row],[//]]="","",INDEX(Table1[Tgl Invoice :],pajak[//]-offset))</f>
        <v/>
      </c>
      <c r="F32" s="86" t="str">
        <f>IF(pajak[[#This Row],[//]]="","",INDEX(Table1[Kode Sales :],pajak[//]-offset))</f>
        <v/>
      </c>
      <c r="G32" s="86" t="str">
        <f>IF(pajak[[#This Row],[//]]="","",INDEX(Table1[Toko],pajak[//]-offset))</f>
        <v/>
      </c>
      <c r="H32" s="89" t="str">
        <f>IF(pajak[[#This Row],[//]]="","",SUMIF(Table1[h_id],pajak[[#This Row],[//]],Table1[h_hargasebelumdiskon]))</f>
        <v/>
      </c>
      <c r="I32" s="89" t="str">
        <f>IF(pajak[[#This Row],[//]]="","",SUMIF(Table1[h_id],pajak[[#This Row],[//]],Table1[h_diskon]))</f>
        <v/>
      </c>
      <c r="J32" s="89" t="str">
        <f>IF(pajak[[#This Row],[//]]="","",SUMIF(Table1[h_id],pajak[[#This Row],[//]],Table1[h_hargasetelahdiskon]))</f>
        <v/>
      </c>
      <c r="K32" s="89" t="str">
        <f>IF(pajak[//]="","",pajak[[#This Row],[Sub Total]]/1.11*11%)</f>
        <v/>
      </c>
      <c r="L32" s="89" t="str">
        <f>pajak[[#This Row],[Sub Total]]</f>
        <v/>
      </c>
      <c r="M32" s="86" t="str">
        <f>IF(pajak[[#This Row],[//]]="","",INDEX(Table1[pembuat nota :],pajak[//]-offset))</f>
        <v/>
      </c>
      <c r="N32" s="86" t="str">
        <f>IF(pajak[[#This Row],[//]]="","",IF(INDEX(Table1[edited :],pajak[//]-offset)="","",INDEX(Table1[edited :],pajak[//]-offset)))</f>
        <v/>
      </c>
      <c r="P32" s="86" t="str">
        <f>IF(pajak[[#This Row],[Kode Sales :]]="","",MATCH(pajak[[#This Row],[Kode Sales :]],[2]Invoice!$D:$D,0))</f>
        <v/>
      </c>
      <c r="Q32" s="194" t="e">
        <f>IF((INDEX([2]Invoice!$D:$D,Table4[[#This Row],[cek_ppn]]-4)&amp;" "&amp;INDEX([2]Invoice!$E:$E,Table4[[#This Row],[cek_ppn]]-4))=pajak[[#This Row],[No. Invoice :]],1)</f>
        <v>#VALUE!</v>
      </c>
      <c r="R32" s="194" t="e">
        <f>IF((INDEX([2]Invoice!$D:$D,Table4[[#This Row],[cek_ppn]]-2))=pajak[[#This Row],[Tgl Invoice :]],1)</f>
        <v>#VALUE!</v>
      </c>
      <c r="S32" s="194" t="e">
        <f>IF((INDEX([2]Invoice!$D:$D,Table4[[#This Row],[cek_ppn]]))=pajak[[#This Row],[Kode Sales :]],1)</f>
        <v>#VALUE!</v>
      </c>
      <c r="T32" s="194" t="e">
        <f>IF((INDEX([2]Invoice!$K:$K,Table4[[#This Row],[cek_ppn]]+28))=pajak[[#This Row],[Total Invoice]],1)</f>
        <v>#VALUE!</v>
      </c>
      <c r="U32" s="194" t="e">
        <f>IF((INDEX([2]Invoice!$J:$J,Table4[[#This Row],[cek_ppn]]+30))=pajak[[#This Row],[pembuat nota]],1)</f>
        <v>#VALUE!</v>
      </c>
    </row>
    <row r="33" spans="3:21" x14ac:dyDescent="0.25">
      <c r="C33" s="86" t="str">
        <f t="shared" si="0"/>
        <v/>
      </c>
      <c r="D33" s="86" t="str">
        <f>IF(pajak[[#This Row],[//]]="","",INDEX(Table1[No. Invoice :],pajak[//]-offset))</f>
        <v/>
      </c>
      <c r="E33" s="90" t="str">
        <f>IF(pajak[[#This Row],[//]]="","",INDEX(Table1[Tgl Invoice :],pajak[//]-offset))</f>
        <v/>
      </c>
      <c r="F33" s="86" t="str">
        <f>IF(pajak[[#This Row],[//]]="","",INDEX(Table1[Kode Sales :],pajak[//]-offset))</f>
        <v/>
      </c>
      <c r="G33" s="86" t="str">
        <f>IF(pajak[[#This Row],[//]]="","",INDEX(Table1[Toko],pajak[//]-offset))</f>
        <v/>
      </c>
      <c r="H33" s="89" t="str">
        <f>IF(pajak[[#This Row],[//]]="","",SUMIF(Table1[h_id],pajak[[#This Row],[//]],Table1[h_hargasebelumdiskon]))</f>
        <v/>
      </c>
      <c r="I33" s="89" t="str">
        <f>IF(pajak[[#This Row],[//]]="","",SUMIF(Table1[h_id],pajak[[#This Row],[//]],Table1[h_diskon]))</f>
        <v/>
      </c>
      <c r="J33" s="89" t="str">
        <f>IF(pajak[[#This Row],[//]]="","",SUMIF(Table1[h_id],pajak[[#This Row],[//]],Table1[h_hargasetelahdiskon]))</f>
        <v/>
      </c>
      <c r="K33" s="89" t="str">
        <f>IF(pajak[//]="","",pajak[[#This Row],[Sub Total]]/1.11*11%)</f>
        <v/>
      </c>
      <c r="L33" s="89" t="str">
        <f>pajak[[#This Row],[Sub Total]]</f>
        <v/>
      </c>
      <c r="M33" s="86" t="str">
        <f>IF(pajak[[#This Row],[//]]="","",INDEX(Table1[pembuat nota :],pajak[//]-offset))</f>
        <v/>
      </c>
      <c r="N33" s="86" t="str">
        <f>IF(pajak[[#This Row],[//]]="","",IF(INDEX(Table1[edited :],pajak[//]-offset)="","",INDEX(Table1[edited :],pajak[//]-offset)))</f>
        <v/>
      </c>
      <c r="P33" s="86" t="str">
        <f>IF(pajak[[#This Row],[Kode Sales :]]="","",MATCH(pajak[[#This Row],[Kode Sales :]],[2]Invoice!$D:$D,0))</f>
        <v/>
      </c>
      <c r="Q33" s="194" t="e">
        <f>IF((INDEX([2]Invoice!$D:$D,Table4[[#This Row],[cek_ppn]]-4)&amp;" "&amp;INDEX([2]Invoice!$E:$E,Table4[[#This Row],[cek_ppn]]-4))=pajak[[#This Row],[No. Invoice :]],1)</f>
        <v>#VALUE!</v>
      </c>
      <c r="R33" s="194" t="e">
        <f>IF((INDEX([2]Invoice!$D:$D,Table4[[#This Row],[cek_ppn]]-2))=pajak[[#This Row],[Tgl Invoice :]],1)</f>
        <v>#VALUE!</v>
      </c>
      <c r="S33" s="194" t="e">
        <f>IF((INDEX([2]Invoice!$D:$D,Table4[[#This Row],[cek_ppn]]))=pajak[[#This Row],[Kode Sales :]],1)</f>
        <v>#VALUE!</v>
      </c>
      <c r="T33" s="194" t="e">
        <f>IF((INDEX([2]Invoice!$K:$K,Table4[[#This Row],[cek_ppn]]+28))=pajak[[#This Row],[Total Invoice]],1)</f>
        <v>#VALUE!</v>
      </c>
      <c r="U33" s="194" t="e">
        <f>IF((INDEX([2]Invoice!$J:$J,Table4[[#This Row],[cek_ppn]]+30))=pajak[[#This Row],[pembuat nota]],1)</f>
        <v>#VALUE!</v>
      </c>
    </row>
    <row r="34" spans="3:21" x14ac:dyDescent="0.25">
      <c r="C34" s="86" t="str">
        <f t="shared" si="0"/>
        <v/>
      </c>
      <c r="D34" s="86" t="str">
        <f>IF(pajak[[#This Row],[//]]="","",INDEX(Table1[No. Invoice :],pajak[//]-offset))</f>
        <v/>
      </c>
      <c r="E34" s="90" t="str">
        <f>IF(pajak[[#This Row],[//]]="","",INDEX(Table1[Tgl Invoice :],pajak[//]-offset))</f>
        <v/>
      </c>
      <c r="F34" s="86" t="str">
        <f>IF(pajak[[#This Row],[//]]="","",INDEX(Table1[Kode Sales :],pajak[//]-offset))</f>
        <v/>
      </c>
      <c r="G34" s="86" t="str">
        <f>IF(pajak[[#This Row],[//]]="","",INDEX(Table1[Toko],pajak[//]-offset))</f>
        <v/>
      </c>
      <c r="H34" s="89" t="str">
        <f>IF(pajak[[#This Row],[//]]="","",SUMIF(Table1[h_id],pajak[[#This Row],[//]],Table1[h_hargasebelumdiskon]))</f>
        <v/>
      </c>
      <c r="I34" s="89" t="str">
        <f>IF(pajak[[#This Row],[//]]="","",SUMIF(Table1[h_id],pajak[[#This Row],[//]],Table1[h_diskon]))</f>
        <v/>
      </c>
      <c r="J34" s="89" t="str">
        <f>IF(pajak[[#This Row],[//]]="","",SUMIF(Table1[h_id],pajak[[#This Row],[//]],Table1[h_hargasetelahdiskon]))</f>
        <v/>
      </c>
      <c r="K34" s="89" t="str">
        <f>IF(pajak[//]="","",pajak[[#This Row],[Sub Total]]/1.11*11%)</f>
        <v/>
      </c>
      <c r="L34" s="89" t="str">
        <f>pajak[[#This Row],[Sub Total]]</f>
        <v/>
      </c>
      <c r="M34" s="86" t="str">
        <f>IF(pajak[[#This Row],[//]]="","",INDEX(Table1[pembuat nota :],pajak[//]-offset))</f>
        <v/>
      </c>
      <c r="N34" s="86" t="str">
        <f>IF(pajak[[#This Row],[//]]="","",IF(INDEX(Table1[edited :],pajak[//]-offset)="","",INDEX(Table1[edited :],pajak[//]-offset)))</f>
        <v/>
      </c>
      <c r="P34" s="86" t="str">
        <f>IF(pajak[[#This Row],[Kode Sales :]]="","",MATCH(pajak[[#This Row],[Kode Sales :]],[2]Invoice!$D:$D,0))</f>
        <v/>
      </c>
      <c r="Q34" s="194" t="e">
        <f>IF((INDEX([2]Invoice!$D:$D,Table4[[#This Row],[cek_ppn]]-4)&amp;" "&amp;INDEX([2]Invoice!$E:$E,Table4[[#This Row],[cek_ppn]]-4))=pajak[[#This Row],[No. Invoice :]],1)</f>
        <v>#VALUE!</v>
      </c>
      <c r="R34" s="194" t="e">
        <f>IF((INDEX([2]Invoice!$D:$D,Table4[[#This Row],[cek_ppn]]-2))=pajak[[#This Row],[Tgl Invoice :]],1)</f>
        <v>#VALUE!</v>
      </c>
      <c r="S34" s="194" t="e">
        <f>IF((INDEX([2]Invoice!$D:$D,Table4[[#This Row],[cek_ppn]]))=pajak[[#This Row],[Kode Sales :]],1)</f>
        <v>#VALUE!</v>
      </c>
      <c r="T34" s="194" t="e">
        <f>IF((INDEX([2]Invoice!$K:$K,Table4[[#This Row],[cek_ppn]]+28))=pajak[[#This Row],[Total Invoice]],1)</f>
        <v>#VALUE!</v>
      </c>
      <c r="U34" s="194" t="e">
        <f>IF((INDEX([2]Invoice!$J:$J,Table4[[#This Row],[cek_ppn]]+30))=pajak[[#This Row],[pembuat nota]],1)</f>
        <v>#VALUE!</v>
      </c>
    </row>
    <row r="35" spans="3:21" x14ac:dyDescent="0.25">
      <c r="C35" s="86" t="str">
        <f t="shared" ref="C35:C55" si="1">IF(ROW()-2&lt;=jNota,A35,"")</f>
        <v/>
      </c>
      <c r="D35" s="86" t="str">
        <f>IF(pajak[[#This Row],[//]]="","",INDEX(Table1[No. Invoice :],pajak[//]-offset))</f>
        <v/>
      </c>
      <c r="E35" s="90" t="str">
        <f>IF(pajak[[#This Row],[//]]="","",INDEX(Table1[Tgl Invoice :],pajak[//]-offset))</f>
        <v/>
      </c>
      <c r="F35" s="86" t="str">
        <f>IF(pajak[[#This Row],[//]]="","",INDEX(Table1[Kode Sales :],pajak[//]-offset))</f>
        <v/>
      </c>
      <c r="G35" s="86" t="str">
        <f>IF(pajak[[#This Row],[//]]="","",INDEX(Table1[Toko],pajak[//]-offset))</f>
        <v/>
      </c>
      <c r="H35" s="89" t="str">
        <f>IF(pajak[[#This Row],[//]]="","",SUMIF(Table1[h_id],pajak[[#This Row],[//]],Table1[h_hargasebelumdiskon]))</f>
        <v/>
      </c>
      <c r="I35" s="89" t="str">
        <f>IF(pajak[[#This Row],[//]]="","",SUMIF(Table1[h_id],pajak[[#This Row],[//]],Table1[h_diskon]))</f>
        <v/>
      </c>
      <c r="J35" s="89" t="str">
        <f>IF(pajak[[#This Row],[//]]="","",SUMIF(Table1[h_id],pajak[[#This Row],[//]],Table1[h_hargasetelahdiskon]))</f>
        <v/>
      </c>
      <c r="K35" s="89" t="str">
        <f>IF(pajak[//]="","",pajak[[#This Row],[Sub Total]]/1.11*11%)</f>
        <v/>
      </c>
      <c r="L35" s="89" t="str">
        <f>pajak[[#This Row],[Sub Total]]</f>
        <v/>
      </c>
      <c r="M35" s="86" t="str">
        <f>IF(pajak[[#This Row],[//]]="","",INDEX(Table1[pembuat nota :],pajak[//]-offset))</f>
        <v/>
      </c>
      <c r="N35" s="86" t="str">
        <f>IF(pajak[[#This Row],[//]]="","",IF(INDEX(Table1[edited :],pajak[//]-offset)="","",INDEX(Table1[edited :],pajak[//]-offset)))</f>
        <v/>
      </c>
      <c r="P35" s="86" t="str">
        <f>IF(pajak[[#This Row],[Kode Sales :]]="","",MATCH(pajak[[#This Row],[Kode Sales :]],[2]Invoice!$D:$D,0))</f>
        <v/>
      </c>
      <c r="Q35" s="194" t="e">
        <f>IF((INDEX([2]Invoice!$D:$D,Table4[[#This Row],[cek_ppn]]-4)&amp;" "&amp;INDEX([2]Invoice!$E:$E,Table4[[#This Row],[cek_ppn]]-4))=pajak[[#This Row],[No. Invoice :]],1)</f>
        <v>#VALUE!</v>
      </c>
      <c r="R35" s="194" t="e">
        <f>IF((INDEX([2]Invoice!$D:$D,Table4[[#This Row],[cek_ppn]]-2))=pajak[[#This Row],[Tgl Invoice :]],1)</f>
        <v>#VALUE!</v>
      </c>
      <c r="S35" s="194" t="e">
        <f>IF((INDEX([2]Invoice!$D:$D,Table4[[#This Row],[cek_ppn]]))=pajak[[#This Row],[Kode Sales :]],1)</f>
        <v>#VALUE!</v>
      </c>
      <c r="T35" s="194" t="e">
        <f>IF((INDEX([2]Invoice!$K:$K,Table4[[#This Row],[cek_ppn]]+28))=pajak[[#This Row],[Total Invoice]],1)</f>
        <v>#VALUE!</v>
      </c>
      <c r="U35" s="194" t="e">
        <f>IF((INDEX([2]Invoice!$J:$J,Table4[[#This Row],[cek_ppn]]+30))=pajak[[#This Row],[pembuat nota]],1)</f>
        <v>#VALUE!</v>
      </c>
    </row>
    <row r="36" spans="3:21" x14ac:dyDescent="0.25">
      <c r="C36" s="86" t="str">
        <f t="shared" si="1"/>
        <v/>
      </c>
      <c r="D36" s="86" t="str">
        <f>IF(pajak[[#This Row],[//]]="","",INDEX(Table1[No. Invoice :],pajak[//]-offset))</f>
        <v/>
      </c>
      <c r="E36" s="90" t="str">
        <f>IF(pajak[[#This Row],[//]]="","",INDEX(Table1[Tgl Invoice :],pajak[//]-offset))</f>
        <v/>
      </c>
      <c r="F36" s="86" t="str">
        <f>IF(pajak[[#This Row],[//]]="","",INDEX(Table1[Kode Sales :],pajak[//]-offset))</f>
        <v/>
      </c>
      <c r="G36" s="86" t="str">
        <f>IF(pajak[[#This Row],[//]]="","",INDEX(Table1[Toko],pajak[//]-offset))</f>
        <v/>
      </c>
      <c r="H36" s="89" t="str">
        <f>IF(pajak[[#This Row],[//]]="","",SUMIF(Table1[h_id],pajak[[#This Row],[//]],Table1[h_hargasebelumdiskon]))</f>
        <v/>
      </c>
      <c r="I36" s="89" t="str">
        <f>IF(pajak[[#This Row],[//]]="","",SUMIF(Table1[h_id],pajak[[#This Row],[//]],Table1[h_diskon]))</f>
        <v/>
      </c>
      <c r="J36" s="89" t="str">
        <f>IF(pajak[[#This Row],[//]]="","",SUMIF(Table1[h_id],pajak[[#This Row],[//]],Table1[h_hargasetelahdiskon]))</f>
        <v/>
      </c>
      <c r="K36" s="89" t="str">
        <f>IF(pajak[//]="","",pajak[[#This Row],[Sub Total]]/1.11*11%)</f>
        <v/>
      </c>
      <c r="L36" s="89" t="str">
        <f>pajak[[#This Row],[Sub Total]]</f>
        <v/>
      </c>
      <c r="M36" s="86" t="str">
        <f>IF(pajak[[#This Row],[//]]="","",INDEX(Table1[pembuat nota :],pajak[//]-offset))</f>
        <v/>
      </c>
      <c r="N36" s="86" t="str">
        <f>IF(pajak[[#This Row],[//]]="","",IF(INDEX(Table1[edited :],pajak[//]-offset)="","",INDEX(Table1[edited :],pajak[//]-offset)))</f>
        <v/>
      </c>
      <c r="P36" s="86" t="str">
        <f>IF(pajak[[#This Row],[Kode Sales :]]="","",MATCH(pajak[[#This Row],[Kode Sales :]],[2]Invoice!$D:$D,0))</f>
        <v/>
      </c>
      <c r="Q36" s="194" t="e">
        <f>IF((INDEX([2]Invoice!$D:$D,Table4[[#This Row],[cek_ppn]]-4)&amp;" "&amp;INDEX([2]Invoice!$E:$E,Table4[[#This Row],[cek_ppn]]-4))=pajak[[#This Row],[No. Invoice :]],1)</f>
        <v>#VALUE!</v>
      </c>
      <c r="R36" s="194" t="e">
        <f>IF((INDEX([2]Invoice!$D:$D,Table4[[#This Row],[cek_ppn]]-2))=pajak[[#This Row],[Tgl Invoice :]],1)</f>
        <v>#VALUE!</v>
      </c>
      <c r="S36" s="194" t="e">
        <f>IF((INDEX([2]Invoice!$D:$D,Table4[[#This Row],[cek_ppn]]))=pajak[[#This Row],[Kode Sales :]],1)</f>
        <v>#VALUE!</v>
      </c>
      <c r="T36" s="194" t="e">
        <f>IF((INDEX([2]Invoice!$K:$K,Table4[[#This Row],[cek_ppn]]+28))=pajak[[#This Row],[Total Invoice]],1)</f>
        <v>#VALUE!</v>
      </c>
      <c r="U36" s="194" t="e">
        <f>IF((INDEX([2]Invoice!$J:$J,Table4[[#This Row],[cek_ppn]]+30))=pajak[[#This Row],[pembuat nota]],1)</f>
        <v>#VALUE!</v>
      </c>
    </row>
    <row r="37" spans="3:21" x14ac:dyDescent="0.25">
      <c r="C37" s="86" t="str">
        <f t="shared" si="1"/>
        <v/>
      </c>
      <c r="D37" s="86" t="str">
        <f>IF(pajak[[#This Row],[//]]="","",INDEX(Table1[No. Invoice :],pajak[//]-offset))</f>
        <v/>
      </c>
      <c r="E37" s="90" t="str">
        <f>IF(pajak[[#This Row],[//]]="","",INDEX(Table1[Tgl Invoice :],pajak[//]-offset))</f>
        <v/>
      </c>
      <c r="F37" s="86" t="str">
        <f>IF(pajak[[#This Row],[//]]="","",INDEX(Table1[Kode Sales :],pajak[//]-offset))</f>
        <v/>
      </c>
      <c r="G37" s="86" t="str">
        <f>IF(pajak[[#This Row],[//]]="","",INDEX(Table1[Toko],pajak[//]-offset))</f>
        <v/>
      </c>
      <c r="H37" s="89" t="str">
        <f>IF(pajak[[#This Row],[//]]="","",SUMIF(Table1[h_id],pajak[[#This Row],[//]],Table1[h_hargasebelumdiskon]))</f>
        <v/>
      </c>
      <c r="I37" s="89" t="str">
        <f>IF(pajak[[#This Row],[//]]="","",SUMIF(Table1[h_id],pajak[[#This Row],[//]],Table1[h_diskon]))</f>
        <v/>
      </c>
      <c r="J37" s="89" t="str">
        <f>IF(pajak[[#This Row],[//]]="","",SUMIF(Table1[h_id],pajak[[#This Row],[//]],Table1[h_hargasetelahdiskon]))</f>
        <v/>
      </c>
      <c r="K37" s="89" t="str">
        <f>IF(pajak[//]="","",pajak[[#This Row],[Sub Total]]/1.11*11%)</f>
        <v/>
      </c>
      <c r="L37" s="89" t="str">
        <f>pajak[[#This Row],[Sub Total]]</f>
        <v/>
      </c>
      <c r="M37" s="86" t="str">
        <f>IF(pajak[[#This Row],[//]]="","",INDEX(Table1[pembuat nota :],pajak[//]-offset))</f>
        <v/>
      </c>
      <c r="N37" s="86" t="str">
        <f>IF(pajak[[#This Row],[//]]="","",IF(INDEX(Table1[edited :],pajak[//]-offset)="","",INDEX(Table1[edited :],pajak[//]-offset)))</f>
        <v/>
      </c>
      <c r="P37" s="86" t="str">
        <f>IF(pajak[[#This Row],[Kode Sales :]]="","",MATCH(pajak[[#This Row],[Kode Sales :]],[2]Invoice!$D:$D,0))</f>
        <v/>
      </c>
      <c r="Q37" s="194" t="e">
        <f>IF((INDEX([2]Invoice!$D:$D,Table4[[#This Row],[cek_ppn]]-4)&amp;" "&amp;INDEX([2]Invoice!$E:$E,Table4[[#This Row],[cek_ppn]]-4))=pajak[[#This Row],[No. Invoice :]],1)</f>
        <v>#VALUE!</v>
      </c>
      <c r="R37" s="194" t="e">
        <f>IF((INDEX([2]Invoice!$D:$D,Table4[[#This Row],[cek_ppn]]-2))=pajak[[#This Row],[Tgl Invoice :]],1)</f>
        <v>#VALUE!</v>
      </c>
      <c r="S37" s="194" t="e">
        <f>IF((INDEX([2]Invoice!$D:$D,Table4[[#This Row],[cek_ppn]]))=pajak[[#This Row],[Kode Sales :]],1)</f>
        <v>#VALUE!</v>
      </c>
      <c r="T37" s="194" t="e">
        <f>IF((INDEX([2]Invoice!$K:$K,Table4[[#This Row],[cek_ppn]]+28))=pajak[[#This Row],[Total Invoice]],1)</f>
        <v>#VALUE!</v>
      </c>
      <c r="U37" s="194" t="e">
        <f>IF((INDEX([2]Invoice!$J:$J,Table4[[#This Row],[cek_ppn]]+30))=pajak[[#This Row],[pembuat nota]],1)</f>
        <v>#VALUE!</v>
      </c>
    </row>
    <row r="38" spans="3:21" x14ac:dyDescent="0.25">
      <c r="C38" s="86" t="str">
        <f t="shared" si="1"/>
        <v/>
      </c>
      <c r="D38" s="86" t="str">
        <f>IF(pajak[[#This Row],[//]]="","",INDEX(Table1[No. Invoice :],pajak[//]-offset))</f>
        <v/>
      </c>
      <c r="E38" s="90" t="str">
        <f>IF(pajak[[#This Row],[//]]="","",INDEX(Table1[Tgl Invoice :],pajak[//]-offset))</f>
        <v/>
      </c>
      <c r="F38" s="86" t="str">
        <f>IF(pajak[[#This Row],[//]]="","",INDEX(Table1[Kode Sales :],pajak[//]-offset))</f>
        <v/>
      </c>
      <c r="G38" s="86" t="str">
        <f>IF(pajak[[#This Row],[//]]="","",INDEX(Table1[Toko],pajak[//]-offset))</f>
        <v/>
      </c>
      <c r="H38" s="89" t="str">
        <f>IF(pajak[[#This Row],[//]]="","",SUMIF(Table1[h_id],pajak[[#This Row],[//]],Table1[h_hargasebelumdiskon]))</f>
        <v/>
      </c>
      <c r="I38" s="89" t="str">
        <f>IF(pajak[[#This Row],[//]]="","",SUMIF(Table1[h_id],pajak[[#This Row],[//]],Table1[h_diskon]))</f>
        <v/>
      </c>
      <c r="J38" s="89" t="str">
        <f>IF(pajak[[#This Row],[//]]="","",SUMIF(Table1[h_id],pajak[[#This Row],[//]],Table1[h_hargasetelahdiskon]))</f>
        <v/>
      </c>
      <c r="K38" s="89" t="str">
        <f>IF(pajak[//]="","",pajak[[#This Row],[Sub Total]]/1.11*11%)</f>
        <v/>
      </c>
      <c r="L38" s="89" t="str">
        <f>pajak[[#This Row],[Sub Total]]</f>
        <v/>
      </c>
      <c r="M38" s="86" t="str">
        <f>IF(pajak[[#This Row],[//]]="","",INDEX(Table1[pembuat nota :],pajak[//]-offset))</f>
        <v/>
      </c>
      <c r="N38" s="86" t="str">
        <f>IF(pajak[[#This Row],[//]]="","",IF(INDEX(Table1[edited :],pajak[//]-offset)="","",INDEX(Table1[edited :],pajak[//]-offset)))</f>
        <v/>
      </c>
      <c r="P38" s="86" t="str">
        <f>IF(pajak[[#This Row],[Kode Sales :]]="","",MATCH(pajak[[#This Row],[Kode Sales :]],[2]Invoice!$D:$D,0))</f>
        <v/>
      </c>
      <c r="Q38" s="194" t="e">
        <f>IF((INDEX([2]Invoice!$D:$D,Table4[[#This Row],[cek_ppn]]-4)&amp;" "&amp;INDEX([2]Invoice!$E:$E,Table4[[#This Row],[cek_ppn]]-4))=pajak[[#This Row],[No. Invoice :]],1)</f>
        <v>#VALUE!</v>
      </c>
      <c r="R38" s="194" t="e">
        <f>IF((INDEX([2]Invoice!$D:$D,Table4[[#This Row],[cek_ppn]]-2))=pajak[[#This Row],[Tgl Invoice :]],1)</f>
        <v>#VALUE!</v>
      </c>
      <c r="S38" s="194" t="e">
        <f>IF((INDEX([2]Invoice!$D:$D,Table4[[#This Row],[cek_ppn]]))=pajak[[#This Row],[Kode Sales :]],1)</f>
        <v>#VALUE!</v>
      </c>
      <c r="T38" s="194" t="e">
        <f>IF((INDEX([2]Invoice!$K:$K,Table4[[#This Row],[cek_ppn]]+28))=pajak[[#This Row],[Total Invoice]],1)</f>
        <v>#VALUE!</v>
      </c>
      <c r="U38" s="194" t="e">
        <f>IF((INDEX([2]Invoice!$J:$J,Table4[[#This Row],[cek_ppn]]+30))=pajak[[#This Row],[pembuat nota]],1)</f>
        <v>#VALUE!</v>
      </c>
    </row>
    <row r="39" spans="3:21" x14ac:dyDescent="0.25">
      <c r="C39" s="86" t="str">
        <f t="shared" si="1"/>
        <v/>
      </c>
      <c r="D39" s="86" t="str">
        <f>IF(pajak[[#This Row],[//]]="","",INDEX(Table1[No. Invoice :],pajak[//]-offset))</f>
        <v/>
      </c>
      <c r="E39" s="90" t="str">
        <f>IF(pajak[[#This Row],[//]]="","",INDEX(Table1[Tgl Invoice :],pajak[//]-offset))</f>
        <v/>
      </c>
      <c r="F39" s="86" t="str">
        <f>IF(pajak[[#This Row],[//]]="","",INDEX(Table1[Kode Sales :],pajak[//]-offset))</f>
        <v/>
      </c>
      <c r="G39" s="86" t="str">
        <f>IF(pajak[[#This Row],[//]]="","",INDEX(Table1[Toko],pajak[//]-offset))</f>
        <v/>
      </c>
      <c r="H39" s="89" t="str">
        <f>IF(pajak[[#This Row],[//]]="","",SUMIF(Table1[h_id],pajak[[#This Row],[//]],Table1[h_hargasebelumdiskon]))</f>
        <v/>
      </c>
      <c r="I39" s="89" t="str">
        <f>IF(pajak[[#This Row],[//]]="","",SUMIF(Table1[h_id],pajak[[#This Row],[//]],Table1[h_diskon]))</f>
        <v/>
      </c>
      <c r="J39" s="89" t="str">
        <f>IF(pajak[[#This Row],[//]]="","",SUMIF(Table1[h_id],pajak[[#This Row],[//]],Table1[h_hargasetelahdiskon]))</f>
        <v/>
      </c>
      <c r="K39" s="89" t="str">
        <f>IF(pajak[//]="","",pajak[[#This Row],[Sub Total]]/1.11*11%)</f>
        <v/>
      </c>
      <c r="L39" s="89" t="str">
        <f>pajak[[#This Row],[Sub Total]]</f>
        <v/>
      </c>
      <c r="M39" s="86" t="str">
        <f>IF(pajak[[#This Row],[//]]="","",INDEX(Table1[pembuat nota :],pajak[//]-offset))</f>
        <v/>
      </c>
      <c r="N39" s="86" t="str">
        <f>IF(pajak[[#This Row],[//]]="","",IF(INDEX(Table1[edited :],pajak[//]-offset)="","",INDEX(Table1[edited :],pajak[//]-offset)))</f>
        <v/>
      </c>
      <c r="P39" s="86" t="str">
        <f>IF(pajak[[#This Row],[Kode Sales :]]="","",MATCH(pajak[[#This Row],[Kode Sales :]],[2]Invoice!$D:$D,0))</f>
        <v/>
      </c>
      <c r="Q39" s="194" t="e">
        <f>IF((INDEX([2]Invoice!$D:$D,Table4[[#This Row],[cek_ppn]]-4)&amp;" "&amp;INDEX([2]Invoice!$E:$E,Table4[[#This Row],[cek_ppn]]-4))=pajak[[#This Row],[No. Invoice :]],1)</f>
        <v>#VALUE!</v>
      </c>
      <c r="R39" s="194" t="e">
        <f>IF((INDEX([2]Invoice!$D:$D,Table4[[#This Row],[cek_ppn]]-2))=pajak[[#This Row],[Tgl Invoice :]],1)</f>
        <v>#VALUE!</v>
      </c>
      <c r="S39" s="194" t="e">
        <f>IF((INDEX([2]Invoice!$D:$D,Table4[[#This Row],[cek_ppn]]))=pajak[[#This Row],[Kode Sales :]],1)</f>
        <v>#VALUE!</v>
      </c>
      <c r="T39" s="194" t="e">
        <f>IF((INDEX([2]Invoice!$K:$K,Table4[[#This Row],[cek_ppn]]+28))=pajak[[#This Row],[Total Invoice]],1)</f>
        <v>#VALUE!</v>
      </c>
      <c r="U39" s="194" t="e">
        <f>IF((INDEX([2]Invoice!$J:$J,Table4[[#This Row],[cek_ppn]]+30))=pajak[[#This Row],[pembuat nota]],1)</f>
        <v>#VALUE!</v>
      </c>
    </row>
    <row r="40" spans="3:21" x14ac:dyDescent="0.25">
      <c r="C40" s="86" t="str">
        <f t="shared" si="1"/>
        <v/>
      </c>
      <c r="D40" s="86" t="str">
        <f>IF(pajak[[#This Row],[//]]="","",INDEX(Table1[No. Invoice :],pajak[//]-offset))</f>
        <v/>
      </c>
      <c r="E40" s="90" t="str">
        <f>IF(pajak[[#This Row],[//]]="","",INDEX(Table1[Tgl Invoice :],pajak[//]-offset))</f>
        <v/>
      </c>
      <c r="F40" s="86" t="str">
        <f>IF(pajak[[#This Row],[//]]="","",INDEX(Table1[Kode Sales :],pajak[//]-offset))</f>
        <v/>
      </c>
      <c r="G40" s="86" t="str">
        <f>IF(pajak[[#This Row],[//]]="","",INDEX(Table1[Toko],pajak[//]-offset))</f>
        <v/>
      </c>
      <c r="H40" s="89" t="str">
        <f>IF(pajak[[#This Row],[//]]="","",SUMIF(Table1[h_id],pajak[[#This Row],[//]],Table1[h_hargasebelumdiskon]))</f>
        <v/>
      </c>
      <c r="I40" s="89" t="str">
        <f>IF(pajak[[#This Row],[//]]="","",SUMIF(Table1[h_id],pajak[[#This Row],[//]],Table1[h_diskon]))</f>
        <v/>
      </c>
      <c r="J40" s="89" t="str">
        <f>IF(pajak[[#This Row],[//]]="","",SUMIF(Table1[h_id],pajak[[#This Row],[//]],Table1[h_hargasetelahdiskon]))</f>
        <v/>
      </c>
      <c r="K40" s="89" t="str">
        <f>IF(pajak[//]="","",pajak[[#This Row],[Sub Total]]/1.11*11%)</f>
        <v/>
      </c>
      <c r="L40" s="89" t="str">
        <f>pajak[[#This Row],[Sub Total]]</f>
        <v/>
      </c>
      <c r="M40" s="86" t="str">
        <f>IF(pajak[[#This Row],[//]]="","",INDEX(Table1[pembuat nota :],pajak[//]-offset))</f>
        <v/>
      </c>
      <c r="N40" s="86" t="str">
        <f>IF(pajak[[#This Row],[//]]="","",IF(INDEX(Table1[edited :],pajak[//]-offset)="","",INDEX(Table1[edited :],pajak[//]-offset)))</f>
        <v/>
      </c>
      <c r="P40" s="86" t="str">
        <f>IF(pajak[[#This Row],[Kode Sales :]]="","",MATCH(pajak[[#This Row],[Kode Sales :]],[2]Invoice!$D:$D,0))</f>
        <v/>
      </c>
      <c r="Q40" s="194" t="e">
        <f>IF((INDEX([2]Invoice!$D:$D,Table4[[#This Row],[cek_ppn]]-4)&amp;" "&amp;INDEX([2]Invoice!$E:$E,Table4[[#This Row],[cek_ppn]]-4))=pajak[[#This Row],[No. Invoice :]],1)</f>
        <v>#VALUE!</v>
      </c>
      <c r="R40" s="194" t="e">
        <f>IF((INDEX([2]Invoice!$D:$D,Table4[[#This Row],[cek_ppn]]-2))=pajak[[#This Row],[Tgl Invoice :]],1)</f>
        <v>#VALUE!</v>
      </c>
      <c r="S40" s="194" t="e">
        <f>IF((INDEX([2]Invoice!$D:$D,Table4[[#This Row],[cek_ppn]]))=pajak[[#This Row],[Kode Sales :]],1)</f>
        <v>#VALUE!</v>
      </c>
      <c r="T40" s="194" t="e">
        <f>IF((INDEX([2]Invoice!$K:$K,Table4[[#This Row],[cek_ppn]]+28))=pajak[[#This Row],[Total Invoice]],1)</f>
        <v>#VALUE!</v>
      </c>
      <c r="U40" s="194" t="e">
        <f>IF((INDEX([2]Invoice!$J:$J,Table4[[#This Row],[cek_ppn]]+30))=pajak[[#This Row],[pembuat nota]],1)</f>
        <v>#VALUE!</v>
      </c>
    </row>
    <row r="41" spans="3:21" x14ac:dyDescent="0.25">
      <c r="C41" s="86" t="str">
        <f t="shared" si="1"/>
        <v/>
      </c>
      <c r="D41" s="86" t="str">
        <f>IF(pajak[[#This Row],[//]]="","",INDEX(Table1[No. Invoice :],pajak[//]-offset))</f>
        <v/>
      </c>
      <c r="E41" s="90" t="str">
        <f>IF(pajak[[#This Row],[//]]="","",INDEX(Table1[Tgl Invoice :],pajak[//]-offset))</f>
        <v/>
      </c>
      <c r="F41" s="86" t="str">
        <f>IF(pajak[[#This Row],[//]]="","",INDEX(Table1[Kode Sales :],pajak[//]-offset))</f>
        <v/>
      </c>
      <c r="G41" s="86" t="str">
        <f>IF(pajak[[#This Row],[//]]="","",INDEX(Table1[Toko],pajak[//]-offset))</f>
        <v/>
      </c>
      <c r="H41" s="89" t="str">
        <f>IF(pajak[[#This Row],[//]]="","",SUMIF(Table1[h_id],pajak[[#This Row],[//]],Table1[h_hargasebelumdiskon]))</f>
        <v/>
      </c>
      <c r="I41" s="89" t="str">
        <f>IF(pajak[[#This Row],[//]]="","",SUMIF(Table1[h_id],pajak[[#This Row],[//]],Table1[h_diskon]))</f>
        <v/>
      </c>
      <c r="J41" s="89" t="str">
        <f>IF(pajak[[#This Row],[//]]="","",SUMIF(Table1[h_id],pajak[[#This Row],[//]],Table1[h_hargasetelahdiskon]))</f>
        <v/>
      </c>
      <c r="K41" s="89" t="str">
        <f>IF(pajak[//]="","",pajak[[#This Row],[Sub Total]]/1.11*11%)</f>
        <v/>
      </c>
      <c r="L41" s="89" t="str">
        <f>pajak[[#This Row],[Sub Total]]</f>
        <v/>
      </c>
      <c r="M41" s="86" t="str">
        <f>IF(pajak[[#This Row],[//]]="","",INDEX(Table1[pembuat nota :],pajak[//]-offset))</f>
        <v/>
      </c>
      <c r="N41" s="86" t="str">
        <f>IF(pajak[[#This Row],[//]]="","",IF(INDEX(Table1[edited :],pajak[//]-offset)="","",INDEX(Table1[edited :],pajak[//]-offset)))</f>
        <v/>
      </c>
      <c r="P41" s="86" t="str">
        <f>IF(pajak[[#This Row],[Kode Sales :]]="","",MATCH(pajak[[#This Row],[Kode Sales :]],[2]Invoice!$D:$D,0))</f>
        <v/>
      </c>
      <c r="Q41" s="194" t="e">
        <f>IF((INDEX([2]Invoice!$D:$D,Table4[[#This Row],[cek_ppn]]-4)&amp;" "&amp;INDEX([2]Invoice!$E:$E,Table4[[#This Row],[cek_ppn]]-4))=pajak[[#This Row],[No. Invoice :]],1)</f>
        <v>#VALUE!</v>
      </c>
      <c r="R41" s="194" t="e">
        <f>IF((INDEX([2]Invoice!$D:$D,Table4[[#This Row],[cek_ppn]]-2))=pajak[[#This Row],[Tgl Invoice :]],1)</f>
        <v>#VALUE!</v>
      </c>
      <c r="S41" s="194" t="e">
        <f>IF((INDEX([2]Invoice!$D:$D,Table4[[#This Row],[cek_ppn]]))=pajak[[#This Row],[Kode Sales :]],1)</f>
        <v>#VALUE!</v>
      </c>
      <c r="T41" s="194" t="e">
        <f>IF((INDEX([2]Invoice!$K:$K,Table4[[#This Row],[cek_ppn]]+28))=pajak[[#This Row],[Total Invoice]],1)</f>
        <v>#VALUE!</v>
      </c>
      <c r="U41" s="194" t="e">
        <f>IF((INDEX([2]Invoice!$J:$J,Table4[[#This Row],[cek_ppn]]+30))=pajak[[#This Row],[pembuat nota]],1)</f>
        <v>#VALUE!</v>
      </c>
    </row>
    <row r="42" spans="3:21" x14ac:dyDescent="0.25">
      <c r="C42" s="86" t="str">
        <f t="shared" si="1"/>
        <v/>
      </c>
      <c r="D42" s="86" t="str">
        <f>IF(pajak[[#This Row],[//]]="","",INDEX(Table1[No. Invoice :],pajak[//]-offset))</f>
        <v/>
      </c>
      <c r="E42" s="90" t="str">
        <f>IF(pajak[[#This Row],[//]]="","",INDEX(Table1[Tgl Invoice :],pajak[//]-offset))</f>
        <v/>
      </c>
      <c r="F42" s="86" t="str">
        <f>IF(pajak[[#This Row],[//]]="","",INDEX(Table1[Kode Sales :],pajak[//]-offset))</f>
        <v/>
      </c>
      <c r="G42" s="86" t="str">
        <f>IF(pajak[[#This Row],[//]]="","",INDEX(Table1[Toko],pajak[//]-offset))</f>
        <v/>
      </c>
      <c r="H42" s="89" t="str">
        <f>IF(pajak[[#This Row],[//]]="","",SUMIF(Table1[h_id],pajak[[#This Row],[//]],Table1[h_hargasebelumdiskon]))</f>
        <v/>
      </c>
      <c r="I42" s="89" t="str">
        <f>IF(pajak[[#This Row],[//]]="","",SUMIF(Table1[h_id],pajak[[#This Row],[//]],Table1[h_diskon]))</f>
        <v/>
      </c>
      <c r="J42" s="89" t="str">
        <f>IF(pajak[[#This Row],[//]]="","",SUMIF(Table1[h_id],pajak[[#This Row],[//]],Table1[h_hargasetelahdiskon]))</f>
        <v/>
      </c>
      <c r="K42" s="89" t="str">
        <f>IF(pajak[//]="","",pajak[[#This Row],[Sub Total]]/1.11*11%)</f>
        <v/>
      </c>
      <c r="L42" s="89" t="str">
        <f>pajak[[#This Row],[Sub Total]]</f>
        <v/>
      </c>
      <c r="M42" s="86" t="str">
        <f>IF(pajak[[#This Row],[//]]="","",INDEX(Table1[pembuat nota :],pajak[//]-offset))</f>
        <v/>
      </c>
      <c r="N42" s="86" t="str">
        <f>IF(pajak[[#This Row],[//]]="","",IF(INDEX(Table1[edited :],pajak[//]-offset)="","",INDEX(Table1[edited :],pajak[//]-offset)))</f>
        <v/>
      </c>
      <c r="P42" s="86" t="str">
        <f>IF(pajak[[#This Row],[Kode Sales :]]="","",MATCH(pajak[[#This Row],[Kode Sales :]],[2]Invoice!$D:$D,0))</f>
        <v/>
      </c>
      <c r="Q42" s="194" t="e">
        <f>IF((INDEX([2]Invoice!$D:$D,Table4[[#This Row],[cek_ppn]]-4)&amp;" "&amp;INDEX([2]Invoice!$E:$E,Table4[[#This Row],[cek_ppn]]-4))=pajak[[#This Row],[No. Invoice :]],1)</f>
        <v>#VALUE!</v>
      </c>
      <c r="R42" s="194" t="e">
        <f>IF((INDEX([2]Invoice!$D:$D,Table4[[#This Row],[cek_ppn]]-2))=pajak[[#This Row],[Tgl Invoice :]],1)</f>
        <v>#VALUE!</v>
      </c>
      <c r="S42" s="194" t="e">
        <f>IF((INDEX([2]Invoice!$D:$D,Table4[[#This Row],[cek_ppn]]))=pajak[[#This Row],[Kode Sales :]],1)</f>
        <v>#VALUE!</v>
      </c>
      <c r="T42" s="194" t="e">
        <f>IF((INDEX([2]Invoice!$K:$K,Table4[[#This Row],[cek_ppn]]+28))=pajak[[#This Row],[Total Invoice]],1)</f>
        <v>#VALUE!</v>
      </c>
      <c r="U42" s="194" t="e">
        <f>IF((INDEX([2]Invoice!$J:$J,Table4[[#This Row],[cek_ppn]]+30))=pajak[[#This Row],[pembuat nota]],1)</f>
        <v>#VALUE!</v>
      </c>
    </row>
    <row r="43" spans="3:21" x14ac:dyDescent="0.25">
      <c r="C43" s="86" t="str">
        <f t="shared" si="1"/>
        <v/>
      </c>
      <c r="D43" s="86" t="str">
        <f>IF(pajak[[#This Row],[//]]="","",INDEX(Table1[No. Invoice :],pajak[//]-offset))</f>
        <v/>
      </c>
      <c r="E43" s="90" t="str">
        <f>IF(pajak[[#This Row],[//]]="","",INDEX(Table1[Tgl Invoice :],pajak[//]-offset))</f>
        <v/>
      </c>
      <c r="F43" s="86" t="str">
        <f>IF(pajak[[#This Row],[//]]="","",INDEX(Table1[Kode Sales :],pajak[//]-offset))</f>
        <v/>
      </c>
      <c r="G43" s="86" t="str">
        <f>IF(pajak[[#This Row],[//]]="","",INDEX(Table1[Toko],pajak[//]-offset))</f>
        <v/>
      </c>
      <c r="H43" s="89" t="str">
        <f>IF(pajak[[#This Row],[//]]="","",SUMIF(Table1[h_id],pajak[[#This Row],[//]],Table1[h_hargasebelumdiskon]))</f>
        <v/>
      </c>
      <c r="I43" s="89" t="str">
        <f>IF(pajak[[#This Row],[//]]="","",SUMIF(Table1[h_id],pajak[[#This Row],[//]],Table1[h_diskon]))</f>
        <v/>
      </c>
      <c r="J43" s="89" t="str">
        <f>IF(pajak[[#This Row],[//]]="","",SUMIF(Table1[h_id],pajak[[#This Row],[//]],Table1[h_hargasetelahdiskon]))</f>
        <v/>
      </c>
      <c r="K43" s="89" t="str">
        <f>IF(pajak[//]="","",pajak[[#This Row],[Sub Total]]/1.11*11%)</f>
        <v/>
      </c>
      <c r="L43" s="89" t="str">
        <f>pajak[[#This Row],[Sub Total]]</f>
        <v/>
      </c>
      <c r="M43" s="86" t="str">
        <f>IF(pajak[[#This Row],[//]]="","",INDEX(Table1[pembuat nota :],pajak[//]-offset))</f>
        <v/>
      </c>
      <c r="N43" s="86" t="str">
        <f>IF(pajak[[#This Row],[//]]="","",IF(INDEX(Table1[edited :],pajak[//]-offset)="","",INDEX(Table1[edited :],pajak[//]-offset)))</f>
        <v/>
      </c>
      <c r="P43" s="86" t="str">
        <f>IF(pajak[[#This Row],[Kode Sales :]]="","",MATCH(pajak[[#This Row],[Kode Sales :]],[2]Invoice!$D:$D,0))</f>
        <v/>
      </c>
      <c r="Q43" s="194" t="e">
        <f>IF((INDEX([2]Invoice!$D:$D,Table4[[#This Row],[cek_ppn]]-4)&amp;" "&amp;INDEX([2]Invoice!$E:$E,Table4[[#This Row],[cek_ppn]]-4))=pajak[[#This Row],[No. Invoice :]],1)</f>
        <v>#VALUE!</v>
      </c>
      <c r="R43" s="194" t="e">
        <f>IF((INDEX([2]Invoice!$D:$D,Table4[[#This Row],[cek_ppn]]-2))=pajak[[#This Row],[Tgl Invoice :]],1)</f>
        <v>#VALUE!</v>
      </c>
      <c r="S43" s="194" t="e">
        <f>IF((INDEX([2]Invoice!$D:$D,Table4[[#This Row],[cek_ppn]]))=pajak[[#This Row],[Kode Sales :]],1)</f>
        <v>#VALUE!</v>
      </c>
      <c r="T43" s="194" t="e">
        <f>IF((INDEX([2]Invoice!$K:$K,Table4[[#This Row],[cek_ppn]]+28))=pajak[[#This Row],[Total Invoice]],1)</f>
        <v>#VALUE!</v>
      </c>
      <c r="U43" s="194" t="e">
        <f>IF((INDEX([2]Invoice!$J:$J,Table4[[#This Row],[cek_ppn]]+30))=pajak[[#This Row],[pembuat nota]],1)</f>
        <v>#VALUE!</v>
      </c>
    </row>
    <row r="44" spans="3:21" x14ac:dyDescent="0.25">
      <c r="C44" s="86" t="str">
        <f t="shared" si="1"/>
        <v/>
      </c>
      <c r="D44" s="86" t="str">
        <f>IF(pajak[[#This Row],[//]]="","",INDEX(Table1[No. Invoice :],pajak[//]-offset))</f>
        <v/>
      </c>
      <c r="E44" s="90" t="str">
        <f>IF(pajak[[#This Row],[//]]="","",INDEX(Table1[Tgl Invoice :],pajak[//]-offset))</f>
        <v/>
      </c>
      <c r="F44" s="86" t="str">
        <f>IF(pajak[[#This Row],[//]]="","",INDEX(Table1[Kode Sales :],pajak[//]-offset))</f>
        <v/>
      </c>
      <c r="G44" s="86" t="str">
        <f>IF(pajak[[#This Row],[//]]="","",INDEX(Table1[Toko],pajak[//]-offset))</f>
        <v/>
      </c>
      <c r="H44" s="89" t="str">
        <f>IF(pajak[[#This Row],[//]]="","",SUMIF(Table1[h_id],pajak[[#This Row],[//]],Table1[h_hargasebelumdiskon]))</f>
        <v/>
      </c>
      <c r="I44" s="89" t="str">
        <f>IF(pajak[[#This Row],[//]]="","",SUMIF(Table1[h_id],pajak[[#This Row],[//]],Table1[h_diskon]))</f>
        <v/>
      </c>
      <c r="J44" s="89" t="str">
        <f>IF(pajak[[#This Row],[//]]="","",SUMIF(Table1[h_id],pajak[[#This Row],[//]],Table1[h_hargasetelahdiskon]))</f>
        <v/>
      </c>
      <c r="K44" s="89" t="str">
        <f>IF(pajak[//]="","",pajak[[#This Row],[Sub Total]]/1.11*11%)</f>
        <v/>
      </c>
      <c r="L44" s="89" t="str">
        <f>pajak[[#This Row],[Sub Total]]</f>
        <v/>
      </c>
      <c r="M44" s="86" t="str">
        <f>IF(pajak[[#This Row],[//]]="","",INDEX(Table1[pembuat nota :],pajak[//]-offset))</f>
        <v/>
      </c>
      <c r="N44" s="86" t="str">
        <f>IF(pajak[[#This Row],[//]]="","",IF(INDEX(Table1[edited :],pajak[//]-offset)="","",INDEX(Table1[edited :],pajak[//]-offset)))</f>
        <v/>
      </c>
      <c r="P44" s="86" t="str">
        <f>IF(pajak[[#This Row],[Kode Sales :]]="","",MATCH(pajak[[#This Row],[Kode Sales :]],[2]Invoice!$D:$D,0))</f>
        <v/>
      </c>
      <c r="Q44" s="194" t="e">
        <f>IF((INDEX([2]Invoice!$D:$D,Table4[[#This Row],[cek_ppn]]-4)&amp;" "&amp;INDEX([2]Invoice!$E:$E,Table4[[#This Row],[cek_ppn]]-4))=pajak[[#This Row],[No. Invoice :]],1)</f>
        <v>#VALUE!</v>
      </c>
      <c r="R44" s="194" t="e">
        <f>IF((INDEX([2]Invoice!$D:$D,Table4[[#This Row],[cek_ppn]]-2))=pajak[[#This Row],[Tgl Invoice :]],1)</f>
        <v>#VALUE!</v>
      </c>
      <c r="S44" s="194" t="e">
        <f>IF((INDEX([2]Invoice!$D:$D,Table4[[#This Row],[cek_ppn]]))=pajak[[#This Row],[Kode Sales :]],1)</f>
        <v>#VALUE!</v>
      </c>
      <c r="T44" s="194" t="e">
        <f>IF((INDEX([2]Invoice!$K:$K,Table4[[#This Row],[cek_ppn]]+28))=pajak[[#This Row],[Total Invoice]],1)</f>
        <v>#VALUE!</v>
      </c>
      <c r="U44" s="194" t="e">
        <f>IF((INDEX([2]Invoice!$J:$J,Table4[[#This Row],[cek_ppn]]+30))=pajak[[#This Row],[pembuat nota]],1)</f>
        <v>#VALUE!</v>
      </c>
    </row>
    <row r="45" spans="3:21" x14ac:dyDescent="0.25">
      <c r="C45" s="86" t="str">
        <f t="shared" si="1"/>
        <v/>
      </c>
      <c r="D45" s="86" t="str">
        <f>IF(pajak[[#This Row],[//]]="","",INDEX(Table1[No. Invoice :],pajak[//]-offset))</f>
        <v/>
      </c>
      <c r="E45" s="90" t="str">
        <f>IF(pajak[[#This Row],[//]]="","",INDEX(Table1[Tgl Invoice :],pajak[//]-offset))</f>
        <v/>
      </c>
      <c r="F45" s="86" t="str">
        <f>IF(pajak[[#This Row],[//]]="","",INDEX(Table1[Kode Sales :],pajak[//]-offset))</f>
        <v/>
      </c>
      <c r="G45" s="86" t="str">
        <f>IF(pajak[[#This Row],[//]]="","",INDEX(Table1[Toko],pajak[//]-offset))</f>
        <v/>
      </c>
      <c r="H45" s="89" t="str">
        <f>IF(pajak[[#This Row],[//]]="","",SUMIF(Table1[h_id],pajak[[#This Row],[//]],Table1[h_hargasebelumdiskon]))</f>
        <v/>
      </c>
      <c r="I45" s="89" t="str">
        <f>IF(pajak[[#This Row],[//]]="","",SUMIF(Table1[h_id],pajak[[#This Row],[//]],Table1[h_diskon]))</f>
        <v/>
      </c>
      <c r="J45" s="89" t="str">
        <f>IF(pajak[[#This Row],[//]]="","",SUMIF(Table1[h_id],pajak[[#This Row],[//]],Table1[h_hargasetelahdiskon]))</f>
        <v/>
      </c>
      <c r="K45" s="89" t="str">
        <f>IF(pajak[//]="","",pajak[[#This Row],[Sub Total]]/1.11*11%)</f>
        <v/>
      </c>
      <c r="L45" s="89" t="str">
        <f>pajak[[#This Row],[Sub Total]]</f>
        <v/>
      </c>
      <c r="M45" s="86" t="str">
        <f>IF(pajak[[#This Row],[//]]="","",INDEX(Table1[pembuat nota :],pajak[//]-offset))</f>
        <v/>
      </c>
      <c r="N45" s="86" t="str">
        <f>IF(pajak[[#This Row],[//]]="","",IF(INDEX(Table1[edited :],pajak[//]-offset)="","",INDEX(Table1[edited :],pajak[//]-offset)))</f>
        <v/>
      </c>
      <c r="P45" s="86" t="str">
        <f>IF(pajak[[#This Row],[Kode Sales :]]="","",MATCH(pajak[[#This Row],[Kode Sales :]],[2]Invoice!$D:$D,0))</f>
        <v/>
      </c>
      <c r="Q45" s="194" t="e">
        <f>IF((INDEX([2]Invoice!$D:$D,Table4[[#This Row],[cek_ppn]]-4)&amp;" "&amp;INDEX([2]Invoice!$E:$E,Table4[[#This Row],[cek_ppn]]-4))=pajak[[#This Row],[No. Invoice :]],1)</f>
        <v>#VALUE!</v>
      </c>
      <c r="R45" s="194" t="e">
        <f>IF((INDEX([2]Invoice!$D:$D,Table4[[#This Row],[cek_ppn]]-2))=pajak[[#This Row],[Tgl Invoice :]],1)</f>
        <v>#VALUE!</v>
      </c>
      <c r="S45" s="194" t="e">
        <f>IF((INDEX([2]Invoice!$D:$D,Table4[[#This Row],[cek_ppn]]))=pajak[[#This Row],[Kode Sales :]],1)</f>
        <v>#VALUE!</v>
      </c>
      <c r="T45" s="194" t="e">
        <f>IF((INDEX([2]Invoice!$K:$K,Table4[[#This Row],[cek_ppn]]+28))=pajak[[#This Row],[Total Invoice]],1)</f>
        <v>#VALUE!</v>
      </c>
      <c r="U45" s="194" t="e">
        <f>IF((INDEX([2]Invoice!$J:$J,Table4[[#This Row],[cek_ppn]]+30))=pajak[[#This Row],[pembuat nota]],1)</f>
        <v>#VALUE!</v>
      </c>
    </row>
    <row r="46" spans="3:21" x14ac:dyDescent="0.25">
      <c r="C46" s="86" t="str">
        <f t="shared" si="1"/>
        <v/>
      </c>
      <c r="D46" s="86" t="str">
        <f>IF(pajak[[#This Row],[//]]="","",INDEX(Table1[No. Invoice :],pajak[//]-offset))</f>
        <v/>
      </c>
      <c r="E46" s="90" t="str">
        <f>IF(pajak[[#This Row],[//]]="","",INDEX(Table1[Tgl Invoice :],pajak[//]-offset))</f>
        <v/>
      </c>
      <c r="F46" s="86" t="str">
        <f>IF(pajak[[#This Row],[//]]="","",INDEX(Table1[Kode Sales :],pajak[//]-offset))</f>
        <v/>
      </c>
      <c r="G46" s="86" t="str">
        <f>IF(pajak[[#This Row],[//]]="","",INDEX(Table1[Toko],pajak[//]-offset))</f>
        <v/>
      </c>
      <c r="H46" s="89" t="str">
        <f>IF(pajak[[#This Row],[//]]="","",SUMIF(Table1[h_id],pajak[[#This Row],[//]],Table1[h_hargasebelumdiskon]))</f>
        <v/>
      </c>
      <c r="I46" s="89" t="str">
        <f>IF(pajak[[#This Row],[//]]="","",SUMIF(Table1[h_id],pajak[[#This Row],[//]],Table1[h_diskon]))</f>
        <v/>
      </c>
      <c r="J46" s="89" t="str">
        <f>IF(pajak[[#This Row],[//]]="","",SUMIF(Table1[h_id],pajak[[#This Row],[//]],Table1[h_hargasetelahdiskon]))</f>
        <v/>
      </c>
      <c r="K46" s="89" t="str">
        <f>IF(pajak[//]="","",pajak[[#This Row],[Sub Total]]/1.11*11%)</f>
        <v/>
      </c>
      <c r="L46" s="89" t="str">
        <f>pajak[[#This Row],[Sub Total]]</f>
        <v/>
      </c>
      <c r="M46" s="86" t="str">
        <f>IF(pajak[[#This Row],[//]]="","",INDEX(Table1[pembuat nota :],pajak[//]-offset))</f>
        <v/>
      </c>
      <c r="N46" s="86" t="str">
        <f>IF(pajak[[#This Row],[//]]="","",IF(INDEX(Table1[edited :],pajak[//]-offset)="","",INDEX(Table1[edited :],pajak[//]-offset)))</f>
        <v/>
      </c>
      <c r="P46" s="86" t="str">
        <f>IF(pajak[[#This Row],[Kode Sales :]]="","",MATCH(pajak[[#This Row],[Kode Sales :]],[2]Invoice!$D:$D,0))</f>
        <v/>
      </c>
      <c r="Q46" s="194" t="e">
        <f>IF((INDEX([2]Invoice!$D:$D,Table4[[#This Row],[cek_ppn]]-4)&amp;" "&amp;INDEX([2]Invoice!$E:$E,Table4[[#This Row],[cek_ppn]]-4))=pajak[[#This Row],[No. Invoice :]],1)</f>
        <v>#VALUE!</v>
      </c>
      <c r="R46" s="194" t="e">
        <f>IF((INDEX([2]Invoice!$D:$D,Table4[[#This Row],[cek_ppn]]-2))=pajak[[#This Row],[Tgl Invoice :]],1)</f>
        <v>#VALUE!</v>
      </c>
      <c r="S46" s="194" t="e">
        <f>IF((INDEX([2]Invoice!$D:$D,Table4[[#This Row],[cek_ppn]]))=pajak[[#This Row],[Kode Sales :]],1)</f>
        <v>#VALUE!</v>
      </c>
      <c r="T46" s="194" t="e">
        <f>IF((INDEX([2]Invoice!$K:$K,Table4[[#This Row],[cek_ppn]]+28))=pajak[[#This Row],[Total Invoice]],1)</f>
        <v>#VALUE!</v>
      </c>
      <c r="U46" s="194" t="e">
        <f>IF((INDEX([2]Invoice!$J:$J,Table4[[#This Row],[cek_ppn]]+30))=pajak[[#This Row],[pembuat nota]],1)</f>
        <v>#VALUE!</v>
      </c>
    </row>
    <row r="47" spans="3:21" x14ac:dyDescent="0.25">
      <c r="C47" s="86" t="str">
        <f t="shared" si="1"/>
        <v/>
      </c>
      <c r="D47" s="86" t="str">
        <f>IF(pajak[[#This Row],[//]]="","",INDEX(Table1[No. Invoice :],pajak[//]-offset))</f>
        <v/>
      </c>
      <c r="E47" s="90" t="str">
        <f>IF(pajak[[#This Row],[//]]="","",INDEX(Table1[Tgl Invoice :],pajak[//]-offset))</f>
        <v/>
      </c>
      <c r="F47" s="86" t="str">
        <f>IF(pajak[[#This Row],[//]]="","",INDEX(Table1[Kode Sales :],pajak[//]-offset))</f>
        <v/>
      </c>
      <c r="G47" s="86" t="str">
        <f>IF(pajak[[#This Row],[//]]="","",INDEX(Table1[Toko],pajak[//]-offset))</f>
        <v/>
      </c>
      <c r="H47" s="89" t="str">
        <f>IF(pajak[[#This Row],[//]]="","",SUMIF(Table1[h_id],pajak[[#This Row],[//]],Table1[h_hargasebelumdiskon]))</f>
        <v/>
      </c>
      <c r="I47" s="89" t="str">
        <f>IF(pajak[[#This Row],[//]]="","",SUMIF(Table1[h_id],pajak[[#This Row],[//]],Table1[h_diskon]))</f>
        <v/>
      </c>
      <c r="J47" s="89" t="str">
        <f>IF(pajak[[#This Row],[//]]="","",SUMIF(Table1[h_id],pajak[[#This Row],[//]],Table1[h_hargasetelahdiskon]))</f>
        <v/>
      </c>
      <c r="K47" s="89" t="str">
        <f>IF(pajak[//]="","",pajak[[#This Row],[Sub Total]]/1.11*11%)</f>
        <v/>
      </c>
      <c r="L47" s="89" t="str">
        <f>pajak[[#This Row],[Sub Total]]</f>
        <v/>
      </c>
      <c r="M47" s="86" t="str">
        <f>IF(pajak[[#This Row],[//]]="","",INDEX(Table1[pembuat nota :],pajak[//]-offset))</f>
        <v/>
      </c>
      <c r="N47" s="86" t="str">
        <f>IF(pajak[[#This Row],[//]]="","",IF(INDEX(Table1[edited :],pajak[//]-offset)="","",INDEX(Table1[edited :],pajak[//]-offset)))</f>
        <v/>
      </c>
      <c r="P47" s="86" t="str">
        <f>IF(pajak[[#This Row],[Kode Sales :]]="","",MATCH(pajak[[#This Row],[Kode Sales :]],[2]Invoice!$D:$D,0))</f>
        <v/>
      </c>
      <c r="Q47" s="194" t="e">
        <f>IF((INDEX([2]Invoice!$D:$D,Table4[[#This Row],[cek_ppn]]-4)&amp;" "&amp;INDEX([2]Invoice!$E:$E,Table4[[#This Row],[cek_ppn]]-4))=pajak[[#This Row],[No. Invoice :]],1)</f>
        <v>#VALUE!</v>
      </c>
      <c r="R47" s="194" t="e">
        <f>IF((INDEX([2]Invoice!$D:$D,Table4[[#This Row],[cek_ppn]]-2))=pajak[[#This Row],[Tgl Invoice :]],1)</f>
        <v>#VALUE!</v>
      </c>
      <c r="S47" s="194" t="e">
        <f>IF((INDEX([2]Invoice!$D:$D,Table4[[#This Row],[cek_ppn]]))=pajak[[#This Row],[Kode Sales :]],1)</f>
        <v>#VALUE!</v>
      </c>
      <c r="T47" s="194" t="e">
        <f>IF((INDEX([2]Invoice!$K:$K,Table4[[#This Row],[cek_ppn]]+28))=pajak[[#This Row],[Total Invoice]],1)</f>
        <v>#VALUE!</v>
      </c>
      <c r="U47" s="194" t="e">
        <f>IF((INDEX([2]Invoice!$J:$J,Table4[[#This Row],[cek_ppn]]+30))=pajak[[#This Row],[pembuat nota]],1)</f>
        <v>#VALUE!</v>
      </c>
    </row>
    <row r="48" spans="3:21" x14ac:dyDescent="0.25">
      <c r="C48" s="86" t="str">
        <f t="shared" si="1"/>
        <v/>
      </c>
      <c r="D48" s="86" t="str">
        <f>IF(pajak[[#This Row],[//]]="","",INDEX(Table1[No. Invoice :],pajak[//]-offset))</f>
        <v/>
      </c>
      <c r="E48" s="90" t="str">
        <f>IF(pajak[[#This Row],[//]]="","",INDEX(Table1[Tgl Invoice :],pajak[//]-offset))</f>
        <v/>
      </c>
      <c r="F48" s="86" t="str">
        <f>IF(pajak[[#This Row],[//]]="","",INDEX(Table1[Kode Sales :],pajak[//]-offset))</f>
        <v/>
      </c>
      <c r="G48" s="86" t="str">
        <f>IF(pajak[[#This Row],[//]]="","",INDEX(Table1[Toko],pajak[//]-offset))</f>
        <v/>
      </c>
      <c r="H48" s="89" t="str">
        <f>IF(pajak[[#This Row],[//]]="","",SUMIF(Table1[h_id],pajak[[#This Row],[//]],Table1[h_hargasebelumdiskon]))</f>
        <v/>
      </c>
      <c r="I48" s="89" t="str">
        <f>IF(pajak[[#This Row],[//]]="","",SUMIF(Table1[h_id],pajak[[#This Row],[//]],Table1[h_diskon]))</f>
        <v/>
      </c>
      <c r="J48" s="89" t="str">
        <f>IF(pajak[[#This Row],[//]]="","",SUMIF(Table1[h_id],pajak[[#This Row],[//]],Table1[h_hargasetelahdiskon]))</f>
        <v/>
      </c>
      <c r="K48" s="89" t="str">
        <f>IF(pajak[//]="","",pajak[[#This Row],[Sub Total]]/1.11*11%)</f>
        <v/>
      </c>
      <c r="L48" s="89" t="str">
        <f>pajak[[#This Row],[Sub Total]]</f>
        <v/>
      </c>
      <c r="M48" s="86" t="str">
        <f>IF(pajak[[#This Row],[//]]="","",INDEX(Table1[pembuat nota :],pajak[//]-offset))</f>
        <v/>
      </c>
      <c r="N48" s="86" t="str">
        <f>IF(pajak[[#This Row],[//]]="","",IF(INDEX(Table1[edited :],pajak[//]-offset)="","",INDEX(Table1[edited :],pajak[//]-offset)))</f>
        <v/>
      </c>
      <c r="P48" s="86" t="str">
        <f>IF(pajak[[#This Row],[Kode Sales :]]="","",MATCH(pajak[[#This Row],[Kode Sales :]],[2]Invoice!$D:$D,0))</f>
        <v/>
      </c>
      <c r="Q48" s="194" t="e">
        <f>IF((INDEX([2]Invoice!$D:$D,Table4[[#This Row],[cek_ppn]]-4)&amp;" "&amp;INDEX([2]Invoice!$E:$E,Table4[[#This Row],[cek_ppn]]-4))=pajak[[#This Row],[No. Invoice :]],1)</f>
        <v>#VALUE!</v>
      </c>
      <c r="R48" s="194" t="e">
        <f>IF((INDEX([2]Invoice!$D:$D,Table4[[#This Row],[cek_ppn]]-2))=pajak[[#This Row],[Tgl Invoice :]],1)</f>
        <v>#VALUE!</v>
      </c>
      <c r="S48" s="194" t="e">
        <f>IF((INDEX([2]Invoice!$D:$D,Table4[[#This Row],[cek_ppn]]))=pajak[[#This Row],[Kode Sales :]],1)</f>
        <v>#VALUE!</v>
      </c>
      <c r="T48" s="194" t="e">
        <f>IF((INDEX([2]Invoice!$K:$K,Table4[[#This Row],[cek_ppn]]+28))=pajak[[#This Row],[Total Invoice]],1)</f>
        <v>#VALUE!</v>
      </c>
      <c r="U48" s="194" t="e">
        <f>IF((INDEX([2]Invoice!$J:$J,Table4[[#This Row],[cek_ppn]]+30))=pajak[[#This Row],[pembuat nota]],1)</f>
        <v>#VALUE!</v>
      </c>
    </row>
    <row r="49" spans="3:21" x14ac:dyDescent="0.25">
      <c r="C49" s="86" t="str">
        <f t="shared" si="1"/>
        <v/>
      </c>
      <c r="D49" s="86" t="str">
        <f>IF(pajak[[#This Row],[//]]="","",INDEX(Table1[No. Invoice :],pajak[//]-offset))</f>
        <v/>
      </c>
      <c r="E49" s="90" t="str">
        <f>IF(pajak[[#This Row],[//]]="","",INDEX(Table1[Tgl Invoice :],pajak[//]-offset))</f>
        <v/>
      </c>
      <c r="F49" s="86" t="str">
        <f>IF(pajak[[#This Row],[//]]="","",INDEX(Table1[Kode Sales :],pajak[//]-offset))</f>
        <v/>
      </c>
      <c r="G49" s="86" t="str">
        <f>IF(pajak[[#This Row],[//]]="","",INDEX(Table1[Toko],pajak[//]-offset))</f>
        <v/>
      </c>
      <c r="H49" s="89" t="str">
        <f>IF(pajak[[#This Row],[//]]="","",SUMIF(Table1[h_id],pajak[[#This Row],[//]],Table1[h_hargasebelumdiskon]))</f>
        <v/>
      </c>
      <c r="I49" s="89" t="str">
        <f>IF(pajak[[#This Row],[//]]="","",SUMIF(Table1[h_id],pajak[[#This Row],[//]],Table1[h_diskon]))</f>
        <v/>
      </c>
      <c r="J49" s="89" t="str">
        <f>IF(pajak[[#This Row],[//]]="","",SUMIF(Table1[h_id],pajak[[#This Row],[//]],Table1[h_hargasetelahdiskon]))</f>
        <v/>
      </c>
      <c r="K49" s="89" t="str">
        <f>IF(pajak[//]="","",pajak[[#This Row],[Sub Total]]/1.11*11%)</f>
        <v/>
      </c>
      <c r="L49" s="89" t="str">
        <f>pajak[[#This Row],[Sub Total]]</f>
        <v/>
      </c>
      <c r="M49" s="86" t="str">
        <f>IF(pajak[[#This Row],[//]]="","",INDEX(Table1[pembuat nota :],pajak[//]-offset))</f>
        <v/>
      </c>
      <c r="N49" s="86" t="str">
        <f>IF(pajak[[#This Row],[//]]="","",IF(INDEX(Table1[edited :],pajak[//]-offset)="","",INDEX(Table1[edited :],pajak[//]-offset)))</f>
        <v/>
      </c>
      <c r="P49" s="86" t="str">
        <f>IF(pajak[[#This Row],[Kode Sales :]]="","",MATCH(pajak[[#This Row],[Kode Sales :]],[2]Invoice!$D:$D,0))</f>
        <v/>
      </c>
      <c r="Q49" s="194" t="e">
        <f>IF((INDEX([2]Invoice!$D:$D,Table4[[#This Row],[cek_ppn]]-4)&amp;" "&amp;INDEX([2]Invoice!$E:$E,Table4[[#This Row],[cek_ppn]]-4))=pajak[[#This Row],[No. Invoice :]],1)</f>
        <v>#VALUE!</v>
      </c>
      <c r="R49" s="194" t="e">
        <f>IF((INDEX([2]Invoice!$D:$D,Table4[[#This Row],[cek_ppn]]-2))=pajak[[#This Row],[Tgl Invoice :]],1)</f>
        <v>#VALUE!</v>
      </c>
      <c r="S49" s="194" t="e">
        <f>IF((INDEX([2]Invoice!$D:$D,Table4[[#This Row],[cek_ppn]]))=pajak[[#This Row],[Kode Sales :]],1)</f>
        <v>#VALUE!</v>
      </c>
      <c r="T49" s="194" t="e">
        <f>IF((INDEX([2]Invoice!$K:$K,Table4[[#This Row],[cek_ppn]]+28))=pajak[[#This Row],[Total Invoice]],1)</f>
        <v>#VALUE!</v>
      </c>
      <c r="U49" s="194" t="e">
        <f>IF((INDEX([2]Invoice!$J:$J,Table4[[#This Row],[cek_ppn]]+30))=pajak[[#This Row],[pembuat nota]],1)</f>
        <v>#VALUE!</v>
      </c>
    </row>
    <row r="50" spans="3:21" x14ac:dyDescent="0.25">
      <c r="C50" s="86" t="str">
        <f t="shared" si="1"/>
        <v/>
      </c>
      <c r="D50" s="86" t="str">
        <f>IF(pajak[[#This Row],[//]]="","",INDEX(Table1[No. Invoice :],pajak[//]-offset))</f>
        <v/>
      </c>
      <c r="E50" s="90" t="str">
        <f>IF(pajak[[#This Row],[//]]="","",INDEX(Table1[Tgl Invoice :],pajak[//]-offset))</f>
        <v/>
      </c>
      <c r="F50" s="86" t="str">
        <f>IF(pajak[[#This Row],[//]]="","",INDEX(Table1[Kode Sales :],pajak[//]-offset))</f>
        <v/>
      </c>
      <c r="G50" s="86" t="str">
        <f>IF(pajak[[#This Row],[//]]="","",INDEX(Table1[Toko],pajak[//]-offset))</f>
        <v/>
      </c>
      <c r="H50" s="89" t="str">
        <f>IF(pajak[[#This Row],[//]]="","",SUMIF(Table1[h_id],pajak[[#This Row],[//]],Table1[h_hargasebelumdiskon]))</f>
        <v/>
      </c>
      <c r="I50" s="89" t="str">
        <f>IF(pajak[[#This Row],[//]]="","",SUMIF(Table1[h_id],pajak[[#This Row],[//]],Table1[h_diskon]))</f>
        <v/>
      </c>
      <c r="J50" s="89" t="str">
        <f>IF(pajak[[#This Row],[//]]="","",SUMIF(Table1[h_id],pajak[[#This Row],[//]],Table1[h_hargasetelahdiskon]))</f>
        <v/>
      </c>
      <c r="K50" s="89" t="str">
        <f>IF(pajak[//]="","",pajak[[#This Row],[Sub Total]]/1.11*11%)</f>
        <v/>
      </c>
      <c r="L50" s="89" t="str">
        <f>pajak[[#This Row],[Sub Total]]</f>
        <v/>
      </c>
      <c r="M50" s="86" t="str">
        <f>IF(pajak[[#This Row],[//]]="","",INDEX(Table1[pembuat nota :],pajak[//]-offset))</f>
        <v/>
      </c>
      <c r="N50" s="86" t="str">
        <f>IF(pajak[[#This Row],[//]]="","",IF(INDEX(Table1[edited :],pajak[//]-offset)="","",INDEX(Table1[edited :],pajak[//]-offset)))</f>
        <v/>
      </c>
      <c r="P50" s="86" t="str">
        <f>IF(pajak[[#This Row],[Kode Sales :]]="","",MATCH(pajak[[#This Row],[Kode Sales :]],[2]Invoice!$D:$D,0))</f>
        <v/>
      </c>
      <c r="Q50" s="194" t="e">
        <f>IF((INDEX([2]Invoice!$D:$D,Table4[[#This Row],[cek_ppn]]-4)&amp;" "&amp;INDEX([2]Invoice!$E:$E,Table4[[#This Row],[cek_ppn]]-4))=pajak[[#This Row],[No. Invoice :]],1)</f>
        <v>#VALUE!</v>
      </c>
      <c r="R50" s="194" t="e">
        <f>IF((INDEX([2]Invoice!$D:$D,Table4[[#This Row],[cek_ppn]]-2))=pajak[[#This Row],[Tgl Invoice :]],1)</f>
        <v>#VALUE!</v>
      </c>
      <c r="S50" s="194" t="e">
        <f>IF((INDEX([2]Invoice!$D:$D,Table4[[#This Row],[cek_ppn]]))=pajak[[#This Row],[Kode Sales :]],1)</f>
        <v>#VALUE!</v>
      </c>
      <c r="T50" s="194" t="e">
        <f>IF((INDEX([2]Invoice!$K:$K,Table4[[#This Row],[cek_ppn]]+28))=pajak[[#This Row],[Total Invoice]],1)</f>
        <v>#VALUE!</v>
      </c>
      <c r="U50" s="194" t="e">
        <f>IF((INDEX([2]Invoice!$J:$J,Table4[[#This Row],[cek_ppn]]+30))=pajak[[#This Row],[pembuat nota]],1)</f>
        <v>#VALUE!</v>
      </c>
    </row>
    <row r="51" spans="3:21" x14ac:dyDescent="0.25">
      <c r="C51" s="86" t="str">
        <f t="shared" si="1"/>
        <v/>
      </c>
      <c r="D51" s="86" t="str">
        <f>IF(pajak[[#This Row],[//]]="","",INDEX(Table1[No. Invoice :],pajak[//]-offset))</f>
        <v/>
      </c>
      <c r="E51" s="90" t="str">
        <f>IF(pajak[[#This Row],[//]]="","",INDEX(Table1[Tgl Invoice :],pajak[//]-offset))</f>
        <v/>
      </c>
      <c r="F51" s="86" t="str">
        <f>IF(pajak[[#This Row],[//]]="","",INDEX(Table1[Kode Sales :],pajak[//]-offset))</f>
        <v/>
      </c>
      <c r="G51" s="86" t="str">
        <f>IF(pajak[[#This Row],[//]]="","",INDEX(Table1[Toko],pajak[//]-offset))</f>
        <v/>
      </c>
      <c r="H51" s="89" t="str">
        <f>IF(pajak[[#This Row],[//]]="","",SUMIF(Table1[h_id],pajak[[#This Row],[//]],Table1[h_hargasebelumdiskon]))</f>
        <v/>
      </c>
      <c r="I51" s="89" t="str">
        <f>IF(pajak[[#This Row],[//]]="","",SUMIF(Table1[h_id],pajak[[#This Row],[//]],Table1[h_diskon]))</f>
        <v/>
      </c>
      <c r="J51" s="89" t="str">
        <f>IF(pajak[[#This Row],[//]]="","",SUMIF(Table1[h_id],pajak[[#This Row],[//]],Table1[h_hargasetelahdiskon]))</f>
        <v/>
      </c>
      <c r="K51" s="89" t="str">
        <f>IF(pajak[//]="","",pajak[[#This Row],[Sub Total]]/1.11*11%)</f>
        <v/>
      </c>
      <c r="L51" s="89" t="str">
        <f>pajak[[#This Row],[Sub Total]]</f>
        <v/>
      </c>
      <c r="M51" s="86" t="str">
        <f>IF(pajak[[#This Row],[//]]="","",INDEX(Table1[pembuat nota :],pajak[//]-offset))</f>
        <v/>
      </c>
      <c r="N51" s="86" t="str">
        <f>IF(pajak[[#This Row],[//]]="","",IF(INDEX(Table1[edited :],pajak[//]-offset)="","",INDEX(Table1[edited :],pajak[//]-offset)))</f>
        <v/>
      </c>
      <c r="P51" s="86" t="str">
        <f>IF(pajak[[#This Row],[Kode Sales :]]="","",MATCH(pajak[[#This Row],[Kode Sales :]],[2]Invoice!$D:$D,0))</f>
        <v/>
      </c>
      <c r="Q51" s="194" t="e">
        <f>IF((INDEX([2]Invoice!$D:$D,Table4[[#This Row],[cek_ppn]]-4)&amp;" "&amp;INDEX([2]Invoice!$E:$E,Table4[[#This Row],[cek_ppn]]-4))=pajak[[#This Row],[No. Invoice :]],1)</f>
        <v>#VALUE!</v>
      </c>
      <c r="R51" s="194" t="e">
        <f>IF((INDEX([2]Invoice!$D:$D,Table4[[#This Row],[cek_ppn]]-2))=pajak[[#This Row],[Tgl Invoice :]],1)</f>
        <v>#VALUE!</v>
      </c>
      <c r="S51" s="194" t="e">
        <f>IF((INDEX([2]Invoice!$D:$D,Table4[[#This Row],[cek_ppn]]))=pajak[[#This Row],[Kode Sales :]],1)</f>
        <v>#VALUE!</v>
      </c>
      <c r="T51" s="194" t="e">
        <f>IF((INDEX([2]Invoice!$K:$K,Table4[[#This Row],[cek_ppn]]+28))=pajak[[#This Row],[Total Invoice]],1)</f>
        <v>#VALUE!</v>
      </c>
      <c r="U51" s="194" t="e">
        <f>IF((INDEX([2]Invoice!$J:$J,Table4[[#This Row],[cek_ppn]]+30))=pajak[[#This Row],[pembuat nota]],1)</f>
        <v>#VALUE!</v>
      </c>
    </row>
    <row r="52" spans="3:21" x14ac:dyDescent="0.25">
      <c r="C52" s="86" t="str">
        <f t="shared" si="1"/>
        <v/>
      </c>
      <c r="D52" s="86" t="str">
        <f>IF(pajak[[#This Row],[//]]="","",INDEX(Table1[No. Invoice :],pajak[//]-offset))</f>
        <v/>
      </c>
      <c r="E52" s="90" t="str">
        <f>IF(pajak[[#This Row],[//]]="","",INDEX(Table1[Tgl Invoice :],pajak[//]-offset))</f>
        <v/>
      </c>
      <c r="F52" s="86" t="str">
        <f>IF(pajak[[#This Row],[//]]="","",INDEX(Table1[Kode Sales :],pajak[//]-offset))</f>
        <v/>
      </c>
      <c r="G52" s="86" t="str">
        <f>IF(pajak[[#This Row],[//]]="","",INDEX(Table1[Toko],pajak[//]-offset))</f>
        <v/>
      </c>
      <c r="H52" s="89" t="str">
        <f>IF(pajak[[#This Row],[//]]="","",SUMIF(Table1[h_id],pajak[[#This Row],[//]],Table1[h_hargasebelumdiskon]))</f>
        <v/>
      </c>
      <c r="I52" s="89" t="str">
        <f>IF(pajak[[#This Row],[//]]="","",SUMIF(Table1[h_id],pajak[[#This Row],[//]],Table1[h_diskon]))</f>
        <v/>
      </c>
      <c r="J52" s="89" t="str">
        <f>IF(pajak[[#This Row],[//]]="","",SUMIF(Table1[h_id],pajak[[#This Row],[//]],Table1[h_hargasetelahdiskon]))</f>
        <v/>
      </c>
      <c r="K52" s="89" t="str">
        <f>IF(pajak[//]="","",pajak[[#This Row],[Sub Total]]/1.11*11%)</f>
        <v/>
      </c>
      <c r="L52" s="89" t="str">
        <f>pajak[[#This Row],[Sub Total]]</f>
        <v/>
      </c>
      <c r="M52" s="86" t="str">
        <f>IF(pajak[[#This Row],[//]]="","",INDEX(Table1[pembuat nota :],pajak[//]-offset))</f>
        <v/>
      </c>
      <c r="N52" s="86" t="str">
        <f>IF(pajak[[#This Row],[//]]="","",IF(INDEX(Table1[edited :],pajak[//]-offset)="","",INDEX(Table1[edited :],pajak[//]-offset)))</f>
        <v/>
      </c>
      <c r="P52" s="86" t="str">
        <f>IF(pajak[[#This Row],[Kode Sales :]]="","",MATCH(pajak[[#This Row],[Kode Sales :]],[2]Invoice!$D:$D,0))</f>
        <v/>
      </c>
      <c r="Q52" s="194" t="e">
        <f>IF((INDEX([2]Invoice!$D:$D,Table4[[#This Row],[cek_ppn]]-4)&amp;" "&amp;INDEX([2]Invoice!$E:$E,Table4[[#This Row],[cek_ppn]]-4))=pajak[[#This Row],[No. Invoice :]],1)</f>
        <v>#VALUE!</v>
      </c>
      <c r="R52" s="194" t="e">
        <f>IF((INDEX([2]Invoice!$D:$D,Table4[[#This Row],[cek_ppn]]-2))=pajak[[#This Row],[Tgl Invoice :]],1)</f>
        <v>#VALUE!</v>
      </c>
      <c r="S52" s="194" t="e">
        <f>IF((INDEX([2]Invoice!$D:$D,Table4[[#This Row],[cek_ppn]]))=pajak[[#This Row],[Kode Sales :]],1)</f>
        <v>#VALUE!</v>
      </c>
      <c r="T52" s="194" t="e">
        <f>IF((INDEX([2]Invoice!$K:$K,Table4[[#This Row],[cek_ppn]]+28))=pajak[[#This Row],[Total Invoice]],1)</f>
        <v>#VALUE!</v>
      </c>
      <c r="U52" s="194" t="e">
        <f>IF((INDEX([2]Invoice!$J:$J,Table4[[#This Row],[cek_ppn]]+30))=pajak[[#This Row],[pembuat nota]],1)</f>
        <v>#VALUE!</v>
      </c>
    </row>
    <row r="53" spans="3:21" x14ac:dyDescent="0.25">
      <c r="C53" s="86" t="str">
        <f t="shared" si="1"/>
        <v/>
      </c>
      <c r="D53" s="86" t="str">
        <f>IF(pajak[[#This Row],[//]]="","",INDEX(Table1[No. Invoice :],pajak[//]-offset))</f>
        <v/>
      </c>
      <c r="E53" s="90" t="str">
        <f>IF(pajak[[#This Row],[//]]="","",INDEX(Table1[Tgl Invoice :],pajak[//]-offset))</f>
        <v/>
      </c>
      <c r="F53" s="86" t="str">
        <f>IF(pajak[[#This Row],[//]]="","",INDEX(Table1[Kode Sales :],pajak[//]-offset))</f>
        <v/>
      </c>
      <c r="G53" s="86" t="str">
        <f>IF(pajak[[#This Row],[//]]="","",INDEX(Table1[Toko],pajak[//]-offset))</f>
        <v/>
      </c>
      <c r="H53" s="89" t="str">
        <f>IF(pajak[[#This Row],[//]]="","",SUMIF(Table1[h_id],pajak[[#This Row],[//]],Table1[h_hargasebelumdiskon]))</f>
        <v/>
      </c>
      <c r="I53" s="89" t="str">
        <f>IF(pajak[[#This Row],[//]]="","",SUMIF(Table1[h_id],pajak[[#This Row],[//]],Table1[h_diskon]))</f>
        <v/>
      </c>
      <c r="J53" s="89" t="str">
        <f>IF(pajak[[#This Row],[//]]="","",SUMIF(Table1[h_id],pajak[[#This Row],[//]],Table1[h_hargasetelahdiskon]))</f>
        <v/>
      </c>
      <c r="K53" s="89" t="str">
        <f>IF(pajak[//]="","",pajak[[#This Row],[Sub Total]]/1.11*11%)</f>
        <v/>
      </c>
      <c r="L53" s="89" t="str">
        <f>pajak[[#This Row],[Sub Total]]</f>
        <v/>
      </c>
      <c r="M53" s="86" t="str">
        <f>IF(pajak[[#This Row],[//]]="","",INDEX(Table1[pembuat nota :],pajak[//]-offset))</f>
        <v/>
      </c>
      <c r="N53" s="86" t="str">
        <f>IF(pajak[[#This Row],[//]]="","",IF(INDEX(Table1[edited :],pajak[//]-offset)="","",INDEX(Table1[edited :],pajak[//]-offset)))</f>
        <v/>
      </c>
      <c r="P53" s="86" t="str">
        <f>IF(pajak[[#This Row],[Kode Sales :]]="","",MATCH(pajak[[#This Row],[Kode Sales :]],[2]Invoice!$D:$D,0))</f>
        <v/>
      </c>
      <c r="Q53" s="194" t="e">
        <f>IF((INDEX([2]Invoice!$D:$D,Table4[[#This Row],[cek_ppn]]-4)&amp;" "&amp;INDEX([2]Invoice!$E:$E,Table4[[#This Row],[cek_ppn]]-4))=pajak[[#This Row],[No. Invoice :]],1)</f>
        <v>#VALUE!</v>
      </c>
      <c r="R53" s="194" t="e">
        <f>IF((INDEX([2]Invoice!$D:$D,Table4[[#This Row],[cek_ppn]]-2))=pajak[[#This Row],[Tgl Invoice :]],1)</f>
        <v>#VALUE!</v>
      </c>
      <c r="S53" s="194" t="e">
        <f>IF((INDEX([2]Invoice!$D:$D,Table4[[#This Row],[cek_ppn]]))=pajak[[#This Row],[Kode Sales :]],1)</f>
        <v>#VALUE!</v>
      </c>
      <c r="T53" s="194" t="e">
        <f>IF((INDEX([2]Invoice!$K:$K,Table4[[#This Row],[cek_ppn]]+28))=pajak[[#This Row],[Total Invoice]],1)</f>
        <v>#VALUE!</v>
      </c>
      <c r="U53" s="194" t="e">
        <f>IF((INDEX([2]Invoice!$J:$J,Table4[[#This Row],[cek_ppn]]+30))=pajak[[#This Row],[pembuat nota]],1)</f>
        <v>#VALUE!</v>
      </c>
    </row>
    <row r="54" spans="3:21" x14ac:dyDescent="0.25">
      <c r="C54" s="86" t="str">
        <f t="shared" si="1"/>
        <v/>
      </c>
      <c r="D54" s="86" t="str">
        <f>IF(pajak[[#This Row],[//]]="","",INDEX(Table1[No. Invoice :],pajak[//]-offset))</f>
        <v/>
      </c>
      <c r="E54" s="90" t="str">
        <f>IF(pajak[[#This Row],[//]]="","",INDEX(Table1[Tgl Invoice :],pajak[//]-offset))</f>
        <v/>
      </c>
      <c r="F54" s="86" t="str">
        <f>IF(pajak[[#This Row],[//]]="","",INDEX(Table1[Kode Sales :],pajak[//]-offset))</f>
        <v/>
      </c>
      <c r="G54" s="86" t="str">
        <f>IF(pajak[[#This Row],[//]]="","",INDEX(Table1[Toko],pajak[//]-offset))</f>
        <v/>
      </c>
      <c r="H54" s="89" t="str">
        <f>IF(pajak[[#This Row],[//]]="","",SUMIF(Table1[h_id],pajak[[#This Row],[//]],Table1[h_hargasebelumdiskon]))</f>
        <v/>
      </c>
      <c r="I54" s="89" t="str">
        <f>IF(pajak[[#This Row],[//]]="","",SUMIF(Table1[h_id],pajak[[#This Row],[//]],Table1[h_diskon]))</f>
        <v/>
      </c>
      <c r="J54" s="89" t="str">
        <f>IF(pajak[[#This Row],[//]]="","",SUMIF(Table1[h_id],pajak[[#This Row],[//]],Table1[h_hargasetelahdiskon]))</f>
        <v/>
      </c>
      <c r="K54" s="89" t="str">
        <f>IF(pajak[//]="","",pajak[[#This Row],[Sub Total]]/1.11*11%)</f>
        <v/>
      </c>
      <c r="L54" s="89" t="str">
        <f>pajak[[#This Row],[Sub Total]]</f>
        <v/>
      </c>
      <c r="M54" s="86" t="str">
        <f>IF(pajak[[#This Row],[//]]="","",INDEX(Table1[pembuat nota :],pajak[//]-offset))</f>
        <v/>
      </c>
      <c r="N54" s="86" t="str">
        <f>IF(pajak[[#This Row],[//]]="","",IF(INDEX(Table1[edited :],pajak[//]-offset)="","",INDEX(Table1[edited :],pajak[//]-offset)))</f>
        <v/>
      </c>
      <c r="P54" s="86" t="str">
        <f>IF(pajak[[#This Row],[Kode Sales :]]="","",MATCH(pajak[[#This Row],[Kode Sales :]],[2]Invoice!$D:$D,0))</f>
        <v/>
      </c>
      <c r="Q54" s="194" t="e">
        <f>IF((INDEX([2]Invoice!$D:$D,Table4[[#This Row],[cek_ppn]]-4)&amp;" "&amp;INDEX([2]Invoice!$E:$E,Table4[[#This Row],[cek_ppn]]-4))=pajak[[#This Row],[No. Invoice :]],1)</f>
        <v>#VALUE!</v>
      </c>
      <c r="R54" s="194" t="e">
        <f>IF((INDEX([2]Invoice!$D:$D,Table4[[#This Row],[cek_ppn]]-2))=pajak[[#This Row],[Tgl Invoice :]],1)</f>
        <v>#VALUE!</v>
      </c>
      <c r="S54" s="194" t="e">
        <f>IF((INDEX([2]Invoice!$D:$D,Table4[[#This Row],[cek_ppn]]))=pajak[[#This Row],[Kode Sales :]],1)</f>
        <v>#VALUE!</v>
      </c>
      <c r="T54" s="194" t="e">
        <f>IF((INDEX([2]Invoice!$K:$K,Table4[[#This Row],[cek_ppn]]+28))=pajak[[#This Row],[Total Invoice]],1)</f>
        <v>#VALUE!</v>
      </c>
      <c r="U54" s="194" t="e">
        <f>IF((INDEX([2]Invoice!$J:$J,Table4[[#This Row],[cek_ppn]]+30))=pajak[[#This Row],[pembuat nota]],1)</f>
        <v>#VALUE!</v>
      </c>
    </row>
    <row r="55" spans="3:21" x14ac:dyDescent="0.25">
      <c r="C55" s="86" t="str">
        <f t="shared" si="1"/>
        <v/>
      </c>
      <c r="D55" s="86" t="str">
        <f>IF(pajak[[#This Row],[//]]="","",INDEX(Table1[No. Invoice :],pajak[//]-offset))</f>
        <v/>
      </c>
      <c r="E55" s="90" t="str">
        <f>IF(pajak[[#This Row],[//]]="","",INDEX(Table1[Tgl Invoice :],pajak[//]-offset))</f>
        <v/>
      </c>
      <c r="F55" s="86" t="str">
        <f>IF(pajak[[#This Row],[//]]="","",INDEX(Table1[Kode Sales :],pajak[//]-offset))</f>
        <v/>
      </c>
      <c r="G55" s="86" t="str">
        <f>IF(pajak[[#This Row],[//]]="","",INDEX(Table1[Toko],pajak[//]-offset))</f>
        <v/>
      </c>
      <c r="H55" s="89" t="str">
        <f>IF(pajak[[#This Row],[//]]="","",SUMIF(Table1[h_id],pajak[[#This Row],[//]],Table1[h_hargasebelumdiskon]))</f>
        <v/>
      </c>
      <c r="I55" s="89" t="str">
        <f>IF(pajak[[#This Row],[//]]="","",SUMIF(Table1[h_id],pajak[[#This Row],[//]],Table1[h_diskon]))</f>
        <v/>
      </c>
      <c r="J55" s="89" t="str">
        <f>IF(pajak[[#This Row],[//]]="","",SUMIF(Table1[h_id],pajak[[#This Row],[//]],Table1[h_hargasetelahdiskon]))</f>
        <v/>
      </c>
      <c r="K55" s="89" t="str">
        <f>IF(pajak[//]="","",pajak[[#This Row],[Sub Total]]/1.11*11%)</f>
        <v/>
      </c>
      <c r="L55" s="89" t="str">
        <f>pajak[[#This Row],[Sub Total]]</f>
        <v/>
      </c>
      <c r="M55" s="86" t="str">
        <f>IF(pajak[[#This Row],[//]]="","",INDEX(Table1[pembuat nota :],pajak[//]-offset))</f>
        <v/>
      </c>
      <c r="N55" s="86" t="str">
        <f>IF(pajak[[#This Row],[//]]="","",IF(INDEX(Table1[edited :],pajak[//]-offset)="","",INDEX(Table1[edited :],pajak[//]-offset)))</f>
        <v/>
      </c>
      <c r="P55" s="86" t="str">
        <f>IF(pajak[[#This Row],[Kode Sales :]]="","",MATCH(pajak[[#This Row],[Kode Sales :]],[2]Invoice!$D:$D,0))</f>
        <v/>
      </c>
      <c r="Q55" s="194" t="e">
        <f>IF((INDEX([2]Invoice!$D:$D,Table4[[#This Row],[cek_ppn]]-4)&amp;" "&amp;INDEX([2]Invoice!$E:$E,Table4[[#This Row],[cek_ppn]]-4))=pajak[[#This Row],[No. Invoice :]],1)</f>
        <v>#VALUE!</v>
      </c>
      <c r="R55" s="194" t="e">
        <f>IF((INDEX([2]Invoice!$D:$D,Table4[[#This Row],[cek_ppn]]-2))=pajak[[#This Row],[Tgl Invoice :]],1)</f>
        <v>#VALUE!</v>
      </c>
      <c r="S55" s="194" t="e">
        <f>IF((INDEX([2]Invoice!$D:$D,Table4[[#This Row],[cek_ppn]]))=pajak[[#This Row],[Kode Sales :]],1)</f>
        <v>#VALUE!</v>
      </c>
      <c r="T55" s="194" t="e">
        <f>IF((INDEX([2]Invoice!$K:$K,Table4[[#This Row],[cek_ppn]]+28))=pajak[[#This Row],[Total Invoice]],1)</f>
        <v>#VALUE!</v>
      </c>
      <c r="U55" s="194" t="e">
        <f>IF((INDEX([2]Invoice!$J:$J,Table4[[#This Row],[cek_ppn]]+30))=pajak[[#This Row],[pembuat nota]],1)</f>
        <v>#VALUE!</v>
      </c>
    </row>
    <row r="56" spans="3:21" x14ac:dyDescent="0.25">
      <c r="C56" t="s">
        <v>51</v>
      </c>
      <c r="E56"/>
      <c r="H56" s="89">
        <f ca="1">SUBTOTAL(109,pajak[Total])</f>
        <v>104225100</v>
      </c>
      <c r="I56" s="89">
        <f ca="1">SUBTOTAL(109,pajak[Diskon])</f>
        <v>13902094</v>
      </c>
      <c r="J56" s="89">
        <f ca="1">SUBTOTAL(109,pajak[Sub Total])</f>
        <v>90323006</v>
      </c>
      <c r="K56" s="89">
        <f ca="1">SUBTOTAL(109,pajak[PPN 11%])</f>
        <v>8950928.5225225203</v>
      </c>
      <c r="L56" s="89">
        <f ca="1">SUBTOTAL(109,pajak[Total Invoice])</f>
        <v>90323006</v>
      </c>
      <c r="M56"/>
      <c r="N56"/>
    </row>
  </sheetData>
  <conditionalFormatting sqref="F57:F1048576 F1:F55">
    <cfRule type="duplicateValues" dxfId="42" priority="9"/>
  </conditionalFormatting>
  <conditionalFormatting sqref="Q1:U1048576">
    <cfRule type="containsText" dxfId="41" priority="1" operator="containsText" text="FALSE">
      <formula>NOT(ISERROR(SEARCH("FALSE",Q1)))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H23" sqref="H23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46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dwijaya</v>
      </c>
      <c r="F1" t="s">
        <v>46</v>
      </c>
      <c r="G1">
        <f ca="1">INDEX(Table1[h_jumlahbarang],newestIdRow-offset)</f>
        <v>2</v>
      </c>
      <c r="I1" s="358" t="s">
        <v>77</v>
      </c>
      <c r="J1" s="358"/>
    </row>
    <row r="2" spans="1:12" s="4" customFormat="1" ht="7.5" customHeight="1" collapsed="1" x14ac:dyDescent="0.25">
      <c r="A2" s="3"/>
      <c r="D2" s="5"/>
      <c r="I2" s="6"/>
      <c r="J2" s="6" t="s">
        <v>115</v>
      </c>
      <c r="K2" t="s">
        <v>125</v>
      </c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23040011</v>
      </c>
      <c r="G3" s="11" t="s">
        <v>16</v>
      </c>
      <c r="H3" s="365" t="str">
        <f>INDEX(Table2[b],MATCH(kToko,Table2[a],0))</f>
        <v>CV DWI JAYA</v>
      </c>
      <c r="I3" s="365"/>
      <c r="J3" s="365"/>
      <c r="K3" s="366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36" t="s">
        <v>18</v>
      </c>
      <c r="G4" s="17"/>
      <c r="H4" s="367"/>
      <c r="I4" s="367"/>
      <c r="J4" s="367"/>
      <c r="K4" s="368"/>
      <c r="L4" s="12"/>
    </row>
    <row r="5" spans="1:12" s="10" customFormat="1" ht="16.5" customHeight="1" x14ac:dyDescent="0.3">
      <c r="A5" s="7"/>
      <c r="B5" s="1" t="s">
        <v>2</v>
      </c>
      <c r="C5" s="8"/>
      <c r="D5" s="337">
        <f>INDEX(Table1[Tgl Invoice :],newestIdRow-offset)</f>
        <v>45031</v>
      </c>
      <c r="E5" s="338"/>
      <c r="F5" s="336"/>
      <c r="G5" s="18"/>
      <c r="H5" s="339" t="str">
        <f>IF(INDEX(Table2[c],MATCH(kToko,Table2[a],0))="","",INDEX(Table2[c],MATCH(kToko,Table2[a],0)))</f>
        <v/>
      </c>
      <c r="I5" s="339"/>
      <c r="J5" s="339"/>
      <c r="K5" s="340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36"/>
      <c r="G6" s="18"/>
      <c r="H6" s="341" t="str">
        <f>INDEX(Table2[d],MATCH(kToko,Table2[a],0))</f>
        <v>YOGYAKARTA</v>
      </c>
      <c r="I6" s="341"/>
      <c r="J6" s="341"/>
      <c r="K6" s="342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KO 2945</v>
      </c>
      <c r="E7" s="9"/>
      <c r="F7" s="21"/>
      <c r="G7" s="22"/>
      <c r="H7" s="343"/>
      <c r="I7" s="343"/>
      <c r="J7" s="343"/>
      <c r="K7" s="344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 ca="1">IF(A11&gt;jumlahBarang,"",INDEX(Table1[Qty],newestIdRow-offset+A11-1))</f>
        <v>5</v>
      </c>
      <c r="C11" s="46" t="str">
        <f ca="1">IF(A11&gt;jumlahBarang,"",INDEX(Table1[Unit],newestIdRow-offset+A11-1))</f>
        <v>LSN</v>
      </c>
      <c r="D11" s="47" t="str">
        <f ca="1">IF(A11&gt;jumlahBarang,"",IF(INDEX(Table1[C],newestIdRow-offset+A11-1)="","",INDEX(Table1[C],newestIdRow-offset+A11-1)))</f>
        <v/>
      </c>
      <c r="E11" s="48" t="str">
        <f ca="1">IF(A11&gt;jumlahBarang,"",INDEX(Table1[Item Description],newestIdRow-offset+A11-1))</f>
        <v>CORRECTION TAPE KENKO CT-606 (6M x 5MM)</v>
      </c>
      <c r="F11" s="49"/>
      <c r="G11" s="50"/>
      <c r="H11" s="51">
        <f ca="1">IF(A11&gt;jumlahBarang,"",INDEX(Table1[Unit Price],newestIdRow-offset+A11-1))</f>
        <v>58800</v>
      </c>
      <c r="I11" s="52">
        <f ca="1">IF(A11&gt;jumlahBarang,"",IF(INDEX(Table1[Disc 1],newestIdRow-offset+A11-1)="","",INDEX(Table1[Disc 1],newestIdRow-offset+A11-1)))</f>
        <v>0.1</v>
      </c>
      <c r="J11" s="52" t="str">
        <f ca="1">IF(A11&gt;jumlahBarang,"",IF(INDEX(Table1[Disc 2],newestIdRow-offset+A11-1)="","",INDEX(Table1[Disc 2],newestIdRow-offset+A11-1)))</f>
        <v/>
      </c>
      <c r="K11" s="53">
        <f ca="1">IF(A11&gt;jumlahBarang,"",INDEX(Table1[Amount],newestIdRow-offset+A11-1))</f>
        <v>264600</v>
      </c>
      <c r="L11" s="36"/>
    </row>
    <row r="12" spans="1:12" s="10" customFormat="1" ht="14.1" customHeight="1" x14ac:dyDescent="0.25">
      <c r="A12" s="45">
        <v>2</v>
      </c>
      <c r="B12" s="46">
        <f ca="1">IF(A12&gt;jumlahBarang,"",INDEX(Table1[Qty],newestIdRow-offset+A12-1))</f>
        <v>3</v>
      </c>
      <c r="C12" s="46" t="str">
        <f ca="1">IF(A12&gt;jumlahBarang,"",INDEX(Table1[Unit],newestIdRow-offset+A12-1))</f>
        <v>LSN</v>
      </c>
      <c r="D12" s="47" t="str">
        <f ca="1">IF(A12&gt;jumlahBarang,"",IF(INDEX(Table1[C],newestIdRow-offset+A12-1)="","",INDEX(Table1[C],newestIdRow-offset+A12-1)))</f>
        <v/>
      </c>
      <c r="E12" s="48" t="str">
        <f ca="1">IF(A12&gt;jumlahBarang,"",INDEX(Table1[Item Description],newestIdRow-offset+A12-1))</f>
        <v>PUNCH KENKO NO. 40</v>
      </c>
      <c r="F12" s="49"/>
      <c r="G12" s="50"/>
      <c r="H12" s="51">
        <f ca="1">IF(A12&gt;jumlahBarang,"",INDEX(Table1[Unit Price],newestIdRow-offset+A12-1))</f>
        <v>282000</v>
      </c>
      <c r="I12" s="52">
        <f ca="1">IF(A12&gt;jumlahBarang,"",IF(INDEX(Table1[Disc 1],newestIdRow-offset+A12-1)="","",INDEX(Table1[Disc 1],newestIdRow-offset+A12-1)))</f>
        <v>0.1</v>
      </c>
      <c r="J12" s="52" t="str">
        <f ca="1">IF(A12&gt;jumlahBarang,"",IF(INDEX(Table1[Disc 2],newestIdRow-offset+A12-1)="","",INDEX(Table1[Disc 2],newestIdRow-offset+A12-1)))</f>
        <v/>
      </c>
      <c r="K12" s="53">
        <f ca="1">IF(A12&gt;jumlahBarang,"",INDEX(Table1[Amount],newestIdRow-offset+A12-1))</f>
        <v>761400</v>
      </c>
      <c r="L12" s="36"/>
    </row>
    <row r="13" spans="1:12" s="10" customFormat="1" ht="14.1" customHeight="1" x14ac:dyDescent="0.25">
      <c r="A13" s="45">
        <v>3</v>
      </c>
      <c r="B13" s="46" t="str">
        <f ca="1">IF(A13&gt;jumlahBarang,"",INDEX(Table1[Qty],newestIdRow-offset+A13-1))</f>
        <v/>
      </c>
      <c r="C13" s="46" t="str">
        <f ca="1">IF(A13&gt;jumlahBarang,"",INDEX(Table1[Unit],newestIdRow-offset+A13-1))</f>
        <v/>
      </c>
      <c r="D13" s="47" t="str">
        <f ca="1">IF(A13&gt;jumlahBarang,"",IF(INDEX(Table1[C],newestIdRow-offset+A13-1)="","",INDEX(Table1[C],newestIdRow-offset+A13-1)))</f>
        <v/>
      </c>
      <c r="E13" s="48" t="str">
        <f ca="1">IF(A13&gt;jumlahBarang,"",INDEX(Table1[Item Description],newestIdRow-offset+A13-1))</f>
        <v/>
      </c>
      <c r="F13" s="49"/>
      <c r="G13" s="50"/>
      <c r="H13" s="51" t="str">
        <f ca="1">IF(A13&gt;jumlahBarang,"",INDEX(Table1[Unit Price],newestIdRow-offset+A13-1))</f>
        <v/>
      </c>
      <c r="I13" s="52" t="str">
        <f ca="1">IF(A13&gt;jumlahBarang,"",IF(INDEX(Table1[Disc 1],newestIdRow-offset+A13-1)="","",INDEX(Table1[Disc 1],newestIdRow-offset+A13-1)))</f>
        <v/>
      </c>
      <c r="J13" s="52" t="str">
        <f ca="1">IF(A13&gt;jumlahBarang,"",IF(INDEX(Table1[Disc 2],newestIdRow-offset+A13-1)="","",INDEX(Table1[Disc 2],newestIdRow-offset+A13-1)))</f>
        <v/>
      </c>
      <c r="K13" s="53" t="str">
        <f ca="1">IF(A13&gt;jumlahBarang,"",INDEX(Table1[Amount],newestIdRow-offset+A13-1))</f>
        <v/>
      </c>
      <c r="L13" s="36"/>
    </row>
    <row r="14" spans="1:12" s="10" customFormat="1" ht="14.1" customHeight="1" x14ac:dyDescent="0.25">
      <c r="A14" s="45">
        <v>4</v>
      </c>
      <c r="B14" s="46" t="str">
        <f ca="1">IF(A14&gt;jumlahBarang,"",INDEX(Table1[Qty],newestIdRow-offset+A14-1))</f>
        <v/>
      </c>
      <c r="C14" s="46" t="str">
        <f ca="1">IF(A14&gt;jumlahBarang,"",INDEX(Table1[Unit],newestIdRow-offset+A14-1))</f>
        <v/>
      </c>
      <c r="D14" s="47" t="str">
        <f ca="1">IF(A14&gt;jumlahBarang,"",IF(INDEX(Table1[C],newestIdRow-offset+A14-1)="","",INDEX(Table1[C],newestIdRow-offset+A14-1)))</f>
        <v/>
      </c>
      <c r="E14" s="48" t="str">
        <f ca="1">IF(A14&gt;jumlahBarang,"",INDEX(Table1[Item Description],newestIdRow-offset+A14-1))</f>
        <v/>
      </c>
      <c r="F14" s="49"/>
      <c r="G14" s="50"/>
      <c r="H14" s="51" t="str">
        <f ca="1">IF(A14&gt;jumlahBarang,"",INDEX(Table1[Unit Price],newestIdRow-offset+A14-1))</f>
        <v/>
      </c>
      <c r="I14" s="52" t="str">
        <f ca="1">IF(A14&gt;jumlahBarang,"",IF(INDEX(Table1[Disc 1],newestIdRow-offset+A14-1)="","",INDEX(Table1[Disc 1],newestIdRow-offset+A14-1)))</f>
        <v/>
      </c>
      <c r="J14" s="52" t="str">
        <f ca="1">IF(A14&gt;jumlahBarang,"",IF(INDEX(Table1[Disc 2],newestIdRow-offset+A14-1)="","",INDEX(Table1[Disc 2],newestIdRow-offset+A14-1)))</f>
        <v/>
      </c>
      <c r="K14" s="53" t="str">
        <f ca="1">IF(A14&gt;jumlahBarang,"",INDEX(Table1[Amount],newestIdRow-offset+A14-1))</f>
        <v/>
      </c>
      <c r="L14" s="36"/>
    </row>
    <row r="15" spans="1:12" s="10" customFormat="1" ht="14.1" customHeight="1" x14ac:dyDescent="0.25">
      <c r="A15" s="45">
        <v>5</v>
      </c>
      <c r="B15" s="46" t="str">
        <f ca="1">IF(A15&gt;jumlahBarang,"",INDEX(Table1[Qty],newestIdRow-offset+A15-1))</f>
        <v/>
      </c>
      <c r="C15" s="46" t="str">
        <f ca="1">IF(A15&gt;jumlahBarang,"",INDEX(Table1[Unit],newestIdRow-offset+A15-1))</f>
        <v/>
      </c>
      <c r="D15" s="47" t="str">
        <f ca="1">IF(A15&gt;jumlahBarang,"",IF(INDEX(Table1[C],newestIdRow-offset+A15-1)="","",INDEX(Table1[C],newestIdRow-offset+A15-1)))</f>
        <v/>
      </c>
      <c r="E15" s="48" t="str">
        <f ca="1">IF(A15&gt;jumlahBarang,"",INDEX(Table1[Item Description],newestIdRow-offset+A15-1))</f>
        <v/>
      </c>
      <c r="F15" s="49"/>
      <c r="G15" s="50"/>
      <c r="H15" s="51" t="str">
        <f ca="1">IF(A15&gt;jumlahBarang,"",INDEX(Table1[Unit Price],newestIdRow-offset+A15-1))</f>
        <v/>
      </c>
      <c r="I15" s="52" t="str">
        <f ca="1">IF(A15&gt;jumlahBarang,"",IF(INDEX(Table1[Disc 1],newestIdRow-offset+A15-1)="","",INDEX(Table1[Disc 1],newestIdRow-offset+A15-1)))</f>
        <v/>
      </c>
      <c r="J15" s="52" t="str">
        <f ca="1">IF(A15&gt;jumlahBarang,"",IF(INDEX(Table1[Disc 2],newestIdRow-offset+A15-1)="","",INDEX(Table1[Disc 2],newestIdRow-offset+A15-1)))</f>
        <v/>
      </c>
      <c r="K15" s="53" t="str">
        <f ca="1"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 ca="1">IF(A16&gt;jumlahBarang,"",INDEX(Table1[Qty],newestIdRow-offset+A16-1))</f>
        <v/>
      </c>
      <c r="C16" s="46" t="str">
        <f ca="1">IF(A16&gt;jumlahBarang,"",INDEX(Table1[Unit],newestIdRow-offset+A16-1))</f>
        <v/>
      </c>
      <c r="D16" s="47" t="str">
        <f ca="1">IF(A16&gt;jumlahBarang,"",IF(INDEX(Table1[C],newestIdRow-offset+A16-1)="","",INDEX(Table1[C],newestIdRow-offset+A16-1)))</f>
        <v/>
      </c>
      <c r="E16" s="48" t="str">
        <f ca="1">IF(A16&gt;jumlahBarang,"",INDEX(Table1[Item Description],newestIdRow-offset+A16-1))</f>
        <v/>
      </c>
      <c r="F16" s="49"/>
      <c r="G16" s="50"/>
      <c r="H16" s="51" t="str">
        <f ca="1">IF(A16&gt;jumlahBarang,"",INDEX(Table1[Unit Price],newestIdRow-offset+A16-1))</f>
        <v/>
      </c>
      <c r="I16" s="52" t="str">
        <f ca="1">IF(A16&gt;jumlahBarang,"",IF(INDEX(Table1[Disc 1],newestIdRow-offset+A16-1)="","",INDEX(Table1[Disc 1],newestIdRow-offset+A16-1)))</f>
        <v/>
      </c>
      <c r="J16" s="52" t="str">
        <f ca="1">IF(A16&gt;jumlahBarang,"",IF(INDEX(Table1[Disc 2],newestIdRow-offset+A16-1)="","",INDEX(Table1[Disc 2],newestIdRow-offset+A16-1)))</f>
        <v/>
      </c>
      <c r="K16" s="53" t="str">
        <f ca="1"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 ca="1">IF(A17&gt;jumlahBarang,"",INDEX(Table1[Qty],newestIdRow-offset+A17-1))</f>
        <v/>
      </c>
      <c r="C17" s="46" t="str">
        <f ca="1">IF(A17&gt;jumlahBarang,"",INDEX(Table1[Unit],newestIdRow-offset+A17-1))</f>
        <v/>
      </c>
      <c r="D17" s="47" t="str">
        <f ca="1">IF(A17&gt;jumlahBarang,"",IF(INDEX(Table1[C],newestIdRow-offset+A17-1)="","",INDEX(Table1[C],newestIdRow-offset+A17-1)))</f>
        <v/>
      </c>
      <c r="E17" s="48" t="str">
        <f ca="1">IF(A17&gt;jumlahBarang,"",INDEX(Table1[Item Description],newestIdRow-offset+A17-1))</f>
        <v/>
      </c>
      <c r="F17" s="49"/>
      <c r="G17" s="50"/>
      <c r="H17" s="51" t="str">
        <f ca="1">IF(A17&gt;jumlahBarang,"",INDEX(Table1[Unit Price],newestIdRow-offset+A17-1))</f>
        <v/>
      </c>
      <c r="I17" s="52" t="str">
        <f ca="1">IF(A17&gt;jumlahBarang,"",IF(INDEX(Table1[Disc 1],newestIdRow-offset+A17-1)="","",INDEX(Table1[Disc 1],newestIdRow-offset+A17-1)))</f>
        <v/>
      </c>
      <c r="J17" s="52" t="str">
        <f ca="1">IF(A17&gt;jumlahBarang,"",IF(INDEX(Table1[Disc 2],newestIdRow-offset+A17-1)="","",INDEX(Table1[Disc 2],newestIdRow-offset+A17-1)))</f>
        <v/>
      </c>
      <c r="K17" s="53" t="str">
        <f ca="1"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 ca="1">IF(A18&gt;jumlahBarang,"",INDEX(Table1[Qty],newestIdRow-offset+A18-1))</f>
        <v/>
      </c>
      <c r="C18" s="46" t="str">
        <f ca="1">IF(A18&gt;jumlahBarang,"",INDEX(Table1[Unit],newestIdRow-offset+A18-1))</f>
        <v/>
      </c>
      <c r="D18" s="47" t="str">
        <f ca="1">IF(A18&gt;jumlahBarang,"",IF(INDEX(Table1[C],newestIdRow-offset+A18-1)="","",INDEX(Table1[C],newestIdRow-offset+A18-1)))</f>
        <v/>
      </c>
      <c r="E18" s="48" t="str">
        <f ca="1">IF(A18&gt;jumlahBarang,"",INDEX(Table1[Item Description],newestIdRow-offset+A18-1))</f>
        <v/>
      </c>
      <c r="F18" s="49"/>
      <c r="G18" s="50"/>
      <c r="H18" s="51" t="str">
        <f ca="1">IF(A18&gt;jumlahBarang,"",INDEX(Table1[Unit Price],newestIdRow-offset+A18-1))</f>
        <v/>
      </c>
      <c r="I18" s="52" t="str">
        <f ca="1">IF(A18&gt;jumlahBarang,"",IF(INDEX(Table1[Disc 1],newestIdRow-offset+A18-1)="","",INDEX(Table1[Disc 1],newestIdRow-offset+A18-1)))</f>
        <v/>
      </c>
      <c r="J18" s="52" t="str">
        <f ca="1">IF(A18&gt;jumlahBarang,"",IF(INDEX(Table1[Disc 2],newestIdRow-offset+A18-1)="","",INDEX(Table1[Disc 2],newestIdRow-offset+A18-1)))</f>
        <v/>
      </c>
      <c r="K18" s="53" t="str">
        <f ca="1"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 ca="1">IF(A19&gt;jumlahBarang,"",INDEX(Table1[Qty],newestIdRow-offset+A19-1))</f>
        <v/>
      </c>
      <c r="C19" s="46" t="str">
        <f ca="1">IF(A19&gt;jumlahBarang,"",INDEX(Table1[Unit],newestIdRow-offset+A19-1))</f>
        <v/>
      </c>
      <c r="D19" s="47" t="str">
        <f ca="1">IF(A19&gt;jumlahBarang,"",IF(INDEX(Table1[C],newestIdRow-offset+A19-1)="","",INDEX(Table1[C],newestIdRow-offset+A19-1)))</f>
        <v/>
      </c>
      <c r="E19" s="48" t="str">
        <f ca="1">IF(A19&gt;jumlahBarang,"",INDEX(Table1[Item Description],newestIdRow-offset+A19-1))</f>
        <v/>
      </c>
      <c r="F19" s="49"/>
      <c r="G19" s="50"/>
      <c r="H19" s="51" t="str">
        <f ca="1">IF(A19&gt;jumlahBarang,"",INDEX(Table1[Unit Price],newestIdRow-offset+A19-1))</f>
        <v/>
      </c>
      <c r="I19" s="52" t="str">
        <f ca="1">IF(A19&gt;jumlahBarang,"",IF(INDEX(Table1[Disc 1],newestIdRow-offset+A19-1)="","",INDEX(Table1[Disc 1],newestIdRow-offset+A19-1)))</f>
        <v/>
      </c>
      <c r="J19" s="52" t="str">
        <f ca="1">IF(A19&gt;jumlahBarang,"",IF(INDEX(Table1[Disc 2],newestIdRow-offset+A19-1)="","",INDEX(Table1[Disc 2],newestIdRow-offset+A19-1)))</f>
        <v/>
      </c>
      <c r="K19" s="53" t="str">
        <f ca="1"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 ca="1">IF(A20&gt;jumlahBarang,"",INDEX(Table1[Qty],newestIdRow-offset+A20-1))</f>
        <v/>
      </c>
      <c r="C20" s="46" t="str">
        <f ca="1">IF(A20&gt;jumlahBarang,"",INDEX(Table1[Unit],newestIdRow-offset+A20-1))</f>
        <v/>
      </c>
      <c r="D20" s="47" t="str">
        <f ca="1">IF(A20&gt;jumlahBarang,"",IF(INDEX(Table1[C],newestIdRow-offset+A20-1)="","",INDEX(Table1[C],newestIdRow-offset+A20-1)))</f>
        <v/>
      </c>
      <c r="E20" s="48" t="str">
        <f ca="1">IF(A20&gt;jumlahBarang,"",INDEX(Table1[Item Description],newestIdRow-offset+A20-1))</f>
        <v/>
      </c>
      <c r="F20" s="49"/>
      <c r="G20" s="50"/>
      <c r="H20" s="51" t="str">
        <f ca="1">IF(A20&gt;jumlahBarang,"",INDEX(Table1[Unit Price],newestIdRow-offset+A20-1))</f>
        <v/>
      </c>
      <c r="I20" s="52" t="str">
        <f ca="1">IF(A20&gt;jumlahBarang,"",IF(INDEX(Table1[Disc 1],newestIdRow-offset+A20-1)="","",INDEX(Table1[Disc 1],newestIdRow-offset+A20-1)))</f>
        <v/>
      </c>
      <c r="J20" s="52" t="str">
        <f ca="1">IF(A20&gt;jumlahBarang,"",IF(INDEX(Table1[Disc 2],newestIdRow-offset+A20-1)="","",INDEX(Table1[Disc 2],newestIdRow-offset+A20-1)))</f>
        <v/>
      </c>
      <c r="K20" s="53" t="str">
        <f ca="1"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 ca="1">IF(A21&gt;jumlahBarang,"",INDEX(Table1[Qty],newestIdRow-offset+A21-1))</f>
        <v/>
      </c>
      <c r="C21" s="46" t="str">
        <f ca="1">IF(A21&gt;jumlahBarang,"",INDEX(Table1[Unit],newestIdRow-offset+A21-1))</f>
        <v/>
      </c>
      <c r="D21" s="47" t="str">
        <f ca="1">IF(A21&gt;jumlahBarang,"",IF(INDEX(Table1[C],newestIdRow-offset+A21-1)="","",INDEX(Table1[C],newestIdRow-offset+A21-1)))</f>
        <v/>
      </c>
      <c r="E21" s="48" t="str">
        <f ca="1">IF(A21&gt;jumlahBarang,"",INDEX(Table1[Item Description],newestIdRow-offset+A21-1))</f>
        <v/>
      </c>
      <c r="F21" s="49"/>
      <c r="G21" s="50"/>
      <c r="H21" s="51" t="str">
        <f ca="1">IF(A21&gt;jumlahBarang,"",INDEX(Table1[Unit Price],newestIdRow-offset+A21-1))</f>
        <v/>
      </c>
      <c r="I21" s="52" t="str">
        <f ca="1">IF(A21&gt;jumlahBarang,"",IF(INDEX(Table1[Disc 1],newestIdRow-offset+A21-1)="","",INDEX(Table1[Disc 1],newestIdRow-offset+A21-1)))</f>
        <v/>
      </c>
      <c r="J21" s="52" t="str">
        <f ca="1">IF(A21&gt;jumlahBarang,"",IF(INDEX(Table1[Disc 2],newestIdRow-offset+A21-1)="","",INDEX(Table1[Disc 2],newestIdRow-offset+A21-1)))</f>
        <v/>
      </c>
      <c r="K21" s="53" t="str">
        <f ca="1"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 ca="1">IF(A22&gt;jumlahBarang,"",INDEX(Table1[Qty],newestIdRow-offset+A22-1))</f>
        <v/>
      </c>
      <c r="C22" s="46" t="str">
        <f ca="1">IF(A22&gt;jumlahBarang,"",INDEX(Table1[Unit],newestIdRow-offset+A22-1))</f>
        <v/>
      </c>
      <c r="D22" s="47" t="str">
        <f ca="1">IF(A22&gt;jumlahBarang,"",IF(INDEX(Table1[C],newestIdRow-offset+A22-1)="","",INDEX(Table1[C],newestIdRow-offset+A22-1)))</f>
        <v/>
      </c>
      <c r="E22" s="48" t="str">
        <f ca="1">IF(A22&gt;jumlahBarang,"",INDEX(Table1[Item Description],newestIdRow-offset+A22-1))</f>
        <v/>
      </c>
      <c r="F22" s="49"/>
      <c r="G22" s="50"/>
      <c r="H22" s="51" t="str">
        <f ca="1">IF(A22&gt;jumlahBarang,"",INDEX(Table1[Unit Price],newestIdRow-offset+A22-1))</f>
        <v/>
      </c>
      <c r="I22" s="52" t="str">
        <f ca="1">IF(A22&gt;jumlahBarang,"",IF(INDEX(Table1[Disc 1],newestIdRow-offset+A22-1)="","",INDEX(Table1[Disc 1],newestIdRow-offset+A22-1)))</f>
        <v/>
      </c>
      <c r="J22" s="52" t="str">
        <f ca="1">IF(A22&gt;jumlahBarang,"",IF(INDEX(Table1[Disc 2],newestIdRow-offset+A22-1)="","",INDEX(Table1[Disc 2],newestIdRow-offset+A22-1)))</f>
        <v/>
      </c>
      <c r="K22" s="53" t="str">
        <f ca="1"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 ca="1">IF(A23&gt;jumlahBarang,"",INDEX(Table1[Qty],newestIdRow-offset+A23-1))</f>
        <v/>
      </c>
      <c r="C23" s="46" t="str">
        <f ca="1">IF(A23&gt;jumlahBarang,"",INDEX(Table1[Unit],newestIdRow-offset+A23-1))</f>
        <v/>
      </c>
      <c r="D23" s="47" t="str">
        <f ca="1">IF(A23&gt;jumlahBarang,"",IF(INDEX(Table1[C],newestIdRow-offset+A23-1)="","",INDEX(Table1[C],newestIdRow-offset+A23-1)))</f>
        <v/>
      </c>
      <c r="E23" s="48" t="str">
        <f ca="1">IF(A23&gt;jumlahBarang,"",INDEX(Table1[Item Description],newestIdRow-offset+A23-1))</f>
        <v/>
      </c>
      <c r="F23" s="49"/>
      <c r="G23" s="50"/>
      <c r="H23" s="51" t="str">
        <f ca="1">IF(A23&gt;jumlahBarang,"",INDEX(Table1[Unit Price],newestIdRow-offset+A23-1))</f>
        <v/>
      </c>
      <c r="I23" s="52" t="str">
        <f ca="1">IF(A23&gt;jumlahBarang,"",IF(INDEX(Table1[Disc 1],newestIdRow-offset+A23-1)="","",INDEX(Table1[Disc 1],newestIdRow-offset+A23-1)))</f>
        <v/>
      </c>
      <c r="J23" s="52" t="str">
        <f ca="1">IF(A23&gt;jumlahBarang,"",IF(INDEX(Table1[Disc 2],newestIdRow-offset+A23-1)="","",INDEX(Table1[Disc 2],newestIdRow-offset+A23-1)))</f>
        <v/>
      </c>
      <c r="K23" s="53" t="str">
        <f ca="1"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 ca="1">IF(A24&gt;jumlahBarang,"",INDEX(Table1[Qty],newestIdRow-offset+A24-1))</f>
        <v/>
      </c>
      <c r="C24" s="46" t="str">
        <f ca="1">IF(A24&gt;jumlahBarang,"",INDEX(Table1[Unit],newestIdRow-offset+A24-1))</f>
        <v/>
      </c>
      <c r="D24" s="47" t="str">
        <f ca="1">IF(A24&gt;jumlahBarang,"",IF(INDEX(Table1[C],newestIdRow-offset+A24-1)="","",INDEX(Table1[C],newestIdRow-offset+A24-1)))</f>
        <v/>
      </c>
      <c r="E24" s="48" t="str">
        <f ca="1">IF(A24&gt;jumlahBarang,"",INDEX(Table1[Item Description],newestIdRow-offset+A24-1))</f>
        <v/>
      </c>
      <c r="F24" s="49"/>
      <c r="G24" s="50"/>
      <c r="H24" s="51" t="str">
        <f ca="1">IF(A24&gt;jumlahBarang,"",INDEX(Table1[Unit Price],newestIdRow-offset+A24-1))</f>
        <v/>
      </c>
      <c r="I24" s="52" t="str">
        <f ca="1">IF(A24&gt;jumlahBarang,"",IF(INDEX(Table1[Disc 1],newestIdRow-offset+A24-1)="","",INDEX(Table1[Disc 1],newestIdRow-offset+A24-1)))</f>
        <v/>
      </c>
      <c r="J24" s="52" t="str">
        <f ca="1">IF(A24&gt;jumlahBarang,"",IF(INDEX(Table1[Disc 2],newestIdRow-offset+A24-1)="","",INDEX(Table1[Disc 2],newestIdRow-offset+A24-1)))</f>
        <v/>
      </c>
      <c r="K24" s="53" t="str">
        <f ca="1"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 ca="1">IF(A25&gt;jumlahBarang,"",INDEX(Table1[Qty],newestIdRow-offset+A25-1))</f>
        <v/>
      </c>
      <c r="C25" s="46" t="str">
        <f ca="1">IF(A25&gt;jumlahBarang,"",INDEX(Table1[Unit],newestIdRow-offset+A25-1))</f>
        <v/>
      </c>
      <c r="D25" s="47" t="str">
        <f ca="1">IF(A25&gt;jumlahBarang,"",IF(INDEX(Table1[C],newestIdRow-offset+A25-1)="","",INDEX(Table1[C],newestIdRow-offset+A25-1)))</f>
        <v/>
      </c>
      <c r="E25" s="48" t="str">
        <f ca="1">IF(A25&gt;jumlahBarang,"",INDEX(Table1[Item Description],newestIdRow-offset+A25-1))</f>
        <v/>
      </c>
      <c r="F25" s="49"/>
      <c r="G25" s="50"/>
      <c r="H25" s="51" t="str">
        <f ca="1">IF(A25&gt;jumlahBarang,"",INDEX(Table1[Unit Price],newestIdRow-offset+A25-1))</f>
        <v/>
      </c>
      <c r="I25" s="52" t="str">
        <f ca="1">IF(A25&gt;jumlahBarang,"",IF(INDEX(Table1[Disc 1],newestIdRow-offset+A25-1)="","",INDEX(Table1[Disc 1],newestIdRow-offset+A25-1)))</f>
        <v/>
      </c>
      <c r="J25" s="52" t="str">
        <f ca="1">IF(A25&gt;jumlahBarang,"",IF(INDEX(Table1[Disc 2],newestIdRow-offset+A25-1)="","",INDEX(Table1[Disc 2],newestIdRow-offset+A25-1)))</f>
        <v/>
      </c>
      <c r="K25" s="53" t="str">
        <f ca="1"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 ca="1">IF(A26&gt;jumlahBarang,"",INDEX(Table1[Qty],newestIdRow-offset+A26-1))</f>
        <v/>
      </c>
      <c r="C26" s="46" t="str">
        <f ca="1">IF(A26&gt;jumlahBarang,"",INDEX(Table1[Unit],newestIdRow-offset+A26-1))</f>
        <v/>
      </c>
      <c r="D26" s="47" t="str">
        <f ca="1">IF(A26&gt;jumlahBarang,"",IF(INDEX(Table1[C],newestIdRow-offset+A26-1)="","",INDEX(Table1[C],newestIdRow-offset+A26-1)))</f>
        <v/>
      </c>
      <c r="E26" s="48" t="str">
        <f ca="1">IF(A26&gt;jumlahBarang,"",INDEX(Table1[Item Description],newestIdRow-offset+A26-1))</f>
        <v/>
      </c>
      <c r="F26" s="49"/>
      <c r="G26" s="50"/>
      <c r="H26" s="51" t="str">
        <f ca="1">IF(A26&gt;jumlahBarang,"",INDEX(Table1[Unit Price],newestIdRow-offset+A26-1))</f>
        <v/>
      </c>
      <c r="I26" s="52" t="str">
        <f ca="1">IF(A26&gt;jumlahBarang,"",IF(INDEX(Table1[Disc 1],newestIdRow-offset+A26-1)="","",INDEX(Table1[Disc 1],newestIdRow-offset+A26-1)))</f>
        <v/>
      </c>
      <c r="J26" s="52" t="str">
        <f ca="1">IF(A26&gt;jumlahBarang,"",IF(INDEX(Table1[Disc 2],newestIdRow-offset+A26-1)="","",INDEX(Table1[Disc 2],newestIdRow-offset+A26-1)))</f>
        <v/>
      </c>
      <c r="K26" s="53" t="str">
        <f ca="1"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64"/>
      <c r="K28" s="364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61">
        <f ca="1">INDEX(pajak[Sub Total],MATCH(newestIdRow,pajak[//],0))</f>
        <v>1026000</v>
      </c>
      <c r="K29" s="362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63"/>
      <c r="K30" s="363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 ca="1"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64"/>
      <c r="K32" s="364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61">
        <f ca="1">INDEX(pajak[PPN 11%],MATCH(newestIdRow,pajak[//],0))</f>
        <v>101675.67567567567</v>
      </c>
      <c r="K33" s="362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64"/>
      <c r="K34" s="364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 ca="1">INDEX(pajak[Total Invoice],MATCH(newestIdRow,pajak[//],0))</f>
        <v>1026000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359" t="str">
        <f>INDEX(pajak[pembuat nota],MATCH(newestIdRow,pajak[//],0))</f>
        <v>NOVI / CONDRO</v>
      </c>
      <c r="K37" s="360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359" t="str">
        <f>INDEX(pajak[edited],MATCH(newestIdRow,pajak[//],0))</f>
        <v/>
      </c>
      <c r="K38" s="360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23040011</v>
      </c>
      <c r="F41" s="210"/>
      <c r="G41" s="211" t="s">
        <v>16</v>
      </c>
      <c r="H41" s="345" t="str">
        <f>H3</f>
        <v>CV DWI JAYA</v>
      </c>
      <c r="I41" s="345"/>
      <c r="J41" s="345"/>
      <c r="K41" s="346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49" t="s">
        <v>18</v>
      </c>
      <c r="G42" s="217"/>
      <c r="H42" s="347"/>
      <c r="I42" s="347"/>
      <c r="J42" s="347"/>
      <c r="K42" s="348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50">
        <f>D5</f>
        <v>45031</v>
      </c>
      <c r="E43" s="351"/>
      <c r="F43" s="349"/>
      <c r="G43" s="218"/>
      <c r="H43" s="352" t="str">
        <f>H5</f>
        <v/>
      </c>
      <c r="I43" s="352"/>
      <c r="J43" s="352"/>
      <c r="K43" s="353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49"/>
      <c r="G44" s="218"/>
      <c r="H44" s="354" t="str">
        <f>H6</f>
        <v>YOGYAKARTA</v>
      </c>
      <c r="I44" s="354"/>
      <c r="J44" s="354"/>
      <c r="K44" s="355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KO 2945</v>
      </c>
      <c r="E45" s="209"/>
      <c r="F45" s="222"/>
      <c r="G45" s="223"/>
      <c r="H45" s="356"/>
      <c r="I45" s="356"/>
      <c r="J45" s="356"/>
      <c r="K45" s="357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 t="shared" ref="B49:E64" ca="1" si="0">B11</f>
        <v>5</v>
      </c>
      <c r="C49" s="249" t="str">
        <f t="shared" ca="1" si="0"/>
        <v>LSN</v>
      </c>
      <c r="D49" s="250" t="str">
        <f t="shared" ca="1" si="0"/>
        <v/>
      </c>
      <c r="E49" s="251" t="str">
        <f t="shared" ca="1" si="0"/>
        <v>CORRECTION TAPE KENKO CT-606 (6M x 5MM)</v>
      </c>
      <c r="F49" s="252"/>
      <c r="G49" s="253"/>
      <c r="H49" s="254">
        <f t="shared" ref="H49:K64" ca="1" si="1">H11</f>
        <v>58800</v>
      </c>
      <c r="I49" s="255">
        <f t="shared" ca="1" si="1"/>
        <v>0.1</v>
      </c>
      <c r="J49" s="255" t="str">
        <f t="shared" ca="1" si="1"/>
        <v/>
      </c>
      <c r="K49" s="256">
        <f t="shared" ca="1" si="1"/>
        <v>264600</v>
      </c>
      <c r="L49" s="238"/>
    </row>
    <row r="50" spans="1:12" s="10" customFormat="1" ht="14.1" customHeight="1" x14ac:dyDescent="0.25">
      <c r="A50" s="247">
        <v>2</v>
      </c>
      <c r="B50" s="248">
        <f t="shared" ca="1" si="0"/>
        <v>3</v>
      </c>
      <c r="C50" s="249" t="str">
        <f t="shared" ca="1" si="0"/>
        <v>LSN</v>
      </c>
      <c r="D50" s="250" t="str">
        <f t="shared" ca="1" si="0"/>
        <v/>
      </c>
      <c r="E50" s="251" t="str">
        <f t="shared" ca="1" si="0"/>
        <v>PUNCH KENKO NO. 40</v>
      </c>
      <c r="F50" s="252"/>
      <c r="G50" s="253"/>
      <c r="H50" s="254">
        <f t="shared" ca="1" si="1"/>
        <v>282000</v>
      </c>
      <c r="I50" s="255">
        <f t="shared" ca="1" si="1"/>
        <v>0.1</v>
      </c>
      <c r="J50" s="255" t="str">
        <f t="shared" ca="1" si="1"/>
        <v/>
      </c>
      <c r="K50" s="256">
        <f t="shared" ca="1" si="1"/>
        <v>761400</v>
      </c>
      <c r="L50" s="238"/>
    </row>
    <row r="51" spans="1:12" s="10" customFormat="1" ht="14.1" customHeight="1" x14ac:dyDescent="0.25">
      <c r="A51" s="247">
        <v>3</v>
      </c>
      <c r="B51" s="248" t="str">
        <f t="shared" ca="1" si="0"/>
        <v/>
      </c>
      <c r="C51" s="249" t="str">
        <f t="shared" ca="1" si="0"/>
        <v/>
      </c>
      <c r="D51" s="250" t="str">
        <f t="shared" ca="1" si="0"/>
        <v/>
      </c>
      <c r="E51" s="251" t="str">
        <f t="shared" ca="1" si="0"/>
        <v/>
      </c>
      <c r="F51" s="252"/>
      <c r="G51" s="253"/>
      <c r="H51" s="254" t="str">
        <f t="shared" ca="1" si="1"/>
        <v/>
      </c>
      <c r="I51" s="255" t="str">
        <f t="shared" ca="1" si="1"/>
        <v/>
      </c>
      <c r="J51" s="255" t="str">
        <f t="shared" ca="1" si="1"/>
        <v/>
      </c>
      <c r="K51" s="256" t="str">
        <f t="shared" ca="1" si="1"/>
        <v/>
      </c>
      <c r="L51" s="238"/>
    </row>
    <row r="52" spans="1:12" s="10" customFormat="1" ht="14.1" customHeight="1" x14ac:dyDescent="0.25">
      <c r="A52" s="247">
        <v>4</v>
      </c>
      <c r="B52" s="248" t="str">
        <f t="shared" ca="1" si="0"/>
        <v/>
      </c>
      <c r="C52" s="249" t="str">
        <f t="shared" ca="1" si="0"/>
        <v/>
      </c>
      <c r="D52" s="250" t="str">
        <f t="shared" ca="1" si="0"/>
        <v/>
      </c>
      <c r="E52" s="251" t="str">
        <f t="shared" ca="1" si="0"/>
        <v/>
      </c>
      <c r="F52" s="252"/>
      <c r="G52" s="253"/>
      <c r="H52" s="254" t="str">
        <f t="shared" ca="1" si="1"/>
        <v/>
      </c>
      <c r="I52" s="255" t="str">
        <f t="shared" ca="1" si="1"/>
        <v/>
      </c>
      <c r="J52" s="255" t="str">
        <f t="shared" ca="1" si="1"/>
        <v/>
      </c>
      <c r="K52" s="256" t="str">
        <f t="shared" ca="1" si="1"/>
        <v/>
      </c>
      <c r="L52" s="238"/>
    </row>
    <row r="53" spans="1:12" s="10" customFormat="1" ht="14.1" customHeight="1" x14ac:dyDescent="0.25">
      <c r="A53" s="247">
        <v>5</v>
      </c>
      <c r="B53" s="248" t="str">
        <f t="shared" ca="1" si="0"/>
        <v/>
      </c>
      <c r="C53" s="249" t="str">
        <f t="shared" ca="1" si="0"/>
        <v/>
      </c>
      <c r="D53" s="250" t="str">
        <f t="shared" ca="1" si="0"/>
        <v/>
      </c>
      <c r="E53" s="251" t="str">
        <f t="shared" ca="1" si="0"/>
        <v/>
      </c>
      <c r="F53" s="252"/>
      <c r="G53" s="253"/>
      <c r="H53" s="254" t="str">
        <f t="shared" ca="1" si="1"/>
        <v/>
      </c>
      <c r="I53" s="255" t="str">
        <f t="shared" ca="1" si="1"/>
        <v/>
      </c>
      <c r="J53" s="255" t="str">
        <f t="shared" ca="1" si="1"/>
        <v/>
      </c>
      <c r="K53" s="256" t="str">
        <f t="shared" ca="1" si="1"/>
        <v/>
      </c>
      <c r="L53" s="238"/>
    </row>
    <row r="54" spans="1:12" s="10" customFormat="1" ht="14.1" customHeight="1" x14ac:dyDescent="0.25">
      <c r="A54" s="247">
        <v>6</v>
      </c>
      <c r="B54" s="248" t="str">
        <f t="shared" ca="1" si="0"/>
        <v/>
      </c>
      <c r="C54" s="249" t="str">
        <f t="shared" ca="1" si="0"/>
        <v/>
      </c>
      <c r="D54" s="250" t="str">
        <f t="shared" ca="1" si="0"/>
        <v/>
      </c>
      <c r="E54" s="251" t="str">
        <f t="shared" ca="1" si="0"/>
        <v/>
      </c>
      <c r="F54" s="252"/>
      <c r="G54" s="253"/>
      <c r="H54" s="254" t="str">
        <f t="shared" ca="1" si="1"/>
        <v/>
      </c>
      <c r="I54" s="255" t="str">
        <f t="shared" ca="1" si="1"/>
        <v/>
      </c>
      <c r="J54" s="255" t="str">
        <f t="shared" ca="1" si="1"/>
        <v/>
      </c>
      <c r="K54" s="256" t="str">
        <f t="shared" ca="1" si="1"/>
        <v/>
      </c>
      <c r="L54" s="238"/>
    </row>
    <row r="55" spans="1:12" s="10" customFormat="1" ht="14.1" customHeight="1" x14ac:dyDescent="0.25">
      <c r="A55" s="247">
        <v>7</v>
      </c>
      <c r="B55" s="248" t="str">
        <f t="shared" ca="1" si="0"/>
        <v/>
      </c>
      <c r="C55" s="249" t="str">
        <f t="shared" ca="1" si="0"/>
        <v/>
      </c>
      <c r="D55" s="250" t="str">
        <f t="shared" ca="1" si="0"/>
        <v/>
      </c>
      <c r="E55" s="251" t="str">
        <f t="shared" ca="1" si="0"/>
        <v/>
      </c>
      <c r="F55" s="252"/>
      <c r="G55" s="253"/>
      <c r="H55" s="254" t="str">
        <f t="shared" ca="1" si="1"/>
        <v/>
      </c>
      <c r="I55" s="255" t="str">
        <f t="shared" ca="1" si="1"/>
        <v/>
      </c>
      <c r="J55" s="255" t="str">
        <f t="shared" ca="1" si="1"/>
        <v/>
      </c>
      <c r="K55" s="256" t="str">
        <f t="shared" ca="1" si="1"/>
        <v/>
      </c>
      <c r="L55" s="238"/>
    </row>
    <row r="56" spans="1:12" s="10" customFormat="1" ht="14.1" customHeight="1" x14ac:dyDescent="0.25">
      <c r="A56" s="247">
        <v>8</v>
      </c>
      <c r="B56" s="248" t="str">
        <f t="shared" ca="1" si="0"/>
        <v/>
      </c>
      <c r="C56" s="249" t="str">
        <f t="shared" ca="1" si="0"/>
        <v/>
      </c>
      <c r="D56" s="250" t="str">
        <f t="shared" ca="1" si="0"/>
        <v/>
      </c>
      <c r="E56" s="251" t="str">
        <f t="shared" ca="1" si="0"/>
        <v/>
      </c>
      <c r="F56" s="252"/>
      <c r="G56" s="253"/>
      <c r="H56" s="254" t="str">
        <f t="shared" ca="1" si="1"/>
        <v/>
      </c>
      <c r="I56" s="255" t="str">
        <f t="shared" ca="1" si="1"/>
        <v/>
      </c>
      <c r="J56" s="255" t="str">
        <f t="shared" ca="1" si="1"/>
        <v/>
      </c>
      <c r="K56" s="256" t="str">
        <f t="shared" ca="1" si="1"/>
        <v/>
      </c>
      <c r="L56" s="238"/>
    </row>
    <row r="57" spans="1:12" s="10" customFormat="1" ht="14.1" customHeight="1" x14ac:dyDescent="0.25">
      <c r="A57" s="247">
        <v>9</v>
      </c>
      <c r="B57" s="248" t="str">
        <f t="shared" ca="1" si="0"/>
        <v/>
      </c>
      <c r="C57" s="249" t="str">
        <f t="shared" ca="1" si="0"/>
        <v/>
      </c>
      <c r="D57" s="250" t="str">
        <f t="shared" ca="1" si="0"/>
        <v/>
      </c>
      <c r="E57" s="251" t="str">
        <f t="shared" ca="1" si="0"/>
        <v/>
      </c>
      <c r="F57" s="252"/>
      <c r="G57" s="253"/>
      <c r="H57" s="254" t="str">
        <f t="shared" ca="1" si="1"/>
        <v/>
      </c>
      <c r="I57" s="255" t="str">
        <f t="shared" ca="1" si="1"/>
        <v/>
      </c>
      <c r="J57" s="255" t="str">
        <f t="shared" ca="1" si="1"/>
        <v/>
      </c>
      <c r="K57" s="256" t="str">
        <f t="shared" ca="1" si="1"/>
        <v/>
      </c>
      <c r="L57" s="238"/>
    </row>
    <row r="58" spans="1:12" s="10" customFormat="1" ht="14.1" customHeight="1" x14ac:dyDescent="0.25">
      <c r="A58" s="247">
        <v>10</v>
      </c>
      <c r="B58" s="248" t="str">
        <f t="shared" ca="1" si="0"/>
        <v/>
      </c>
      <c r="C58" s="249" t="str">
        <f t="shared" ca="1" si="0"/>
        <v/>
      </c>
      <c r="D58" s="250" t="str">
        <f t="shared" ca="1" si="0"/>
        <v/>
      </c>
      <c r="E58" s="251" t="str">
        <f t="shared" ca="1" si="0"/>
        <v/>
      </c>
      <c r="F58" s="252"/>
      <c r="G58" s="253"/>
      <c r="H58" s="254" t="str">
        <f t="shared" ca="1" si="1"/>
        <v/>
      </c>
      <c r="I58" s="255" t="str">
        <f t="shared" ca="1" si="1"/>
        <v/>
      </c>
      <c r="J58" s="255" t="str">
        <f t="shared" ca="1" si="1"/>
        <v/>
      </c>
      <c r="K58" s="256" t="str">
        <f t="shared" ca="1" si="1"/>
        <v/>
      </c>
      <c r="L58" s="238"/>
    </row>
    <row r="59" spans="1:12" s="10" customFormat="1" ht="14.1" customHeight="1" x14ac:dyDescent="0.25">
      <c r="A59" s="247">
        <v>11</v>
      </c>
      <c r="B59" s="248" t="str">
        <f t="shared" ca="1" si="0"/>
        <v/>
      </c>
      <c r="C59" s="249" t="str">
        <f t="shared" ca="1" si="0"/>
        <v/>
      </c>
      <c r="D59" s="250" t="str">
        <f t="shared" ca="1" si="0"/>
        <v/>
      </c>
      <c r="E59" s="251" t="str">
        <f t="shared" ca="1" si="0"/>
        <v/>
      </c>
      <c r="F59" s="252"/>
      <c r="G59" s="253"/>
      <c r="H59" s="254" t="str">
        <f t="shared" ca="1" si="1"/>
        <v/>
      </c>
      <c r="I59" s="255" t="str">
        <f t="shared" ca="1" si="1"/>
        <v/>
      </c>
      <c r="J59" s="255" t="str">
        <f t="shared" ca="1" si="1"/>
        <v/>
      </c>
      <c r="K59" s="256" t="str">
        <f t="shared" ca="1" si="1"/>
        <v/>
      </c>
      <c r="L59" s="238"/>
    </row>
    <row r="60" spans="1:12" s="10" customFormat="1" ht="14.1" customHeight="1" x14ac:dyDescent="0.25">
      <c r="A60" s="247">
        <v>12</v>
      </c>
      <c r="B60" s="248" t="str">
        <f t="shared" ca="1" si="0"/>
        <v/>
      </c>
      <c r="C60" s="249" t="str">
        <f t="shared" ca="1" si="0"/>
        <v/>
      </c>
      <c r="D60" s="250" t="str">
        <f t="shared" ca="1" si="0"/>
        <v/>
      </c>
      <c r="E60" s="251" t="str">
        <f t="shared" ca="1" si="0"/>
        <v/>
      </c>
      <c r="F60" s="252"/>
      <c r="G60" s="253"/>
      <c r="H60" s="254" t="str">
        <f t="shared" ca="1" si="1"/>
        <v/>
      </c>
      <c r="I60" s="255" t="str">
        <f t="shared" ca="1" si="1"/>
        <v/>
      </c>
      <c r="J60" s="255" t="str">
        <f t="shared" ca="1" si="1"/>
        <v/>
      </c>
      <c r="K60" s="256" t="str">
        <f t="shared" ca="1" si="1"/>
        <v/>
      </c>
      <c r="L60" s="238"/>
    </row>
    <row r="61" spans="1:12" s="10" customFormat="1" ht="14.1" customHeight="1" x14ac:dyDescent="0.25">
      <c r="A61" s="247">
        <v>13</v>
      </c>
      <c r="B61" s="248" t="str">
        <f t="shared" ca="1" si="0"/>
        <v/>
      </c>
      <c r="C61" s="249" t="str">
        <f t="shared" ca="1" si="0"/>
        <v/>
      </c>
      <c r="D61" s="250" t="str">
        <f t="shared" ca="1" si="0"/>
        <v/>
      </c>
      <c r="E61" s="251" t="str">
        <f t="shared" ca="1" si="0"/>
        <v/>
      </c>
      <c r="F61" s="252"/>
      <c r="G61" s="253"/>
      <c r="H61" s="254" t="str">
        <f t="shared" ca="1" si="1"/>
        <v/>
      </c>
      <c r="I61" s="255" t="str">
        <f t="shared" ca="1" si="1"/>
        <v/>
      </c>
      <c r="J61" s="255" t="str">
        <f t="shared" ca="1" si="1"/>
        <v/>
      </c>
      <c r="K61" s="256" t="str">
        <f t="shared" ca="1" si="1"/>
        <v/>
      </c>
      <c r="L61" s="238"/>
    </row>
    <row r="62" spans="1:12" s="10" customFormat="1" ht="14.1" customHeight="1" x14ac:dyDescent="0.25">
      <c r="A62" s="247">
        <v>14</v>
      </c>
      <c r="B62" s="248" t="str">
        <f t="shared" ca="1" si="0"/>
        <v/>
      </c>
      <c r="C62" s="249" t="str">
        <f t="shared" ca="1" si="0"/>
        <v/>
      </c>
      <c r="D62" s="250" t="str">
        <f t="shared" ca="1" si="0"/>
        <v/>
      </c>
      <c r="E62" s="251" t="str">
        <f t="shared" ca="1" si="0"/>
        <v/>
      </c>
      <c r="F62" s="252"/>
      <c r="G62" s="253"/>
      <c r="H62" s="254" t="str">
        <f t="shared" ca="1" si="1"/>
        <v/>
      </c>
      <c r="I62" s="255" t="str">
        <f t="shared" ca="1" si="1"/>
        <v/>
      </c>
      <c r="J62" s="255" t="str">
        <f t="shared" ca="1" si="1"/>
        <v/>
      </c>
      <c r="K62" s="256" t="str">
        <f t="shared" ca="1" si="1"/>
        <v/>
      </c>
      <c r="L62" s="238"/>
    </row>
    <row r="63" spans="1:12" s="10" customFormat="1" ht="14.1" customHeight="1" x14ac:dyDescent="0.25">
      <c r="A63" s="247">
        <v>15</v>
      </c>
      <c r="B63" s="248" t="str">
        <f t="shared" ca="1" si="0"/>
        <v/>
      </c>
      <c r="C63" s="249" t="str">
        <f t="shared" ca="1" si="0"/>
        <v/>
      </c>
      <c r="D63" s="250" t="str">
        <f t="shared" ca="1" si="0"/>
        <v/>
      </c>
      <c r="E63" s="251" t="str">
        <f t="shared" ca="1" si="0"/>
        <v/>
      </c>
      <c r="F63" s="252"/>
      <c r="G63" s="253"/>
      <c r="H63" s="254" t="str">
        <f t="shared" ca="1" si="1"/>
        <v/>
      </c>
      <c r="I63" s="255" t="str">
        <f t="shared" ca="1" si="1"/>
        <v/>
      </c>
      <c r="J63" s="255" t="str">
        <f t="shared" ca="1" si="1"/>
        <v/>
      </c>
      <c r="K63" s="256" t="str">
        <f t="shared" ca="1" si="1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ca="1" si="0"/>
        <v/>
      </c>
      <c r="C64" s="249" t="str">
        <f t="shared" ca="1" si="0"/>
        <v/>
      </c>
      <c r="D64" s="250" t="str">
        <f t="shared" ca="1" si="0"/>
        <v/>
      </c>
      <c r="E64" s="251" t="str">
        <f t="shared" ca="1" si="0"/>
        <v/>
      </c>
      <c r="F64" s="252"/>
      <c r="G64" s="253"/>
      <c r="H64" s="254" t="str">
        <f t="shared" ca="1" si="1"/>
        <v/>
      </c>
      <c r="I64" s="255" t="str">
        <f t="shared" ca="1" si="1"/>
        <v/>
      </c>
      <c r="J64" s="255" t="str">
        <f t="shared" ca="1" si="1"/>
        <v/>
      </c>
      <c r="K64" s="256" t="str">
        <f t="shared" ca="1" si="1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25"/>
      <c r="K66" s="325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33">
        <f ca="1">J29</f>
        <v>1026000</v>
      </c>
      <c r="K67" s="334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35"/>
      <c r="K68" s="335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 ca="1"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25"/>
      <c r="K70" s="325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33">
        <f ca="1">J33</f>
        <v>101675.67567567567</v>
      </c>
      <c r="K71" s="334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25"/>
      <c r="K72" s="325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 ca="1">K35</f>
        <v>1026000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26" t="str">
        <f>J37</f>
        <v>NOVI / CONDRO</v>
      </c>
      <c r="K75" s="327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26">
        <v>0</v>
      </c>
      <c r="K76" s="327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23040011</v>
      </c>
      <c r="F79" s="110"/>
      <c r="G79" s="111" t="s">
        <v>16</v>
      </c>
      <c r="H79" s="328" t="str">
        <f>H41</f>
        <v>CV DWI JAYA</v>
      </c>
      <c r="I79" s="328"/>
      <c r="J79" s="328"/>
      <c r="K79" s="329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32" t="s">
        <v>18</v>
      </c>
      <c r="G80" s="117"/>
      <c r="H80" s="330"/>
      <c r="I80" s="330"/>
      <c r="J80" s="330"/>
      <c r="K80" s="331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17">
        <f>D43</f>
        <v>45031</v>
      </c>
      <c r="E81" s="318"/>
      <c r="F81" s="332"/>
      <c r="G81" s="118"/>
      <c r="H81" s="319" t="str">
        <f>H43</f>
        <v/>
      </c>
      <c r="I81" s="319"/>
      <c r="J81" s="319"/>
      <c r="K81" s="320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32"/>
      <c r="G82" s="118"/>
      <c r="H82" s="321" t="str">
        <f>H44</f>
        <v>YOGYAKARTA</v>
      </c>
      <c r="I82" s="321"/>
      <c r="J82" s="321"/>
      <c r="K82" s="322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KO 2945</v>
      </c>
      <c r="E83" s="109"/>
      <c r="F83" s="122"/>
      <c r="G83" s="123"/>
      <c r="H83" s="323"/>
      <c r="I83" s="323"/>
      <c r="J83" s="323"/>
      <c r="K83" s="324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 t="shared" ref="B87:E102" ca="1" si="2">B49</f>
        <v>5</v>
      </c>
      <c r="C87" s="149" t="str">
        <f t="shared" ca="1" si="2"/>
        <v>LSN</v>
      </c>
      <c r="D87" s="150" t="str">
        <f t="shared" ca="1" si="2"/>
        <v/>
      </c>
      <c r="E87" s="151" t="str">
        <f t="shared" ca="1" si="2"/>
        <v>CORRECTION TAPE KENKO CT-606 (6M x 5MM)</v>
      </c>
      <c r="F87" s="152"/>
      <c r="G87" s="153"/>
      <c r="H87" s="154">
        <f t="shared" ref="H87:K102" ca="1" si="3">H49</f>
        <v>58800</v>
      </c>
      <c r="I87" s="155">
        <f t="shared" ca="1" si="3"/>
        <v>0.1</v>
      </c>
      <c r="J87" s="155" t="str">
        <f t="shared" ca="1" si="3"/>
        <v/>
      </c>
      <c r="K87" s="156">
        <f t="shared" ca="1" si="3"/>
        <v>264600</v>
      </c>
      <c r="L87" s="138"/>
    </row>
    <row r="88" spans="1:12" s="10" customFormat="1" ht="14.1" customHeight="1" x14ac:dyDescent="0.25">
      <c r="A88" s="147">
        <v>2</v>
      </c>
      <c r="B88" s="148">
        <f t="shared" ca="1" si="2"/>
        <v>3</v>
      </c>
      <c r="C88" s="149" t="str">
        <f t="shared" ca="1" si="2"/>
        <v>LSN</v>
      </c>
      <c r="D88" s="150" t="str">
        <f t="shared" ca="1" si="2"/>
        <v/>
      </c>
      <c r="E88" s="151" t="str">
        <f t="shared" ca="1" si="2"/>
        <v>PUNCH KENKO NO. 40</v>
      </c>
      <c r="F88" s="152"/>
      <c r="G88" s="153"/>
      <c r="H88" s="154">
        <f t="shared" ca="1" si="3"/>
        <v>282000</v>
      </c>
      <c r="I88" s="155">
        <f t="shared" ca="1" si="3"/>
        <v>0.1</v>
      </c>
      <c r="J88" s="155" t="str">
        <f t="shared" ca="1" si="3"/>
        <v/>
      </c>
      <c r="K88" s="156">
        <f t="shared" ca="1" si="3"/>
        <v>761400</v>
      </c>
      <c r="L88" s="138"/>
    </row>
    <row r="89" spans="1:12" s="10" customFormat="1" ht="14.1" customHeight="1" x14ac:dyDescent="0.25">
      <c r="A89" s="147">
        <v>3</v>
      </c>
      <c r="B89" s="148" t="str">
        <f t="shared" ca="1" si="2"/>
        <v/>
      </c>
      <c r="C89" s="149" t="str">
        <f t="shared" ca="1" si="2"/>
        <v/>
      </c>
      <c r="D89" s="150" t="str">
        <f t="shared" ca="1" si="2"/>
        <v/>
      </c>
      <c r="E89" s="151" t="str">
        <f t="shared" ca="1" si="2"/>
        <v/>
      </c>
      <c r="F89" s="152"/>
      <c r="G89" s="153"/>
      <c r="H89" s="154" t="str">
        <f t="shared" ca="1" si="3"/>
        <v/>
      </c>
      <c r="I89" s="155" t="str">
        <f t="shared" ca="1" si="3"/>
        <v/>
      </c>
      <c r="J89" s="155" t="str">
        <f t="shared" ca="1" si="3"/>
        <v/>
      </c>
      <c r="K89" s="156" t="str">
        <f t="shared" ca="1" si="3"/>
        <v/>
      </c>
      <c r="L89" s="138"/>
    </row>
    <row r="90" spans="1:12" s="10" customFormat="1" ht="14.1" customHeight="1" x14ac:dyDescent="0.25">
      <c r="A90" s="147">
        <v>4</v>
      </c>
      <c r="B90" s="148" t="str">
        <f t="shared" ca="1" si="2"/>
        <v/>
      </c>
      <c r="C90" s="149" t="str">
        <f t="shared" ca="1" si="2"/>
        <v/>
      </c>
      <c r="D90" s="150" t="str">
        <f t="shared" ca="1" si="2"/>
        <v/>
      </c>
      <c r="E90" s="151" t="str">
        <f t="shared" ca="1" si="2"/>
        <v/>
      </c>
      <c r="F90" s="152"/>
      <c r="G90" s="153"/>
      <c r="H90" s="154" t="str">
        <f t="shared" ca="1" si="3"/>
        <v/>
      </c>
      <c r="I90" s="155" t="str">
        <f t="shared" ca="1" si="3"/>
        <v/>
      </c>
      <c r="J90" s="155" t="str">
        <f t="shared" ca="1" si="3"/>
        <v/>
      </c>
      <c r="K90" s="156" t="str">
        <f t="shared" ca="1" si="3"/>
        <v/>
      </c>
      <c r="L90" s="138"/>
    </row>
    <row r="91" spans="1:12" s="10" customFormat="1" ht="14.1" customHeight="1" x14ac:dyDescent="0.25">
      <c r="A91" s="147">
        <v>5</v>
      </c>
      <c r="B91" s="148" t="str">
        <f t="shared" ca="1" si="2"/>
        <v/>
      </c>
      <c r="C91" s="149" t="str">
        <f t="shared" ca="1" si="2"/>
        <v/>
      </c>
      <c r="D91" s="150" t="str">
        <f t="shared" ca="1" si="2"/>
        <v/>
      </c>
      <c r="E91" s="151" t="str">
        <f t="shared" ca="1" si="2"/>
        <v/>
      </c>
      <c r="F91" s="152"/>
      <c r="G91" s="153"/>
      <c r="H91" s="154" t="str">
        <f t="shared" ca="1" si="3"/>
        <v/>
      </c>
      <c r="I91" s="155" t="str">
        <f t="shared" ca="1" si="3"/>
        <v/>
      </c>
      <c r="J91" s="155" t="str">
        <f t="shared" ca="1" si="3"/>
        <v/>
      </c>
      <c r="K91" s="156" t="str">
        <f t="shared" ca="1" si="3"/>
        <v/>
      </c>
      <c r="L91" s="138"/>
    </row>
    <row r="92" spans="1:12" s="10" customFormat="1" ht="14.1" customHeight="1" x14ac:dyDescent="0.25">
      <c r="A92" s="147">
        <v>6</v>
      </c>
      <c r="B92" s="148" t="str">
        <f t="shared" ca="1" si="2"/>
        <v/>
      </c>
      <c r="C92" s="149" t="str">
        <f t="shared" ca="1" si="2"/>
        <v/>
      </c>
      <c r="D92" s="150" t="str">
        <f t="shared" ca="1" si="2"/>
        <v/>
      </c>
      <c r="E92" s="151" t="str">
        <f t="shared" ca="1" si="2"/>
        <v/>
      </c>
      <c r="F92" s="152"/>
      <c r="G92" s="153"/>
      <c r="H92" s="154" t="str">
        <f t="shared" ca="1" si="3"/>
        <v/>
      </c>
      <c r="I92" s="155" t="str">
        <f t="shared" ca="1" si="3"/>
        <v/>
      </c>
      <c r="J92" s="155" t="str">
        <f t="shared" ca="1" si="3"/>
        <v/>
      </c>
      <c r="K92" s="156" t="str">
        <f t="shared" ca="1" si="3"/>
        <v/>
      </c>
      <c r="L92" s="138"/>
    </row>
    <row r="93" spans="1:12" s="10" customFormat="1" ht="14.1" customHeight="1" x14ac:dyDescent="0.25">
      <c r="A93" s="147">
        <v>7</v>
      </c>
      <c r="B93" s="148" t="str">
        <f t="shared" ca="1" si="2"/>
        <v/>
      </c>
      <c r="C93" s="149" t="str">
        <f t="shared" ca="1" si="2"/>
        <v/>
      </c>
      <c r="D93" s="150" t="str">
        <f t="shared" ca="1" si="2"/>
        <v/>
      </c>
      <c r="E93" s="151" t="str">
        <f t="shared" ca="1" si="2"/>
        <v/>
      </c>
      <c r="F93" s="152"/>
      <c r="G93" s="153"/>
      <c r="H93" s="154" t="str">
        <f t="shared" ca="1" si="3"/>
        <v/>
      </c>
      <c r="I93" s="155" t="str">
        <f t="shared" ca="1" si="3"/>
        <v/>
      </c>
      <c r="J93" s="155" t="str">
        <f t="shared" ca="1" si="3"/>
        <v/>
      </c>
      <c r="K93" s="156" t="str">
        <f t="shared" ca="1" si="3"/>
        <v/>
      </c>
      <c r="L93" s="138"/>
    </row>
    <row r="94" spans="1:12" s="10" customFormat="1" ht="14.1" customHeight="1" x14ac:dyDescent="0.25">
      <c r="A94" s="147">
        <v>8</v>
      </c>
      <c r="B94" s="148" t="str">
        <f t="shared" ca="1" si="2"/>
        <v/>
      </c>
      <c r="C94" s="149" t="str">
        <f t="shared" ca="1" si="2"/>
        <v/>
      </c>
      <c r="D94" s="150" t="str">
        <f t="shared" ca="1" si="2"/>
        <v/>
      </c>
      <c r="E94" s="151" t="str">
        <f t="shared" ca="1" si="2"/>
        <v/>
      </c>
      <c r="F94" s="152"/>
      <c r="G94" s="153"/>
      <c r="H94" s="154" t="str">
        <f t="shared" ca="1" si="3"/>
        <v/>
      </c>
      <c r="I94" s="155" t="str">
        <f t="shared" ca="1" si="3"/>
        <v/>
      </c>
      <c r="J94" s="155" t="str">
        <f t="shared" ca="1" si="3"/>
        <v/>
      </c>
      <c r="K94" s="156" t="str">
        <f t="shared" ca="1" si="3"/>
        <v/>
      </c>
      <c r="L94" s="138"/>
    </row>
    <row r="95" spans="1:12" s="10" customFormat="1" ht="14.1" customHeight="1" x14ac:dyDescent="0.25">
      <c r="A95" s="147">
        <v>9</v>
      </c>
      <c r="B95" s="148" t="str">
        <f t="shared" ca="1" si="2"/>
        <v/>
      </c>
      <c r="C95" s="149" t="str">
        <f t="shared" ca="1" si="2"/>
        <v/>
      </c>
      <c r="D95" s="150" t="str">
        <f t="shared" ca="1" si="2"/>
        <v/>
      </c>
      <c r="E95" s="151" t="str">
        <f t="shared" ca="1" si="2"/>
        <v/>
      </c>
      <c r="F95" s="152"/>
      <c r="G95" s="153"/>
      <c r="H95" s="154" t="str">
        <f t="shared" ca="1" si="3"/>
        <v/>
      </c>
      <c r="I95" s="155" t="str">
        <f t="shared" ca="1" si="3"/>
        <v/>
      </c>
      <c r="J95" s="155" t="str">
        <f t="shared" ca="1" si="3"/>
        <v/>
      </c>
      <c r="K95" s="156" t="str">
        <f t="shared" ca="1" si="3"/>
        <v/>
      </c>
      <c r="L95" s="138"/>
    </row>
    <row r="96" spans="1:12" s="10" customFormat="1" ht="14.1" customHeight="1" x14ac:dyDescent="0.25">
      <c r="A96" s="147">
        <v>10</v>
      </c>
      <c r="B96" s="148" t="str">
        <f t="shared" ca="1" si="2"/>
        <v/>
      </c>
      <c r="C96" s="149" t="str">
        <f t="shared" ca="1" si="2"/>
        <v/>
      </c>
      <c r="D96" s="150" t="str">
        <f t="shared" ca="1" si="2"/>
        <v/>
      </c>
      <c r="E96" s="151" t="str">
        <f t="shared" ca="1" si="2"/>
        <v/>
      </c>
      <c r="F96" s="152"/>
      <c r="G96" s="153"/>
      <c r="H96" s="154" t="str">
        <f t="shared" ca="1" si="3"/>
        <v/>
      </c>
      <c r="I96" s="155" t="str">
        <f t="shared" ca="1" si="3"/>
        <v/>
      </c>
      <c r="J96" s="155" t="str">
        <f t="shared" ca="1" si="3"/>
        <v/>
      </c>
      <c r="K96" s="156" t="str">
        <f t="shared" ca="1" si="3"/>
        <v/>
      </c>
      <c r="L96" s="138"/>
    </row>
    <row r="97" spans="1:12" s="10" customFormat="1" ht="14.1" customHeight="1" x14ac:dyDescent="0.25">
      <c r="A97" s="147">
        <v>11</v>
      </c>
      <c r="B97" s="148" t="str">
        <f t="shared" ca="1" si="2"/>
        <v/>
      </c>
      <c r="C97" s="149" t="str">
        <f t="shared" ca="1" si="2"/>
        <v/>
      </c>
      <c r="D97" s="150" t="str">
        <f t="shared" ca="1" si="2"/>
        <v/>
      </c>
      <c r="E97" s="151" t="str">
        <f t="shared" ca="1" si="2"/>
        <v/>
      </c>
      <c r="F97" s="152"/>
      <c r="G97" s="153"/>
      <c r="H97" s="154" t="str">
        <f t="shared" ca="1" si="3"/>
        <v/>
      </c>
      <c r="I97" s="155" t="str">
        <f t="shared" ca="1" si="3"/>
        <v/>
      </c>
      <c r="J97" s="155" t="str">
        <f t="shared" ca="1" si="3"/>
        <v/>
      </c>
      <c r="K97" s="156" t="str">
        <f t="shared" ca="1" si="3"/>
        <v/>
      </c>
      <c r="L97" s="138"/>
    </row>
    <row r="98" spans="1:12" s="10" customFormat="1" ht="14.1" customHeight="1" x14ac:dyDescent="0.25">
      <c r="A98" s="147">
        <v>12</v>
      </c>
      <c r="B98" s="148" t="str">
        <f t="shared" ca="1" si="2"/>
        <v/>
      </c>
      <c r="C98" s="149" t="str">
        <f t="shared" ca="1" si="2"/>
        <v/>
      </c>
      <c r="D98" s="150" t="str">
        <f t="shared" ca="1" si="2"/>
        <v/>
      </c>
      <c r="E98" s="151" t="str">
        <f t="shared" ca="1" si="2"/>
        <v/>
      </c>
      <c r="F98" s="152"/>
      <c r="G98" s="153"/>
      <c r="H98" s="154" t="str">
        <f t="shared" ca="1" si="3"/>
        <v/>
      </c>
      <c r="I98" s="155" t="str">
        <f t="shared" ca="1" si="3"/>
        <v/>
      </c>
      <c r="J98" s="155" t="str">
        <f t="shared" ca="1" si="3"/>
        <v/>
      </c>
      <c r="K98" s="156" t="str">
        <f t="shared" ca="1" si="3"/>
        <v/>
      </c>
      <c r="L98" s="138"/>
    </row>
    <row r="99" spans="1:12" s="10" customFormat="1" ht="14.1" customHeight="1" x14ac:dyDescent="0.25">
      <c r="A99" s="147">
        <v>13</v>
      </c>
      <c r="B99" s="148" t="str">
        <f t="shared" ca="1" si="2"/>
        <v/>
      </c>
      <c r="C99" s="149" t="str">
        <f t="shared" ca="1" si="2"/>
        <v/>
      </c>
      <c r="D99" s="150" t="str">
        <f t="shared" ca="1" si="2"/>
        <v/>
      </c>
      <c r="E99" s="151" t="str">
        <f t="shared" ca="1" si="2"/>
        <v/>
      </c>
      <c r="F99" s="152"/>
      <c r="G99" s="153"/>
      <c r="H99" s="154" t="str">
        <f t="shared" ca="1" si="3"/>
        <v/>
      </c>
      <c r="I99" s="155" t="str">
        <f t="shared" ca="1" si="3"/>
        <v/>
      </c>
      <c r="J99" s="155" t="str">
        <f t="shared" ca="1" si="3"/>
        <v/>
      </c>
      <c r="K99" s="156" t="str">
        <f t="shared" ca="1" si="3"/>
        <v/>
      </c>
      <c r="L99" s="138"/>
    </row>
    <row r="100" spans="1:12" s="10" customFormat="1" ht="14.1" customHeight="1" x14ac:dyDescent="0.25">
      <c r="A100" s="147">
        <v>14</v>
      </c>
      <c r="B100" s="148" t="str">
        <f t="shared" ca="1" si="2"/>
        <v/>
      </c>
      <c r="C100" s="149" t="str">
        <f t="shared" ca="1" si="2"/>
        <v/>
      </c>
      <c r="D100" s="150" t="str">
        <f t="shared" ca="1" si="2"/>
        <v/>
      </c>
      <c r="E100" s="151" t="str">
        <f t="shared" ca="1" si="2"/>
        <v/>
      </c>
      <c r="F100" s="152"/>
      <c r="G100" s="153"/>
      <c r="H100" s="154" t="str">
        <f t="shared" ca="1" si="3"/>
        <v/>
      </c>
      <c r="I100" s="155" t="str">
        <f t="shared" ca="1" si="3"/>
        <v/>
      </c>
      <c r="J100" s="155" t="str">
        <f t="shared" ca="1" si="3"/>
        <v/>
      </c>
      <c r="K100" s="156" t="str">
        <f t="shared" ca="1" si="3"/>
        <v/>
      </c>
      <c r="L100" s="138"/>
    </row>
    <row r="101" spans="1:12" s="10" customFormat="1" ht="14.1" customHeight="1" x14ac:dyDescent="0.25">
      <c r="A101" s="147">
        <v>15</v>
      </c>
      <c r="B101" s="148" t="str">
        <f t="shared" ca="1" si="2"/>
        <v/>
      </c>
      <c r="C101" s="149" t="str">
        <f t="shared" ca="1" si="2"/>
        <v/>
      </c>
      <c r="D101" s="150" t="str">
        <f t="shared" ca="1" si="2"/>
        <v/>
      </c>
      <c r="E101" s="151" t="str">
        <f t="shared" ca="1" si="2"/>
        <v/>
      </c>
      <c r="F101" s="152"/>
      <c r="G101" s="153"/>
      <c r="H101" s="154" t="str">
        <f t="shared" ca="1" si="3"/>
        <v/>
      </c>
      <c r="I101" s="155" t="str">
        <f t="shared" ca="1" si="3"/>
        <v/>
      </c>
      <c r="J101" s="155" t="str">
        <f t="shared" ca="1" si="3"/>
        <v/>
      </c>
      <c r="K101" s="156" t="str">
        <f t="shared" ca="1" si="3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ca="1" si="2"/>
        <v/>
      </c>
      <c r="C102" s="149" t="str">
        <f t="shared" ca="1" si="2"/>
        <v/>
      </c>
      <c r="D102" s="150" t="str">
        <f t="shared" ca="1" si="2"/>
        <v/>
      </c>
      <c r="E102" s="151" t="str">
        <f t="shared" ca="1" si="2"/>
        <v/>
      </c>
      <c r="F102" s="152"/>
      <c r="G102" s="153"/>
      <c r="H102" s="154" t="str">
        <f t="shared" ca="1" si="3"/>
        <v/>
      </c>
      <c r="I102" s="155" t="str">
        <f t="shared" ca="1" si="3"/>
        <v/>
      </c>
      <c r="J102" s="155" t="str">
        <f t="shared" ca="1" si="3"/>
        <v/>
      </c>
      <c r="K102" s="156" t="str">
        <f t="shared" ca="1" si="3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314"/>
      <c r="K104" s="314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315">
        <f ca="1">J67</f>
        <v>1026000</v>
      </c>
      <c r="K105" s="316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313"/>
      <c r="K106" s="313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 ca="1"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314"/>
      <c r="K108" s="314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315">
        <f ca="1">J71</f>
        <v>101675.67567567567</v>
      </c>
      <c r="K109" s="316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314"/>
      <c r="K110" s="314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 ca="1">K73</f>
        <v>1026000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311" t="str">
        <f>J75</f>
        <v>NOVI / CONDRO</v>
      </c>
      <c r="K113" s="312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311">
        <v>0</v>
      </c>
      <c r="K114" s="312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139"/>
  <sheetViews>
    <sheetView workbookViewId="0">
      <selection activeCell="A23" sqref="A23"/>
    </sheetView>
  </sheetViews>
  <sheetFormatPr defaultRowHeight="15" x14ac:dyDescent="0.25"/>
  <cols>
    <col min="1" max="1" width="60.85546875" customWidth="1"/>
    <col min="2" max="2" width="9" customWidth="1"/>
    <col min="3" max="4" width="5.5703125" customWidth="1"/>
    <col min="5" max="5" width="57.5703125" bestFit="1" customWidth="1"/>
    <col min="6" max="6" width="5" customWidth="1"/>
    <col min="7" max="7" width="5.5703125" customWidth="1"/>
    <col min="8" max="8" width="4.42578125" customWidth="1"/>
    <col min="9" max="9" width="9" style="195" customWidth="1"/>
    <col min="10" max="13" width="5.5703125" customWidth="1"/>
  </cols>
  <sheetData>
    <row r="1" spans="1:15" x14ac:dyDescent="0.25">
      <c r="A1" s="87" t="s">
        <v>54</v>
      </c>
      <c r="B1" s="87"/>
      <c r="C1" t="s">
        <v>104</v>
      </c>
      <c r="D1" t="s">
        <v>109</v>
      </c>
      <c r="E1" t="s">
        <v>105</v>
      </c>
      <c r="F1" t="s">
        <v>107</v>
      </c>
      <c r="G1" t="s">
        <v>108</v>
      </c>
      <c r="H1" t="s">
        <v>7</v>
      </c>
      <c r="I1" s="195" t="s">
        <v>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126</v>
      </c>
    </row>
    <row r="2" spans="1:15" x14ac:dyDescent="0.25">
      <c r="A2" s="88"/>
      <c r="B2" s="88"/>
      <c r="C2" s="193" t="e">
        <f>MATCH(A2,Table1[H_A1],0)</f>
        <v>#N/A</v>
      </c>
      <c r="D2" s="193" t="e">
        <f>MATCH(Table5[[#This Row],[NAMA]],[1]!db[NB PAJAK],0)</f>
        <v>#N/A</v>
      </c>
      <c r="E2" t="e">
        <f>INDEX(Table1[Item Description],Table5[[#This Row],[//NOTA]])</f>
        <v>#N/A</v>
      </c>
      <c r="F2">
        <f>SUMIF(Table1[H_A1],Sheet5!A2,Table1[Qty])</f>
        <v>0</v>
      </c>
      <c r="G2" t="e">
        <f>INDEX(Table1[Unit],Table5[[#This Row],[//NOTA]])</f>
        <v>#N/A</v>
      </c>
      <c r="H2" s="195">
        <f>SUMIF(Table1[H_A1],Sheet5!A2,Table1[C])</f>
        <v>0</v>
      </c>
      <c r="I2" s="195" t="e">
        <f>INDEX(Table1[Unit Price],Table5[[#This Row],[//NOTA]])</f>
        <v>#N/A</v>
      </c>
      <c r="J2" s="86" t="e">
        <f>IF(Table5[[#This Row],[a2]]="","",Table5[[#This Row],[QTY]]*12)</f>
        <v>#N/A</v>
      </c>
      <c r="K2" s="86" t="e">
        <f>IF(Table5[[#This Row],[UNIT]]="grs","LSN",IF(Table5[[#This Row],[UNIT]]="LSN","PCS",""))</f>
        <v>#N/A</v>
      </c>
      <c r="L2" s="86" t="e">
        <f>IF(Table5[[#This Row],[a2]]="LSN",Table5[[#This Row],[a1]]*12,"")</f>
        <v>#N/A</v>
      </c>
      <c r="M2" s="86" t="e">
        <f>IF(Table5[[#This Row],[b1]]="","","PCS")</f>
        <v>#N/A</v>
      </c>
      <c r="N2" s="86"/>
      <c r="O2" s="86"/>
    </row>
    <row r="3" spans="1:15" x14ac:dyDescent="0.25">
      <c r="A3" s="88" t="s">
        <v>150</v>
      </c>
      <c r="B3" s="88"/>
      <c r="C3" s="193">
        <f>MATCH(A3,Table1[H_A1],0)</f>
        <v>3</v>
      </c>
      <c r="D3" s="193">
        <f>MATCH(Table5[[#This Row],[NAMA]],[1]!db[NB PAJAK],0)</f>
        <v>89</v>
      </c>
      <c r="E3" t="str">
        <f>INDEX(Table1[Item Description],Table5[[#This Row],[//NOTA]])</f>
        <v>BALLPEN JOYKO BP-338 VOCUS HITAM</v>
      </c>
      <c r="F3">
        <f>SUMIF(Table1[H_A1],Sheet5!A3,Table1[Qty])</f>
        <v>288</v>
      </c>
      <c r="G3" t="str">
        <f>INDEX(Table1[Unit],Table5[[#This Row],[//NOTA]])</f>
        <v>LSN</v>
      </c>
      <c r="H3" s="195">
        <f>SUMIF(Table1[H_A1],Sheet5!A3,Table1[C])</f>
        <v>2</v>
      </c>
      <c r="I3" s="195">
        <f>INDEX(Table1[Unit Price],Table5[[#This Row],[//NOTA]])</f>
        <v>12600</v>
      </c>
      <c r="J3" s="86">
        <f>IF(Table5[[#This Row],[a2]]="","",Table5[[#This Row],[QTY]]*12)</f>
        <v>3456</v>
      </c>
      <c r="K3" s="86" t="str">
        <f>IF(Table5[[#This Row],[UNIT]]="grs","LSN",IF(Table5[[#This Row],[UNIT]]="LSN","PCS",""))</f>
        <v>PCS</v>
      </c>
      <c r="L3" s="86" t="str">
        <f>IF(Table5[[#This Row],[a2]]="LSN",Table5[[#This Row],[a1]]*12,"")</f>
        <v/>
      </c>
      <c r="M3" s="86" t="str">
        <f>IF(Table5[[#This Row],[b1]]="","","PCS")</f>
        <v/>
      </c>
      <c r="N3" s="86"/>
      <c r="O3" s="86"/>
    </row>
    <row r="4" spans="1:15" x14ac:dyDescent="0.25">
      <c r="A4" s="88" t="s">
        <v>169</v>
      </c>
      <c r="B4" s="88"/>
      <c r="C4" s="194">
        <f>MATCH(A4,Table1[H_A1],0)</f>
        <v>15</v>
      </c>
      <c r="D4" s="194">
        <f>MATCH(Table5[[#This Row],[NAMA]],[1]!db[NB PAJAK],0)</f>
        <v>449</v>
      </c>
      <c r="E4" t="str">
        <f>INDEX(Table1[Item Description],Table5[[#This Row],[//NOTA]])</f>
        <v>CALCULATOR JOYKO CC-800CH</v>
      </c>
      <c r="F4">
        <f>SUMIF(Table1[H_A1],Sheet5!A4,Table1[Qty])</f>
        <v>60</v>
      </c>
      <c r="G4" t="str">
        <f>INDEX(Table1[Unit],Table5[[#This Row],[//NOTA]])</f>
        <v>PCS</v>
      </c>
      <c r="H4" s="195">
        <f>SUMIF(Table1[H_A1],Sheet5!A4,Table1[C])</f>
        <v>1</v>
      </c>
      <c r="I4" s="195">
        <f>INDEX(Table1[Unit Price],Table5[[#This Row],[//NOTA]])</f>
        <v>79000</v>
      </c>
      <c r="J4" s="86" t="str">
        <f>IF(Table5[[#This Row],[a2]]="","",Table5[[#This Row],[QTY]]*12)</f>
        <v/>
      </c>
      <c r="K4" s="86" t="str">
        <f>IF(Table5[[#This Row],[UNIT]]="grs","LSN",IF(Table5[[#This Row],[UNIT]]="LSN","PCS",""))</f>
        <v/>
      </c>
      <c r="L4" s="86" t="str">
        <f>IF(Table5[[#This Row],[a2]]="LSN",Table5[[#This Row],[a1]]*12,"")</f>
        <v/>
      </c>
      <c r="M4" s="86" t="str">
        <f>IF(Table5[[#This Row],[b1]]="","","PCS")</f>
        <v/>
      </c>
      <c r="N4" s="86"/>
      <c r="O4" s="86"/>
    </row>
    <row r="5" spans="1:15" x14ac:dyDescent="0.25">
      <c r="A5" s="88" t="s">
        <v>218</v>
      </c>
      <c r="B5" s="88"/>
      <c r="C5" s="194">
        <f>MATCH(A5,Table1[H_A1],0)</f>
        <v>41</v>
      </c>
      <c r="D5" s="194">
        <f>MATCH(Table5[[#This Row],[NAMA]],[1]!db[NB PAJAK],0)</f>
        <v>1216</v>
      </c>
      <c r="E5" t="str">
        <f>INDEX(Table1[Item Description],Table5[[#This Row],[//NOTA]])</f>
        <v>COLOR BRUSH PEN KENKO DBP-12 DUAL TIP  (12 WARNA)</v>
      </c>
      <c r="F5">
        <f>SUMIF(Table1[H_A1],Sheet5!A5,Table1[Qty])</f>
        <v>12</v>
      </c>
      <c r="G5" t="str">
        <f>INDEX(Table1[Unit],Table5[[#This Row],[//NOTA]])</f>
        <v>SET</v>
      </c>
      <c r="H5" s="195">
        <f>SUMIF(Table1[H_A1],Sheet5!A5,Table1[C])</f>
        <v>0</v>
      </c>
      <c r="I5" s="195">
        <f>INDEX(Table1[Unit Price],Table5[[#This Row],[//NOTA]])</f>
        <v>25000</v>
      </c>
      <c r="J5" s="86" t="str">
        <f>IF(Table5[[#This Row],[a2]]="","",Table5[[#This Row],[QTY]]*12)</f>
        <v/>
      </c>
      <c r="K5" s="86" t="str">
        <f>IF(Table5[[#This Row],[UNIT]]="grs","LSN",IF(Table5[[#This Row],[UNIT]]="LSN","PCS",""))</f>
        <v/>
      </c>
      <c r="L5" s="86" t="str">
        <f>IF(Table5[[#This Row],[a2]]="LSN",Table5[[#This Row],[a1]]*12,"")</f>
        <v/>
      </c>
      <c r="M5" s="86" t="str">
        <f>IF(Table5[[#This Row],[b1]]="","","PCS")</f>
        <v/>
      </c>
      <c r="N5" s="86"/>
      <c r="O5" s="86"/>
    </row>
    <row r="6" spans="1:15" x14ac:dyDescent="0.25">
      <c r="A6" s="88" t="s">
        <v>151</v>
      </c>
      <c r="B6" s="88"/>
      <c r="C6" s="194">
        <f>MATCH(A6,Table1[H_A1],0)</f>
        <v>5</v>
      </c>
      <c r="D6" s="194">
        <f>MATCH(Table5[[#This Row],[NAMA]],[1]!db[NB PAJAK],0)</f>
        <v>1169</v>
      </c>
      <c r="E6" t="str">
        <f>INDEX(Table1[Item Description],Table5[[#This Row],[//NOTA]])</f>
        <v>CORRECTION FLUID KENKO KE-01</v>
      </c>
      <c r="F6">
        <f>SUMIF(Table1[H_A1],Sheet5!A6,Table1[Qty])</f>
        <v>216</v>
      </c>
      <c r="G6" t="str">
        <f>INDEX(Table1[Unit],Table5[[#This Row],[//NOTA]])</f>
        <v>LSN</v>
      </c>
      <c r="H6" s="195">
        <f>SUMIF(Table1[H_A1],Sheet5!A6,Table1[C])</f>
        <v>3</v>
      </c>
      <c r="I6" s="195">
        <f>INDEX(Table1[Unit Price],Table5[[#This Row],[//NOTA]])</f>
        <v>54300</v>
      </c>
      <c r="J6" s="86">
        <f>IF(Table5[[#This Row],[a2]]="","",Table5[[#This Row],[QTY]]*12)</f>
        <v>2592</v>
      </c>
      <c r="K6" s="86" t="str">
        <f>IF(Table5[[#This Row],[UNIT]]="grs","LSN",IF(Table5[[#This Row],[UNIT]]="LSN","PCS",""))</f>
        <v>PCS</v>
      </c>
      <c r="L6" s="86" t="str">
        <f>IF(Table5[[#This Row],[a2]]="LSN",Table5[[#This Row],[a1]]*12,"")</f>
        <v/>
      </c>
      <c r="M6" s="86" t="str">
        <f>IF(Table5[[#This Row],[b1]]="","","PCS")</f>
        <v/>
      </c>
      <c r="N6" s="86"/>
      <c r="O6" s="86"/>
    </row>
    <row r="7" spans="1:15" x14ac:dyDescent="0.25">
      <c r="A7" s="88" t="s">
        <v>199</v>
      </c>
      <c r="B7" s="88"/>
      <c r="C7" s="194">
        <f>MATCH(A7,Table1[H_A1],0)</f>
        <v>21</v>
      </c>
      <c r="D7" s="194">
        <f>MATCH(Table5[[#This Row],[NAMA]],[1]!db[NB PAJAK],0)</f>
        <v>547</v>
      </c>
      <c r="E7" t="str">
        <f>INDEX(Table1[Item Description],Table5[[#This Row],[//NOTA]])</f>
        <v>CORRECTION TAPE JOYKO CT-507</v>
      </c>
      <c r="F7">
        <f>SUMIF(Table1[H_A1],Sheet5!A7,Table1[Qty])</f>
        <v>60</v>
      </c>
      <c r="G7" t="str">
        <f>INDEX(Table1[Unit],Table5[[#This Row],[//NOTA]])</f>
        <v>LSN</v>
      </c>
      <c r="H7" s="195">
        <f>SUMIF(Table1[H_A1],Sheet5!A7,Table1[C])</f>
        <v>1</v>
      </c>
      <c r="I7" s="195">
        <f>INDEX(Table1[Unit Price],Table5[[#This Row],[//NOTA]])</f>
        <v>55200</v>
      </c>
      <c r="J7" s="86">
        <f>IF(Table5[[#This Row],[a2]]="","",Table5[[#This Row],[QTY]]*12)</f>
        <v>720</v>
      </c>
      <c r="K7" s="86" t="str">
        <f>IF(Table5[[#This Row],[UNIT]]="grs","LSN",IF(Table5[[#This Row],[UNIT]]="LSN","PCS",""))</f>
        <v>PCS</v>
      </c>
      <c r="L7" s="86" t="str">
        <f>IF(Table5[[#This Row],[a2]]="LSN",Table5[[#This Row],[a1]]*12,"")</f>
        <v/>
      </c>
      <c r="M7" s="86" t="str">
        <f>IF(Table5[[#This Row],[b1]]="","","PCS")</f>
        <v/>
      </c>
      <c r="N7" s="86"/>
      <c r="O7" s="86"/>
    </row>
    <row r="8" spans="1:15" x14ac:dyDescent="0.25">
      <c r="A8" s="88" t="s">
        <v>200</v>
      </c>
      <c r="B8" s="88"/>
      <c r="C8" s="194">
        <f>MATCH(A8,Table1[H_A1],0)</f>
        <v>22</v>
      </c>
      <c r="D8" s="194">
        <f>MATCH(Table5[[#This Row],[NAMA]],[1]!db[NB PAJAK],0)</f>
        <v>548</v>
      </c>
      <c r="E8" t="str">
        <f>INDEX(Table1[Item Description],Table5[[#This Row],[//NOTA]])</f>
        <v>CORRECTION TAPE JOYKO CT-508</v>
      </c>
      <c r="F8">
        <f>SUMIF(Table1[H_A1],Sheet5!A8,Table1[Qty])</f>
        <v>60</v>
      </c>
      <c r="G8" t="str">
        <f>INDEX(Table1[Unit],Table5[[#This Row],[//NOTA]])</f>
        <v>LSN</v>
      </c>
      <c r="H8" s="195">
        <f>SUMIF(Table1[H_A1],Sheet5!A8,Table1[C])</f>
        <v>1</v>
      </c>
      <c r="I8" s="195">
        <f>INDEX(Table1[Unit Price],Table5[[#This Row],[//NOTA]])</f>
        <v>54000</v>
      </c>
      <c r="J8" s="86">
        <f>IF(Table5[[#This Row],[a2]]="","",Table5[[#This Row],[QTY]]*12)</f>
        <v>720</v>
      </c>
      <c r="K8" s="86" t="str">
        <f>IF(Table5[[#This Row],[UNIT]]="grs","LSN",IF(Table5[[#This Row],[UNIT]]="LSN","PCS",""))</f>
        <v>PCS</v>
      </c>
      <c r="L8" s="86" t="str">
        <f>IF(Table5[[#This Row],[a2]]="LSN",Table5[[#This Row],[a1]]*12,"")</f>
        <v/>
      </c>
      <c r="M8" s="86" t="str">
        <f>IF(Table5[[#This Row],[b1]]="","","PCS")</f>
        <v/>
      </c>
      <c r="N8" s="86"/>
      <c r="O8" s="86"/>
    </row>
    <row r="9" spans="1:15" x14ac:dyDescent="0.25">
      <c r="A9" s="88" t="s">
        <v>170</v>
      </c>
      <c r="B9" s="88"/>
      <c r="C9" s="194">
        <f>MATCH(A9,Table1[H_A1],0)</f>
        <v>14</v>
      </c>
      <c r="D9" s="194">
        <f>MATCH(Table5[[#This Row],[NAMA]],[1]!db[NB PAJAK],0)</f>
        <v>552</v>
      </c>
      <c r="E9" t="str">
        <f>INDEX(Table1[Item Description],Table5[[#This Row],[//NOTA]])</f>
        <v>CORRECTION TAPE JOYKO CT-522</v>
      </c>
      <c r="F9">
        <f>SUMIF(Table1[H_A1],Sheet5!A9,Table1[Qty])</f>
        <v>720</v>
      </c>
      <c r="G9" t="str">
        <f>INDEX(Table1[Unit],Table5[[#This Row],[//NOTA]])</f>
        <v>PCS</v>
      </c>
      <c r="H9" s="195">
        <f>SUMIF(Table1[H_A1],Sheet5!A9,Table1[C])</f>
        <v>1</v>
      </c>
      <c r="I9" s="195">
        <f>INDEX(Table1[Unit Price],Table5[[#This Row],[//NOTA]])</f>
        <v>4800</v>
      </c>
      <c r="J9" s="86" t="str">
        <f>IF(Table5[[#This Row],[a2]]="","",Table5[[#This Row],[QTY]]*12)</f>
        <v/>
      </c>
      <c r="K9" s="86" t="str">
        <f>IF(Table5[[#This Row],[UNIT]]="grs","LSN",IF(Table5[[#This Row],[UNIT]]="LSN","PCS",""))</f>
        <v/>
      </c>
      <c r="L9" s="86" t="str">
        <f>IF(Table5[[#This Row],[a2]]="LSN",Table5[[#This Row],[a1]]*12,"")</f>
        <v/>
      </c>
      <c r="M9" s="86" t="str">
        <f>IF(Table5[[#This Row],[b1]]="","","PCS")</f>
        <v/>
      </c>
      <c r="N9" s="86"/>
      <c r="O9" s="86"/>
    </row>
    <row r="10" spans="1:15" x14ac:dyDescent="0.25">
      <c r="A10" s="88" t="s">
        <v>238</v>
      </c>
      <c r="B10" s="88"/>
      <c r="C10" s="194">
        <f>MATCH(A10,Table1[H_A1],0)</f>
        <v>44</v>
      </c>
      <c r="D10" s="194">
        <f>MATCH(Table5[[#This Row],[NAMA]],[1]!db[NB PAJAK],0)</f>
        <v>1185</v>
      </c>
      <c r="E10" t="str">
        <f>INDEX(Table1[Item Description],Table5[[#This Row],[//NOTA]])</f>
        <v>CORRECTION TAPE KENKO CT-606 (6M x 5MM)</v>
      </c>
      <c r="F10">
        <f>SUMIF(Table1[H_A1],Sheet5!A10,Table1[Qty])</f>
        <v>5</v>
      </c>
      <c r="G10" t="str">
        <f>INDEX(Table1[Unit],Table5[[#This Row],[//NOTA]])</f>
        <v>LSN</v>
      </c>
      <c r="H10" s="195">
        <f>SUMIF(Table1[H_A1],Sheet5!A10,Table1[C])</f>
        <v>0</v>
      </c>
      <c r="I10" s="195">
        <f>INDEX(Table1[Unit Price],Table5[[#This Row],[//NOTA]])</f>
        <v>58800</v>
      </c>
      <c r="J10" s="86">
        <f>IF(Table5[[#This Row],[a2]]="","",Table5[[#This Row],[QTY]]*12)</f>
        <v>60</v>
      </c>
      <c r="K10" s="86" t="str">
        <f>IF(Table5[[#This Row],[UNIT]]="grs","LSN",IF(Table5[[#This Row],[UNIT]]="LSN","PCS",""))</f>
        <v>PCS</v>
      </c>
      <c r="L10" s="86" t="str">
        <f>IF(Table5[[#This Row],[a2]]="LSN",Table5[[#This Row],[a1]]*12,"")</f>
        <v/>
      </c>
      <c r="M10" s="86" t="str">
        <f>IF(Table5[[#This Row],[b1]]="","","PCS")</f>
        <v/>
      </c>
      <c r="N10" s="86"/>
      <c r="O10" s="86"/>
    </row>
    <row r="11" spans="1:15" x14ac:dyDescent="0.25">
      <c r="A11" s="88" t="s">
        <v>181</v>
      </c>
      <c r="B11" s="88"/>
      <c r="C11" s="194">
        <f>MATCH(A11,Table1[H_A1],0)</f>
        <v>19</v>
      </c>
      <c r="D11" s="194">
        <f>MATCH(Table5[[#This Row],[NAMA]],[1]!db[NB PAJAK],0)</f>
        <v>1664</v>
      </c>
      <c r="E11" t="str">
        <f>INDEX(Table1[Item Description],Table5[[#This Row],[//NOTA]])</f>
        <v>CRAYON / OIL PASTEL JOYKO OP-12S PP CASE SEA WORLD</v>
      </c>
      <c r="F11">
        <f>SUMIF(Table1[H_A1],Sheet5!A11,Table1[Qty])</f>
        <v>1440</v>
      </c>
      <c r="G11" t="str">
        <f>INDEX(Table1[Unit],Table5[[#This Row],[//NOTA]])</f>
        <v>PCS</v>
      </c>
      <c r="H11" s="195">
        <f>SUMIF(Table1[H_A1],Sheet5!A11,Table1[C])</f>
        <v>10</v>
      </c>
      <c r="I11" s="195">
        <f>INDEX(Table1[Unit Price],Table5[[#This Row],[//NOTA]])</f>
        <v>11900</v>
      </c>
      <c r="J11" s="86" t="str">
        <f>IF(Table5[[#This Row],[a2]]="","",Table5[[#This Row],[QTY]]*12)</f>
        <v/>
      </c>
      <c r="K11" s="86" t="str">
        <f>IF(Table5[[#This Row],[UNIT]]="grs","LSN",IF(Table5[[#This Row],[UNIT]]="LSN","PCS",""))</f>
        <v/>
      </c>
      <c r="L11" s="86" t="str">
        <f>IF(Table5[[#This Row],[a2]]="LSN",Table5[[#This Row],[a1]]*12,"")</f>
        <v/>
      </c>
      <c r="M11" s="86" t="str">
        <f>IF(Table5[[#This Row],[b1]]="","","PCS")</f>
        <v/>
      </c>
      <c r="N11" s="86"/>
      <c r="O11" s="86"/>
    </row>
    <row r="12" spans="1:15" x14ac:dyDescent="0.25">
      <c r="A12" s="88" t="s">
        <v>171</v>
      </c>
      <c r="B12" s="88"/>
      <c r="C12" s="194">
        <f>MATCH(A12,Table1[H_A1],0)</f>
        <v>13</v>
      </c>
      <c r="D12" s="194">
        <f>MATCH(Table5[[#This Row],[NAMA]],[1]!db[NB PAJAK],0)</f>
        <v>1666</v>
      </c>
      <c r="E12" t="str">
        <f>INDEX(Table1[Item Description],Table5[[#This Row],[//NOTA]])</f>
        <v>CRAYON / OIL PASTEL JOYKO OP-24S PP CASE SEA WORLD</v>
      </c>
      <c r="F12">
        <f>SUMIF(Table1[H_A1],Sheet5!A12,Table1[Qty])</f>
        <v>240</v>
      </c>
      <c r="G12" t="str">
        <f>INDEX(Table1[Unit],Table5[[#This Row],[//NOTA]])</f>
        <v>PCS</v>
      </c>
      <c r="H12" s="195">
        <f>SUMIF(Table1[H_A1],Sheet5!A12,Table1[C])</f>
        <v>5</v>
      </c>
      <c r="I12" s="195">
        <f>INDEX(Table1[Unit Price],Table5[[#This Row],[//NOTA]])</f>
        <v>29600</v>
      </c>
      <c r="J12" s="86" t="str">
        <f>IF(Table5[[#This Row],[a2]]="","",Table5[[#This Row],[QTY]]*12)</f>
        <v/>
      </c>
      <c r="K12" s="86" t="str">
        <f>IF(Table5[[#This Row],[UNIT]]="grs","LSN",IF(Table5[[#This Row],[UNIT]]="LSN","PCS",""))</f>
        <v/>
      </c>
      <c r="L12" s="86" t="str">
        <f>IF(Table5[[#This Row],[a2]]="LSN",Table5[[#This Row],[a1]]*12,"")</f>
        <v/>
      </c>
      <c r="M12" s="86" t="str">
        <f>IF(Table5[[#This Row],[b1]]="","","PCS")</f>
        <v/>
      </c>
      <c r="N12" s="86"/>
      <c r="O12" s="86"/>
    </row>
    <row r="13" spans="1:15" x14ac:dyDescent="0.25">
      <c r="A13" s="88" t="s">
        <v>161</v>
      </c>
      <c r="B13" s="88"/>
      <c r="C13" s="194">
        <f>MATCH(A13,Table1[H_A1],0)</f>
        <v>10</v>
      </c>
      <c r="D13" s="194">
        <f>MATCH(Table5[[#This Row],[NAMA]],[1]!db[NB PAJAK],0)</f>
        <v>2303</v>
      </c>
      <c r="E13" t="str">
        <f>INDEX(Table1[Item Description],Table5[[#This Row],[//NOTA]])</f>
        <v>GEL PEN JOYKO GP-265 Q-GEL</v>
      </c>
      <c r="F13">
        <f>SUMIF(Table1[H_A1],Sheet5!A13,Table1[Qty])</f>
        <v>144</v>
      </c>
      <c r="G13" t="str">
        <f>INDEX(Table1[Unit],Table5[[#This Row],[//NOTA]])</f>
        <v>LSN</v>
      </c>
      <c r="H13" s="195">
        <f>SUMIF(Table1[H_A1],Sheet5!A13,Table1[C])</f>
        <v>1</v>
      </c>
      <c r="I13" s="195">
        <f>INDEX(Table1[Unit Price],Table5[[#This Row],[//NOTA]])</f>
        <v>28200</v>
      </c>
      <c r="J13" s="86">
        <f>IF(Table5[[#This Row],[a2]]="","",Table5[[#This Row],[QTY]]*12)</f>
        <v>1728</v>
      </c>
      <c r="K13" s="86" t="str">
        <f>IF(Table5[[#This Row],[UNIT]]="grs","LSN",IF(Table5[[#This Row],[UNIT]]="LSN","PCS",""))</f>
        <v>PCS</v>
      </c>
      <c r="L13" s="86" t="str">
        <f>IF(Table5[[#This Row],[a2]]="LSN",Table5[[#This Row],[a1]]*12,"")</f>
        <v/>
      </c>
      <c r="M13" s="86" t="str">
        <f>IF(Table5[[#This Row],[b1]]="","","PCS")</f>
        <v/>
      </c>
      <c r="N13" s="86"/>
      <c r="O13" s="86"/>
    </row>
    <row r="14" spans="1:15" x14ac:dyDescent="0.25">
      <c r="A14" s="88" t="s">
        <v>219</v>
      </c>
      <c r="B14" s="88"/>
      <c r="C14" s="194">
        <f>MATCH(A14,Table1[H_A1],0)</f>
        <v>38</v>
      </c>
      <c r="D14" s="194" t="e">
        <f>MATCH(Table5[[#This Row],[NAMA]],[1]!db[NB PAJAK],0)</f>
        <v>#N/A</v>
      </c>
      <c r="E14" t="str">
        <f>INDEX(Table1[Item Description],Table5[[#This Row],[//NOTA]])</f>
        <v>GEL PEN TIZO TG30801-EL</v>
      </c>
      <c r="F14">
        <f>SUMIF(Table1[H_A1],Sheet5!A14,Table1[Qty])</f>
        <v>7</v>
      </c>
      <c r="G14" t="str">
        <f>INDEX(Table1[Unit],Table5[[#This Row],[//NOTA]])</f>
        <v>LS</v>
      </c>
      <c r="H14" s="195">
        <f>SUMIF(Table1[H_A1],Sheet5!A14,Table1[C])</f>
        <v>0</v>
      </c>
      <c r="I14" s="195">
        <f>INDEX(Table1[Unit Price],Table5[[#This Row],[//NOTA]])</f>
        <v>18500</v>
      </c>
      <c r="J14" s="86" t="str">
        <f>IF(Table5[[#This Row],[a2]]="","",Table5[[#This Row],[QTY]]*12)</f>
        <v/>
      </c>
      <c r="K14" s="86" t="str">
        <f>IF(Table5[[#This Row],[UNIT]]="grs","LSN",IF(Table5[[#This Row],[UNIT]]="LSN","PCS",""))</f>
        <v/>
      </c>
      <c r="L14" s="86" t="str">
        <f>IF(Table5[[#This Row],[a2]]="LSN",Table5[[#This Row],[a1]]*12,"")</f>
        <v/>
      </c>
      <c r="M14" s="86" t="str">
        <f>IF(Table5[[#This Row],[b1]]="","","PCS")</f>
        <v/>
      </c>
      <c r="N14" s="86"/>
      <c r="O14" s="86"/>
    </row>
    <row r="15" spans="1:15" x14ac:dyDescent="0.25">
      <c r="A15" s="88" t="s">
        <v>220</v>
      </c>
      <c r="B15" s="88"/>
      <c r="C15" s="194">
        <f>MATCH(A15,Table1[H_A1],0)</f>
        <v>39</v>
      </c>
      <c r="D15" s="194" t="e">
        <f>MATCH(Table5[[#This Row],[NAMA]],[1]!db[NB PAJAK],0)</f>
        <v>#N/A</v>
      </c>
      <c r="E15" t="str">
        <f>INDEX(Table1[Item Description],Table5[[#This Row],[//NOTA]])</f>
        <v>GEL PEN TIZO TG31590-EL</v>
      </c>
      <c r="F15">
        <f>SUMIF(Table1[H_A1],Sheet5!A15,Table1[Qty])</f>
        <v>12</v>
      </c>
      <c r="G15" t="str">
        <f>INDEX(Table1[Unit],Table5[[#This Row],[//NOTA]])</f>
        <v>LS</v>
      </c>
      <c r="H15" s="195">
        <f>SUMIF(Table1[H_A1],Sheet5!A15,Table1[C])</f>
        <v>0</v>
      </c>
      <c r="I15" s="195">
        <f>INDEX(Table1[Unit Price],Table5[[#This Row],[//NOTA]])</f>
        <v>18500</v>
      </c>
      <c r="J15" s="86" t="str">
        <f>IF(Table5[[#This Row],[a2]]="","",Table5[[#This Row],[QTY]]*12)</f>
        <v/>
      </c>
      <c r="K15" s="86" t="str">
        <f>IF(Table5[[#This Row],[UNIT]]="grs","LSN",IF(Table5[[#This Row],[UNIT]]="LSN","PCS",""))</f>
        <v/>
      </c>
      <c r="L15" s="86" t="str">
        <f>IF(Table5[[#This Row],[a2]]="LSN",Table5[[#This Row],[a1]]*12,"")</f>
        <v/>
      </c>
      <c r="M15" s="86" t="str">
        <f>IF(Table5[[#This Row],[b1]]="","","PCS")</f>
        <v/>
      </c>
      <c r="N15" s="86"/>
      <c r="O15" s="86"/>
    </row>
    <row r="16" spans="1:15" x14ac:dyDescent="0.25">
      <c r="A16" s="88" t="s">
        <v>221</v>
      </c>
      <c r="B16" s="88"/>
      <c r="C16" s="194">
        <f>MATCH(A16,Table1[H_A1],0)</f>
        <v>40</v>
      </c>
      <c r="D16" s="194" t="e">
        <f>MATCH(Table5[[#This Row],[NAMA]],[1]!db[NB PAJAK],0)</f>
        <v>#N/A</v>
      </c>
      <c r="E16" t="str">
        <f>INDEX(Table1[Item Description],Table5[[#This Row],[//NOTA]])</f>
        <v>GEL PEN TIZO TG31762-EL</v>
      </c>
      <c r="F16">
        <f>SUMIF(Table1[H_A1],Sheet5!A16,Table1[Qty])</f>
        <v>2</v>
      </c>
      <c r="G16" t="str">
        <f>INDEX(Table1[Unit],Table5[[#This Row],[//NOTA]])</f>
        <v>LS</v>
      </c>
      <c r="H16" s="195">
        <f>SUMIF(Table1[H_A1],Sheet5!A16,Table1[C])</f>
        <v>0</v>
      </c>
      <c r="I16" s="195">
        <f>INDEX(Table1[Unit Price],Table5[[#This Row],[//NOTA]])</f>
        <v>18500</v>
      </c>
      <c r="J16" s="86" t="str">
        <f>IF(Table5[[#This Row],[a2]]="","",Table5[[#This Row],[QTY]]*12)</f>
        <v/>
      </c>
      <c r="K16" s="86" t="str">
        <f>IF(Table5[[#This Row],[UNIT]]="grs","LSN",IF(Table5[[#This Row],[UNIT]]="LSN","PCS",""))</f>
        <v/>
      </c>
      <c r="L16" s="86" t="str">
        <f>IF(Table5[[#This Row],[a2]]="LSN",Table5[[#This Row],[a1]]*12,"")</f>
        <v/>
      </c>
      <c r="M16" s="86" t="str">
        <f>IF(Table5[[#This Row],[b1]]="","","PCS")</f>
        <v/>
      </c>
      <c r="N16" s="86"/>
      <c r="O16" s="86"/>
    </row>
    <row r="17" spans="1:15" x14ac:dyDescent="0.25">
      <c r="A17" s="88" t="s">
        <v>222</v>
      </c>
      <c r="B17" s="88"/>
      <c r="C17" s="194">
        <f>MATCH(A17,Table1[H_A1],0)</f>
        <v>37</v>
      </c>
      <c r="D17" s="194">
        <f>MATCH(Table5[[#This Row],[NAMA]],[1]!db[NB PAJAK],0)</f>
        <v>2115</v>
      </c>
      <c r="E17" t="str">
        <f>INDEX(Table1[Item Description],Table5[[#This Row],[//NOTA]])</f>
        <v>HIGHLIGHTER / STABILLO TIZO TF-610 (isi 54 pc)</v>
      </c>
      <c r="F17">
        <f>SUMIF(Table1[H_A1],Sheet5!A17,Table1[Qty])</f>
        <v>2</v>
      </c>
      <c r="G17" t="str">
        <f>INDEX(Table1[Unit],Table5[[#This Row],[//NOTA]])</f>
        <v>BOX</v>
      </c>
      <c r="H17" s="195">
        <f>SUMIF(Table1[H_A1],Sheet5!A17,Table1[C])</f>
        <v>0</v>
      </c>
      <c r="I17" s="195">
        <f>INDEX(Table1[Unit Price],Table5[[#This Row],[//NOTA]])</f>
        <v>122000</v>
      </c>
      <c r="J17" s="86" t="str">
        <f>IF(Table5[[#This Row],[a2]]="","",Table5[[#This Row],[QTY]]*12)</f>
        <v/>
      </c>
      <c r="K17" s="86" t="str">
        <f>IF(Table5[[#This Row],[UNIT]]="grs","LSN",IF(Table5[[#This Row],[UNIT]]="LSN","PCS",""))</f>
        <v/>
      </c>
      <c r="L17" s="86" t="str">
        <f>IF(Table5[[#This Row],[a2]]="LSN",Table5[[#This Row],[a1]]*12,"")</f>
        <v/>
      </c>
      <c r="M17" s="86" t="str">
        <f>IF(Table5[[#This Row],[b1]]="","","PCS")</f>
        <v/>
      </c>
      <c r="N17" s="86"/>
      <c r="O17" s="86"/>
    </row>
    <row r="18" spans="1:15" x14ac:dyDescent="0.25">
      <c r="A18" s="88" t="s">
        <v>223</v>
      </c>
      <c r="B18" s="88"/>
      <c r="C18" s="194">
        <f>MATCH(A18,Table1[H_A1],0)</f>
        <v>36</v>
      </c>
      <c r="D18" s="194">
        <f>MATCH(Table5[[#This Row],[NAMA]],[1]!db[NB PAJAK],0)</f>
        <v>1031</v>
      </c>
      <c r="E18" t="str">
        <f>INDEX(Table1[Item Description],Table5[[#This Row],[//NOTA]])</f>
        <v>HIGHLIGHTER / STABILLO TIZO TF-616 (isi 24 pc)</v>
      </c>
      <c r="F18">
        <f>SUMIF(Table1[H_A1],Sheet5!A18,Table1[Qty])</f>
        <v>2</v>
      </c>
      <c r="G18" t="str">
        <f>INDEX(Table1[Unit],Table5[[#This Row],[//NOTA]])</f>
        <v>BOX</v>
      </c>
      <c r="H18" s="195">
        <f>SUMIF(Table1[H_A1],Sheet5!A18,Table1[C])</f>
        <v>0</v>
      </c>
      <c r="I18" s="195">
        <f>INDEX(Table1[Unit Price],Table5[[#This Row],[//NOTA]])</f>
        <v>57000</v>
      </c>
      <c r="J18" s="86" t="str">
        <f>IF(Table5[[#This Row],[a2]]="","",Table5[[#This Row],[QTY]]*12)</f>
        <v/>
      </c>
      <c r="K18" s="86" t="str">
        <f>IF(Table5[[#This Row],[UNIT]]="grs","LSN",IF(Table5[[#This Row],[UNIT]]="LSN","PCS",""))</f>
        <v/>
      </c>
      <c r="L18" s="86" t="str">
        <f>IF(Table5[[#This Row],[a2]]="LSN",Table5[[#This Row],[a1]]*12,"")</f>
        <v/>
      </c>
      <c r="M18" s="86" t="str">
        <f>IF(Table5[[#This Row],[b1]]="","","PCS")</f>
        <v/>
      </c>
      <c r="N18" s="86"/>
      <c r="O18" s="86"/>
    </row>
    <row r="19" spans="1:15" x14ac:dyDescent="0.25">
      <c r="A19" s="88" t="s">
        <v>152</v>
      </c>
      <c r="B19" s="88"/>
      <c r="C19" s="194">
        <f>MATCH(A19,Table1[H_A1],0)</f>
        <v>8</v>
      </c>
      <c r="D19" s="194">
        <f>MATCH(Table5[[#This Row],[NAMA]],[1]!db[NB PAJAK],0)</f>
        <v>1275</v>
      </c>
      <c r="E19" t="str">
        <f>INDEX(Table1[Item Description],Table5[[#This Row],[//NOTA]])</f>
        <v>HIGHLIGHTER / STABILO KENKO HL-100 HIJAU</v>
      </c>
      <c r="F19">
        <f>SUMIF(Table1[H_A1],Sheet5!A19,Table1[Qty])</f>
        <v>480</v>
      </c>
      <c r="G19" t="str">
        <f>INDEX(Table1[Unit],Table5[[#This Row],[//NOTA]])</f>
        <v>PCS</v>
      </c>
      <c r="H19" s="195">
        <f>SUMIF(Table1[H_A1],Sheet5!A19,Table1[C])</f>
        <v>1</v>
      </c>
      <c r="I19" s="195">
        <f>INDEX(Table1[Unit Price],Table5[[#This Row],[//NOTA]])</f>
        <v>3050</v>
      </c>
      <c r="J19" s="86" t="str">
        <f>IF(Table5[[#This Row],[a2]]="","",Table5[[#This Row],[QTY]]*12)</f>
        <v/>
      </c>
      <c r="K19" s="86" t="str">
        <f>IF(Table5[[#This Row],[UNIT]]="grs","LSN",IF(Table5[[#This Row],[UNIT]]="LSN","PCS",""))</f>
        <v/>
      </c>
      <c r="L19" s="86" t="str">
        <f>IF(Table5[[#This Row],[a2]]="LSN",Table5[[#This Row],[a1]]*12,"")</f>
        <v/>
      </c>
      <c r="M19" s="86" t="str">
        <f>IF(Table5[[#This Row],[b1]]="","","PCS")</f>
        <v/>
      </c>
      <c r="N19" s="86"/>
      <c r="O19" s="86"/>
    </row>
    <row r="20" spans="1:15" x14ac:dyDescent="0.25">
      <c r="A20" s="88" t="s">
        <v>153</v>
      </c>
      <c r="B20" s="88"/>
      <c r="C20" s="194">
        <f>MATCH(A20,Table1[H_A1],0)</f>
        <v>7</v>
      </c>
      <c r="D20" s="194">
        <f>MATCH(Table5[[#This Row],[NAMA]],[1]!db[NB PAJAK],0)</f>
        <v>1277</v>
      </c>
      <c r="E20" t="str">
        <f>INDEX(Table1[Item Description],Table5[[#This Row],[//NOTA]])</f>
        <v>HIGHLIGHTER / STABILO KENKO HL-100 PINK</v>
      </c>
      <c r="F20">
        <f>SUMIF(Table1[H_A1],Sheet5!A20,Table1[Qty])</f>
        <v>480</v>
      </c>
      <c r="G20" t="str">
        <f>INDEX(Table1[Unit],Table5[[#This Row],[//NOTA]])</f>
        <v>PCS</v>
      </c>
      <c r="H20" s="195">
        <f>SUMIF(Table1[H_A1],Sheet5!A20,Table1[C])</f>
        <v>1</v>
      </c>
      <c r="I20" s="195">
        <f>INDEX(Table1[Unit Price],Table5[[#This Row],[//NOTA]])</f>
        <v>3050</v>
      </c>
      <c r="J20" s="86" t="str">
        <f>IF(Table5[[#This Row],[a2]]="","",Table5[[#This Row],[QTY]]*12)</f>
        <v/>
      </c>
      <c r="K20" s="86" t="str">
        <f>IF(Table5[[#This Row],[UNIT]]="grs","LSN",IF(Table5[[#This Row],[UNIT]]="LSN","PCS",""))</f>
        <v/>
      </c>
      <c r="L20" s="86" t="str">
        <f>IF(Table5[[#This Row],[a2]]="LSN",Table5[[#This Row],[a1]]*12,"")</f>
        <v/>
      </c>
      <c r="M20" s="86" t="str">
        <f>IF(Table5[[#This Row],[b1]]="","","PCS")</f>
        <v/>
      </c>
      <c r="N20" s="86"/>
      <c r="O20" s="86"/>
    </row>
    <row r="21" spans="1:15" x14ac:dyDescent="0.25">
      <c r="A21" s="88" t="s">
        <v>135</v>
      </c>
      <c r="B21" s="88"/>
      <c r="C21" s="194">
        <f>MATCH(A21,Table1[H_A1],0)</f>
        <v>1</v>
      </c>
      <c r="D21" s="194">
        <f>MATCH(Table5[[#This Row],[NAMA]],[1]!db[NB PAJAK],0)</f>
        <v>1205</v>
      </c>
      <c r="E21" t="str">
        <f>INDEX(Table1[Item Description],Table5[[#This Row],[//NOTA]])</f>
        <v>ISI CUTTER 18 MM KENKO L-150 (BESAR)</v>
      </c>
      <c r="F21">
        <f>SUMIF(Table1[H_A1],Sheet5!A21,Table1[Qty])</f>
        <v>120</v>
      </c>
      <c r="G21" t="str">
        <f>INDEX(Table1[Unit],Table5[[#This Row],[//NOTA]])</f>
        <v>LSN</v>
      </c>
      <c r="H21" s="195">
        <f>SUMIF(Table1[H_A1],Sheet5!A21,Table1[C])</f>
        <v>2</v>
      </c>
      <c r="I21" s="195">
        <f>INDEX(Table1[Unit Price],Table5[[#This Row],[//NOTA]])</f>
        <v>64800</v>
      </c>
      <c r="J21" s="86">
        <f>IF(Table5[[#This Row],[a2]]="","",Table5[[#This Row],[QTY]]*12)</f>
        <v>1440</v>
      </c>
      <c r="K21" s="86" t="str">
        <f>IF(Table5[[#This Row],[UNIT]]="grs","LSN",IF(Table5[[#This Row],[UNIT]]="LSN","PCS",""))</f>
        <v>PCS</v>
      </c>
      <c r="L21" s="86" t="str">
        <f>IF(Table5[[#This Row],[a2]]="LSN",Table5[[#This Row],[a1]]*12,"")</f>
        <v/>
      </c>
      <c r="M21" s="86" t="str">
        <f>IF(Table5[[#This Row],[b1]]="","","PCS")</f>
        <v/>
      </c>
      <c r="N21" s="86"/>
      <c r="O21" s="86"/>
    </row>
    <row r="22" spans="1:15" x14ac:dyDescent="0.25">
      <c r="A22" s="88" t="s">
        <v>154</v>
      </c>
      <c r="B22" s="88"/>
      <c r="C22" s="194">
        <f>MATCH(A22,Table1[H_A1],0)</f>
        <v>4</v>
      </c>
      <c r="D22" s="194">
        <f>MATCH(Table5[[#This Row],[NAMA]],[1]!db[NB PAJAK],0)</f>
        <v>1381</v>
      </c>
      <c r="E22" t="str">
        <f>INDEX(Table1[Item Description],Table5[[#This Row],[//NOTA]])</f>
        <v>ISI STAPLER (STAPLES) KENKO 1210 PREMIUM (23/10)</v>
      </c>
      <c r="F22">
        <f>SUMIF(Table1[H_A1],Sheet5!A22,Table1[Qty])</f>
        <v>800</v>
      </c>
      <c r="G22" t="str">
        <f>INDEX(Table1[Unit],Table5[[#This Row],[//NOTA]])</f>
        <v>BOX</v>
      </c>
      <c r="H22" s="195">
        <f>SUMIF(Table1[H_A1],Sheet5!A22,Table1[C])</f>
        <v>4</v>
      </c>
      <c r="I22" s="195">
        <f>INDEX(Table1[Unit Price],Table5[[#This Row],[//NOTA]])</f>
        <v>4200</v>
      </c>
      <c r="J22" s="86" t="str">
        <f>IF(Table5[[#This Row],[a2]]="","",Table5[[#This Row],[QTY]]*12)</f>
        <v/>
      </c>
      <c r="K22" s="86" t="str">
        <f>IF(Table5[[#This Row],[UNIT]]="grs","LSN",IF(Table5[[#This Row],[UNIT]]="LSN","PCS",""))</f>
        <v/>
      </c>
      <c r="L22" s="86" t="str">
        <f>IF(Table5[[#This Row],[a2]]="LSN",Table5[[#This Row],[a1]]*12,"")</f>
        <v/>
      </c>
      <c r="M22" s="86" t="str">
        <f>IF(Table5[[#This Row],[b1]]="","","PCS")</f>
        <v/>
      </c>
      <c r="N22" s="86"/>
      <c r="O22" s="86"/>
    </row>
    <row r="23" spans="1:15" x14ac:dyDescent="0.25">
      <c r="A23" s="88" t="s">
        <v>155</v>
      </c>
      <c r="B23" s="88"/>
      <c r="C23" s="194">
        <f>MATCH(A23,Table1[H_A1],0)</f>
        <v>6</v>
      </c>
      <c r="D23" s="194">
        <f>MATCH(Table5[[#This Row],[NAMA]],[1]!db[NB PAJAK],0)</f>
        <v>1264</v>
      </c>
      <c r="E23" t="str">
        <f>INDEX(Table1[Item Description],Table5[[#This Row],[//NOTA]])</f>
        <v>LEM STICK KENKO 8 GR (KECIL) isi 30 pc</v>
      </c>
      <c r="F23">
        <f>SUMIF(Table1[H_A1],Sheet5!A23,Table1[Qty])</f>
        <v>36</v>
      </c>
      <c r="G23" t="str">
        <f>INDEX(Table1[Unit],Table5[[#This Row],[//NOTA]])</f>
        <v>BOX</v>
      </c>
      <c r="H23" s="195">
        <f>SUMIF(Table1[H_A1],Sheet5!A23,Table1[C])</f>
        <v>1</v>
      </c>
      <c r="I23" s="195">
        <f>INDEX(Table1[Unit Price],Table5[[#This Row],[//NOTA]])</f>
        <v>66000</v>
      </c>
      <c r="J23" s="86" t="str">
        <f>IF(Table5[[#This Row],[a2]]="","",Table5[[#This Row],[QTY]]*12)</f>
        <v/>
      </c>
      <c r="K23" s="86" t="str">
        <f>IF(Table5[[#This Row],[UNIT]]="grs","LSN",IF(Table5[[#This Row],[UNIT]]="LSN","PCS",""))</f>
        <v/>
      </c>
      <c r="L23" s="86" t="str">
        <f>IF(Table5[[#This Row],[a2]]="LSN",Table5[[#This Row],[a1]]*12,"")</f>
        <v/>
      </c>
      <c r="M23" s="86" t="str">
        <f>IF(Table5[[#This Row],[b1]]="","","PCS")</f>
        <v/>
      </c>
      <c r="N23" s="86"/>
      <c r="O23" s="86"/>
    </row>
    <row r="24" spans="1:15" x14ac:dyDescent="0.25">
      <c r="A24" s="88" t="s">
        <v>230</v>
      </c>
      <c r="B24" s="88"/>
      <c r="C24" s="194">
        <f>MATCH(A24,Table1[H_A1],0)</f>
        <v>33</v>
      </c>
      <c r="D24" s="194">
        <f>MATCH(Table5[[#This Row],[NAMA]],[1]!db[NB PAJAK],0)</f>
        <v>1707</v>
      </c>
      <c r="E24" t="str">
        <f>INDEX(Table1[Item Description],Table5[[#This Row],[//NOTA]])</f>
        <v>PENCIL CASE 22 x 7.5 MAGNET C-1758</v>
      </c>
      <c r="F24">
        <f>SUMIF(Table1[H_A1],Sheet5!A24,Table1[Qty])</f>
        <v>12</v>
      </c>
      <c r="G24" t="str">
        <f>INDEX(Table1[Unit],Table5[[#This Row],[//NOTA]])</f>
        <v>LS</v>
      </c>
      <c r="H24" s="195">
        <f>SUMIF(Table1[H_A1],Sheet5!A24,Table1[C])</f>
        <v>1</v>
      </c>
      <c r="I24" s="195">
        <f>INDEX(Table1[Unit Price],Table5[[#This Row],[//NOTA]])</f>
        <v>150000</v>
      </c>
      <c r="J24" s="86" t="str">
        <f>IF(Table5[[#This Row],[a2]]="","",Table5[[#This Row],[QTY]]*12)</f>
        <v/>
      </c>
      <c r="K24" s="86" t="str">
        <f>IF(Table5[[#This Row],[UNIT]]="grs","LSN",IF(Table5[[#This Row],[UNIT]]="LSN","PCS",""))</f>
        <v/>
      </c>
      <c r="L24" s="86" t="str">
        <f>IF(Table5[[#This Row],[a2]]="LSN",Table5[[#This Row],[a1]]*12,"")</f>
        <v/>
      </c>
      <c r="M24" s="86" t="str">
        <f>IF(Table5[[#This Row],[b1]]="","","PCS")</f>
        <v/>
      </c>
      <c r="N24" s="86"/>
      <c r="O24" s="86"/>
    </row>
    <row r="25" spans="1:15" x14ac:dyDescent="0.25">
      <c r="A25" s="88" t="s">
        <v>177</v>
      </c>
      <c r="B25" s="88"/>
      <c r="C25" s="194">
        <f>MATCH(A25,Table1[H_A1],0)</f>
        <v>17</v>
      </c>
      <c r="D25" s="194">
        <f>MATCH(Table5[[#This Row],[NAMA]],[1]!db[NB PAJAK],0)</f>
        <v>1314</v>
      </c>
      <c r="E25" t="str">
        <f>INDEX(Table1[Item Description],Table5[[#This Row],[//NOTA]])</f>
        <v>PENSIL KENKO 2B-6191 HIJAU CAP HITAM</v>
      </c>
      <c r="F25">
        <f>SUMIF(Table1[H_A1],Sheet5!A25,Table1[Qty])</f>
        <v>40</v>
      </c>
      <c r="G25" t="str">
        <f>INDEX(Table1[Unit],Table5[[#This Row],[//NOTA]])</f>
        <v>GRS</v>
      </c>
      <c r="H25" s="195">
        <f>SUMIF(Table1[H_A1],Sheet5!A25,Table1[C])</f>
        <v>2</v>
      </c>
      <c r="I25" s="195">
        <f>INDEX(Table1[Unit Price],Table5[[#This Row],[//NOTA]])</f>
        <v>110400</v>
      </c>
      <c r="J25" s="86">
        <f>IF(Table5[[#This Row],[a2]]="","",Table5[[#This Row],[QTY]]*12)</f>
        <v>480</v>
      </c>
      <c r="K25" s="86" t="str">
        <f>IF(Table5[[#This Row],[UNIT]]="grs","LSN",IF(Table5[[#This Row],[UNIT]]="LSN","PCS",""))</f>
        <v>LSN</v>
      </c>
      <c r="L25" s="86">
        <f>IF(Table5[[#This Row],[a2]]="LSN",Table5[[#This Row],[a1]]*12,"")</f>
        <v>5760</v>
      </c>
      <c r="M25" s="86" t="str">
        <f>IF(Table5[[#This Row],[b1]]="","","PCS")</f>
        <v>PCS</v>
      </c>
      <c r="N25" s="86"/>
      <c r="O25" s="86"/>
    </row>
    <row r="26" spans="1:15" x14ac:dyDescent="0.25">
      <c r="A26" s="88" t="s">
        <v>201</v>
      </c>
      <c r="B26" s="88"/>
      <c r="C26" s="194">
        <f>MATCH(A26,Table1[H_A1],0)</f>
        <v>25</v>
      </c>
      <c r="D26" s="194">
        <f>MATCH(Table5[[#This Row],[NAMA]],[1]!db[NB PAJAK],0)</f>
        <v>518</v>
      </c>
      <c r="E26" t="str">
        <f>INDEX(Table1[Item Description],Table5[[#This Row],[//NOTA]])</f>
        <v>PENSIL WARNA JOYKO CP-12PB (PANJANG)</v>
      </c>
      <c r="F26">
        <f>SUMIF(Table1[H_A1],Sheet5!A26,Table1[Qty])</f>
        <v>432</v>
      </c>
      <c r="G26" t="str">
        <f>INDEX(Table1[Unit],Table5[[#This Row],[//NOTA]])</f>
        <v>PCS</v>
      </c>
      <c r="H26" s="195">
        <f>SUMIF(Table1[H_A1],Sheet5!A26,Table1[C])</f>
        <v>3</v>
      </c>
      <c r="I26" s="195">
        <f>INDEX(Table1[Unit Price],Table5[[#This Row],[//NOTA]])</f>
        <v>10600</v>
      </c>
      <c r="J26" s="86" t="str">
        <f>IF(Table5[[#This Row],[a2]]="","",Table5[[#This Row],[QTY]]*12)</f>
        <v/>
      </c>
      <c r="K26" s="86" t="str">
        <f>IF(Table5[[#This Row],[UNIT]]="grs","LSN",IF(Table5[[#This Row],[UNIT]]="LSN","PCS",""))</f>
        <v/>
      </c>
      <c r="L26" s="86" t="str">
        <f>IF(Table5[[#This Row],[a2]]="LSN",Table5[[#This Row],[a1]]*12,"")</f>
        <v/>
      </c>
      <c r="M26" s="86" t="str">
        <f>IF(Table5[[#This Row],[b1]]="","","PCS")</f>
        <v/>
      </c>
      <c r="N26" s="86"/>
      <c r="O26" s="86"/>
    </row>
    <row r="27" spans="1:15" x14ac:dyDescent="0.25">
      <c r="A27" s="88" t="s">
        <v>202</v>
      </c>
      <c r="B27" s="88"/>
      <c r="C27" s="194">
        <f>MATCH(A27,Table1[H_A1],0)</f>
        <v>23</v>
      </c>
      <c r="D27" s="194">
        <f>MATCH(Table5[[#This Row],[NAMA]],[1]!db[NB PAJAK],0)</f>
        <v>520</v>
      </c>
      <c r="E27" t="str">
        <f>INDEX(Table1[Item Description],Table5[[#This Row],[//NOTA]])</f>
        <v>PENSIL WARNA JOYKO CP-24PB (PANJANG)</v>
      </c>
      <c r="F27">
        <f>SUMIF(Table1[H_A1],Sheet5!A27,Table1[Qty])</f>
        <v>72</v>
      </c>
      <c r="G27" t="str">
        <f>INDEX(Table1[Unit],Table5[[#This Row],[//NOTA]])</f>
        <v>PCS</v>
      </c>
      <c r="H27" s="195">
        <f>SUMIF(Table1[H_A1],Sheet5!A27,Table1[C])</f>
        <v>1</v>
      </c>
      <c r="I27" s="195">
        <f>INDEX(Table1[Unit Price],Table5[[#This Row],[//NOTA]])</f>
        <v>21200</v>
      </c>
      <c r="J27" s="86" t="str">
        <f>IF(Table5[[#This Row],[a2]]="","",Table5[[#This Row],[QTY]]*12)</f>
        <v/>
      </c>
      <c r="K27" s="86" t="str">
        <f>IF(Table5[[#This Row],[UNIT]]="grs","LSN",IF(Table5[[#This Row],[UNIT]]="LSN","PCS",""))</f>
        <v/>
      </c>
      <c r="L27" s="86" t="str">
        <f>IF(Table5[[#This Row],[a2]]="LSN",Table5[[#This Row],[a1]]*12,"")</f>
        <v/>
      </c>
      <c r="M27" s="86" t="str">
        <f>IF(Table5[[#This Row],[b1]]="","","PCS")</f>
        <v/>
      </c>
      <c r="N27" s="86"/>
      <c r="O27" s="86"/>
    </row>
    <row r="28" spans="1:15" x14ac:dyDescent="0.25">
      <c r="A28" s="88" t="s">
        <v>203</v>
      </c>
      <c r="B28" s="88"/>
      <c r="C28" s="194">
        <f>MATCH(A28,Table1[H_A1],0)</f>
        <v>24</v>
      </c>
      <c r="D28" s="194">
        <f>MATCH(Table5[[#This Row],[NAMA]],[1]!db[NB PAJAK],0)</f>
        <v>523</v>
      </c>
      <c r="E28" t="str">
        <f>INDEX(Table1[Item Description],Table5[[#This Row],[//NOTA]])</f>
        <v>PENSIL WARNA JOYKO CP-S12 MINI (PENDEK)</v>
      </c>
      <c r="F28">
        <f>SUMIF(Table1[H_A1],Sheet5!A28,Table1[Qty])</f>
        <v>288</v>
      </c>
      <c r="G28" t="str">
        <f>INDEX(Table1[Unit],Table5[[#This Row],[//NOTA]])</f>
        <v>PCS</v>
      </c>
      <c r="H28" s="195">
        <f>SUMIF(Table1[H_A1],Sheet5!A28,Table1[C])</f>
        <v>1</v>
      </c>
      <c r="I28" s="195">
        <f>INDEX(Table1[Unit Price],Table5[[#This Row],[//NOTA]])</f>
        <v>6700</v>
      </c>
      <c r="J28" s="86" t="str">
        <f>IF(Table5[[#This Row],[a2]]="","",Table5[[#This Row],[QTY]]*12)</f>
        <v/>
      </c>
      <c r="K28" s="86" t="str">
        <f>IF(Table5[[#This Row],[UNIT]]="grs","LSN",IF(Table5[[#This Row],[UNIT]]="LSN","PCS",""))</f>
        <v/>
      </c>
      <c r="L28" s="86" t="str">
        <f>IF(Table5[[#This Row],[a2]]="LSN",Table5[[#This Row],[a1]]*12,"")</f>
        <v/>
      </c>
      <c r="M28" s="86" t="str">
        <f>IF(Table5[[#This Row],[b1]]="","","PCS")</f>
        <v/>
      </c>
      <c r="N28" s="86"/>
      <c r="O28" s="86"/>
    </row>
    <row r="29" spans="1:15" x14ac:dyDescent="0.25">
      <c r="A29" s="88" t="s">
        <v>224</v>
      </c>
      <c r="B29" s="88"/>
      <c r="C29" s="194">
        <f>MATCH(A29,Table1[H_A1],0)</f>
        <v>35</v>
      </c>
      <c r="D29" s="194">
        <f>MATCH(Table5[[#This Row],[NAMA]],[1]!db[NB PAJAK],0)</f>
        <v>1963</v>
      </c>
      <c r="E29" t="str">
        <f>INDEX(Table1[Item Description],Table5[[#This Row],[//NOTA]])</f>
        <v>PENSIL WARNA KAYAGI KY-CP1224 TWIN</v>
      </c>
      <c r="F29">
        <f>SUMIF(Table1[H_A1],Sheet5!A29,Table1[Qty])</f>
        <v>2</v>
      </c>
      <c r="G29" t="str">
        <f>INDEX(Table1[Unit],Table5[[#This Row],[//NOTA]])</f>
        <v>LS</v>
      </c>
      <c r="H29" s="195">
        <f>SUMIF(Table1[H_A1],Sheet5!A29,Table1[C])</f>
        <v>0</v>
      </c>
      <c r="I29" s="195">
        <f>INDEX(Table1[Unit Price],Table5[[#This Row],[//NOTA]])</f>
        <v>149000</v>
      </c>
      <c r="J29" s="86" t="str">
        <f>IF(Table5[[#This Row],[a2]]="","",Table5[[#This Row],[QTY]]*12)</f>
        <v/>
      </c>
      <c r="K29" s="86" t="str">
        <f>IF(Table5[[#This Row],[UNIT]]="grs","LSN",IF(Table5[[#This Row],[UNIT]]="LSN","PCS",""))</f>
        <v/>
      </c>
      <c r="L29" s="86" t="str">
        <f>IF(Table5[[#This Row],[a2]]="LSN",Table5[[#This Row],[a1]]*12,"")</f>
        <v/>
      </c>
      <c r="M29" s="86" t="str">
        <f>IF(Table5[[#This Row],[b1]]="","","PCS")</f>
        <v/>
      </c>
      <c r="N29" s="86"/>
      <c r="O29" s="86"/>
    </row>
    <row r="30" spans="1:15" x14ac:dyDescent="0.25">
      <c r="A30" s="88" t="s">
        <v>239</v>
      </c>
      <c r="B30" s="88"/>
      <c r="C30" s="194">
        <f>MATCH(A30,Table1[H_A1],0)</f>
        <v>45</v>
      </c>
      <c r="D30" s="194">
        <f>MATCH(Table5[[#This Row],[NAMA]],[1]!db[NB PAJAK],0)</f>
        <v>1339</v>
      </c>
      <c r="E30" t="str">
        <f>INDEX(Table1[Item Description],Table5[[#This Row],[//NOTA]])</f>
        <v>PUNCH KENKO NO. 40</v>
      </c>
      <c r="F30">
        <f>SUMIF(Table1[H_A1],Sheet5!A30,Table1[Qty])</f>
        <v>3</v>
      </c>
      <c r="G30" t="str">
        <f>INDEX(Table1[Unit],Table5[[#This Row],[//NOTA]])</f>
        <v>LSN</v>
      </c>
      <c r="H30" s="195">
        <f>SUMIF(Table1[H_A1],Sheet5!A30,Table1[C])</f>
        <v>0</v>
      </c>
      <c r="I30" s="195">
        <f>INDEX(Table1[Unit Price],Table5[[#This Row],[//NOTA]])</f>
        <v>282000</v>
      </c>
      <c r="J30" s="86">
        <f>IF(Table5[[#This Row],[a2]]="","",Table5[[#This Row],[QTY]]*12)</f>
        <v>36</v>
      </c>
      <c r="K30" s="86" t="str">
        <f>IF(Table5[[#This Row],[UNIT]]="grs","LSN",IF(Table5[[#This Row],[UNIT]]="LSN","PCS",""))</f>
        <v>PCS</v>
      </c>
      <c r="L30" s="86" t="str">
        <f>IF(Table5[[#This Row],[a2]]="LSN",Table5[[#This Row],[a1]]*12,"")</f>
        <v/>
      </c>
      <c r="M30" s="86" t="str">
        <f>IF(Table5[[#This Row],[b1]]="","","PCS")</f>
        <v/>
      </c>
      <c r="N30" s="86"/>
      <c r="O30" s="86"/>
    </row>
    <row r="31" spans="1:15" x14ac:dyDescent="0.25">
      <c r="A31" s="88" t="s">
        <v>204</v>
      </c>
      <c r="B31" s="88"/>
      <c r="C31" s="194">
        <f>MATCH(A31,Table1[H_A1],0)</f>
        <v>26</v>
      </c>
      <c r="D31" s="194">
        <f>MATCH(Table5[[#This Row],[NAMA]],[1]!db[NB PAJAK],0)</f>
        <v>2129</v>
      </c>
      <c r="E31" t="str">
        <f>INDEX(Table1[Item Description],Table5[[#This Row],[//NOTA]])</f>
        <v>STAPLER JOYKO HD-50</v>
      </c>
      <c r="F31">
        <f>SUMIF(Table1[H_A1],Sheet5!A31,Table1[Qty])</f>
        <v>240</v>
      </c>
      <c r="G31" t="str">
        <f>INDEX(Table1[Unit],Table5[[#This Row],[//NOTA]])</f>
        <v>PCS</v>
      </c>
      <c r="H31" s="195">
        <f>SUMIF(Table1[H_A1],Sheet5!A31,Table1[C])</f>
        <v>2</v>
      </c>
      <c r="I31" s="195">
        <f>INDEX(Table1[Unit Price],Table5[[#This Row],[//NOTA]])</f>
        <v>18700</v>
      </c>
      <c r="J31" s="86" t="str">
        <f>IF(Table5[[#This Row],[a2]]="","",Table5[[#This Row],[QTY]]*12)</f>
        <v/>
      </c>
      <c r="K31" s="86" t="str">
        <f>IF(Table5[[#This Row],[UNIT]]="grs","LSN",IF(Table5[[#This Row],[UNIT]]="LSN","PCS",""))</f>
        <v/>
      </c>
      <c r="L31" s="86" t="str">
        <f>IF(Table5[[#This Row],[a2]]="LSN",Table5[[#This Row],[a1]]*12,"")</f>
        <v/>
      </c>
      <c r="M31" s="86" t="str">
        <f>IF(Table5[[#This Row],[b1]]="","","PCS")</f>
        <v/>
      </c>
      <c r="N31" s="86"/>
      <c r="O31" s="86"/>
    </row>
    <row r="32" spans="1:15" x14ac:dyDescent="0.25">
      <c r="A32" s="88" t="s">
        <v>205</v>
      </c>
      <c r="B32" s="88"/>
      <c r="C32" s="194">
        <f>MATCH(A32,Table1[H_A1],0)</f>
        <v>27</v>
      </c>
      <c r="D32" s="194">
        <f>MATCH(Table5[[#This Row],[NAMA]],[1]!db[NB PAJAK],0)</f>
        <v>722</v>
      </c>
      <c r="E32" t="str">
        <f>INDEX(Table1[Item Description],Table5[[#This Row],[//NOTA]])</f>
        <v>STIP / PENGHAPUS JOYKO 526-B20 PUTIH</v>
      </c>
      <c r="F32">
        <f>SUMIF(Table1[H_A1],Sheet5!A32,Table1[Qty])</f>
        <v>150</v>
      </c>
      <c r="G32" t="str">
        <f>INDEX(Table1[Unit],Table5[[#This Row],[//NOTA]])</f>
        <v>BOX</v>
      </c>
      <c r="H32" s="195">
        <f>SUMIF(Table1[H_A1],Sheet5!A32,Table1[C])</f>
        <v>3</v>
      </c>
      <c r="I32" s="195">
        <f>INDEX(Table1[Unit Price],Table5[[#This Row],[//NOTA]])</f>
        <v>34100</v>
      </c>
      <c r="J32" s="86" t="str">
        <f>IF(Table5[[#This Row],[a2]]="","",Table5[[#This Row],[QTY]]*12)</f>
        <v/>
      </c>
      <c r="K32" s="86" t="str">
        <f>IF(Table5[[#This Row],[UNIT]]="grs","LSN",IF(Table5[[#This Row],[UNIT]]="LSN","PCS",""))</f>
        <v/>
      </c>
      <c r="L32" s="86" t="str">
        <f>IF(Table5[[#This Row],[a2]]="LSN",Table5[[#This Row],[a1]]*12,"")</f>
        <v/>
      </c>
      <c r="M32" s="86" t="str">
        <f>IF(Table5[[#This Row],[b1]]="","","PCS")</f>
        <v/>
      </c>
      <c r="N32" s="86"/>
      <c r="O32" s="86"/>
    </row>
    <row r="33" spans="1:15" x14ac:dyDescent="0.25">
      <c r="A33" s="88" t="s">
        <v>172</v>
      </c>
      <c r="B33" s="88"/>
      <c r="C33" s="194">
        <f>MATCH(A33,Table1[H_A1],0)</f>
        <v>11</v>
      </c>
      <c r="D33" s="194">
        <f>MATCH(Table5[[#This Row],[NAMA]],[1]!db[NB PAJAK],0)</f>
        <v>725</v>
      </c>
      <c r="E33" t="str">
        <f>INDEX(Table1[Item Description],Table5[[#This Row],[//NOTA]])</f>
        <v>STIP / PENGHAPUS JOYKO 526-B40P PUTIH</v>
      </c>
      <c r="F33">
        <f>SUMIF(Table1[H_A1],Sheet5!A33,Table1[Qty])</f>
        <v>100</v>
      </c>
      <c r="G33" t="str">
        <f>INDEX(Table1[Unit],Table5[[#This Row],[//NOTA]])</f>
        <v>BOX</v>
      </c>
      <c r="H33" s="195">
        <f>SUMIF(Table1[H_A1],Sheet5!A33,Table1[C])</f>
        <v>2</v>
      </c>
      <c r="I33" s="195">
        <f>INDEX(Table1[Unit Price],Table5[[#This Row],[//NOTA]])</f>
        <v>28300</v>
      </c>
      <c r="J33" s="86" t="str">
        <f>IF(Table5[[#This Row],[a2]]="","",Table5[[#This Row],[QTY]]*12)</f>
        <v/>
      </c>
      <c r="K33" s="86" t="str">
        <f>IF(Table5[[#This Row],[UNIT]]="grs","LSN",IF(Table5[[#This Row],[UNIT]]="LSN","PCS",""))</f>
        <v/>
      </c>
      <c r="L33" s="86" t="str">
        <f>IF(Table5[[#This Row],[a2]]="LSN",Table5[[#This Row],[a1]]*12,"")</f>
        <v/>
      </c>
      <c r="M33" s="86" t="str">
        <f>IF(Table5[[#This Row],[b1]]="","","PCS")</f>
        <v/>
      </c>
      <c r="N33" s="86"/>
      <c r="O33" s="86"/>
    </row>
    <row r="34" spans="1:15" x14ac:dyDescent="0.25">
      <c r="A34" s="88" t="s">
        <v>225</v>
      </c>
      <c r="B34" s="88"/>
      <c r="C34" s="194">
        <f>MATCH(A34,Table1[H_A1],0)</f>
        <v>42</v>
      </c>
      <c r="D34" s="194">
        <f>MATCH(Table5[[#This Row],[NAMA]],[1]!db[NB PAJAK],0)</f>
        <v>2015</v>
      </c>
      <c r="E34" t="str">
        <f>INDEX(Table1[Item Description],Table5[[#This Row],[//NOTA]])</f>
        <v>TAPE DISPENSER POLAR BEAR MN-305 @12pc</v>
      </c>
      <c r="F34">
        <f>SUMIF(Table1[H_A1],Sheet5!A34,Table1[Qty])</f>
        <v>2</v>
      </c>
      <c r="G34" t="str">
        <f>INDEX(Table1[Unit],Table5[[#This Row],[//NOTA]])</f>
        <v>BOX</v>
      </c>
      <c r="H34" s="195">
        <f>SUMIF(Table1[H_A1],Sheet5!A34,Table1[C])</f>
        <v>0</v>
      </c>
      <c r="I34" s="195">
        <f>INDEX(Table1[Unit Price],Table5[[#This Row],[//NOTA]])</f>
        <v>105000</v>
      </c>
      <c r="J34" s="86" t="str">
        <f>IF(Table5[[#This Row],[a2]]="","",Table5[[#This Row],[QTY]]*12)</f>
        <v/>
      </c>
      <c r="K34" s="86" t="str">
        <f>IF(Table5[[#This Row],[UNIT]]="grs","LSN",IF(Table5[[#This Row],[UNIT]]="LSN","PCS",""))</f>
        <v/>
      </c>
      <c r="L34" s="86" t="str">
        <f>IF(Table5[[#This Row],[a2]]="LSN",Table5[[#This Row],[a1]]*12,"")</f>
        <v/>
      </c>
      <c r="M34" s="86" t="str">
        <f>IF(Table5[[#This Row],[b1]]="","","PCS")</f>
        <v/>
      </c>
      <c r="N34" s="86"/>
      <c r="O34" s="86"/>
    </row>
    <row r="35" spans="1:15" x14ac:dyDescent="0.25">
      <c r="A35" s="88" t="s">
        <v>55</v>
      </c>
      <c r="B35" s="88"/>
      <c r="C35" s="194" t="e">
        <f>MATCH(A35,Table1[H_A1],0)</f>
        <v>#N/A</v>
      </c>
      <c r="D35" s="194" t="e">
        <f>MATCH(Table5[[#This Row],[NAMA]],[1]!db[NB PAJAK],0)</f>
        <v>#N/A</v>
      </c>
      <c r="E35" t="e">
        <f>INDEX(Table1[Item Description],Table5[[#This Row],[//NOTA]])</f>
        <v>#N/A</v>
      </c>
      <c r="F35">
        <f>SUMIF(Table1[H_A1],Sheet5!A35,Table1[Qty])</f>
        <v>0</v>
      </c>
      <c r="G35" t="e">
        <f>INDEX(Table1[Unit],Table5[[#This Row],[//NOTA]])</f>
        <v>#N/A</v>
      </c>
      <c r="H35" s="195">
        <f>SUMIF(Table1[H_A1],Sheet5!A35,Table1[C])</f>
        <v>0</v>
      </c>
      <c r="I35" s="195" t="e">
        <f>INDEX(Table1[Unit Price],Table5[[#This Row],[//NOTA]])</f>
        <v>#N/A</v>
      </c>
      <c r="J35" s="86" t="e">
        <f>IF(Table5[[#This Row],[a2]]="","",Table5[[#This Row],[QTY]]*12)</f>
        <v>#N/A</v>
      </c>
      <c r="K35" s="86" t="e">
        <f>IF(Table5[[#This Row],[UNIT]]="grs","LSN",IF(Table5[[#This Row],[UNIT]]="LSN","PCS",""))</f>
        <v>#N/A</v>
      </c>
      <c r="L35" s="86" t="e">
        <f>IF(Table5[[#This Row],[a2]]="LSN",Table5[[#This Row],[a1]]*12,"")</f>
        <v>#N/A</v>
      </c>
      <c r="M35" s="86" t="e">
        <f>IF(Table5[[#This Row],[b1]]="","","PCS")</f>
        <v>#N/A</v>
      </c>
      <c r="N35" s="86"/>
      <c r="O35" s="86"/>
    </row>
    <row r="36" spans="1:15" x14ac:dyDescent="0.25">
      <c r="B36" s="88"/>
      <c r="C36" s="194" t="e">
        <f>MATCH(A36,Table1[H_A1],0)</f>
        <v>#N/A</v>
      </c>
      <c r="D36" s="194" t="e">
        <f>MATCH(Table5[[#This Row],[NAMA]],[1]!db[NB PAJAK],0)</f>
        <v>#N/A</v>
      </c>
      <c r="E36" t="e">
        <f>INDEX(Table1[Item Description],Table5[[#This Row],[//NOTA]])</f>
        <v>#N/A</v>
      </c>
      <c r="F36">
        <f>SUMIF(Table1[H_A1],Sheet5!A36,Table1[Qty])</f>
        <v>0</v>
      </c>
      <c r="G36" t="e">
        <f>INDEX(Table1[Unit],Table5[[#This Row],[//NOTA]])</f>
        <v>#N/A</v>
      </c>
      <c r="H36" s="195">
        <f>SUMIF(Table1[H_A1],Sheet5!A36,Table1[C])</f>
        <v>0</v>
      </c>
      <c r="I36" s="195" t="e">
        <f>INDEX(Table1[Unit Price],Table5[[#This Row],[//NOTA]])</f>
        <v>#N/A</v>
      </c>
      <c r="J36" s="86" t="e">
        <f>IF(Table5[[#This Row],[a2]]="","",Table5[[#This Row],[QTY]]*12)</f>
        <v>#N/A</v>
      </c>
      <c r="K36" s="86" t="e">
        <f>IF(Table5[[#This Row],[UNIT]]="grs","LSN",IF(Table5[[#This Row],[UNIT]]="LSN","PCS",""))</f>
        <v>#N/A</v>
      </c>
      <c r="L36" s="86" t="e">
        <f>IF(Table5[[#This Row],[a2]]="LSN",Table5[[#This Row],[a1]]*12,"")</f>
        <v>#N/A</v>
      </c>
      <c r="M36" s="86" t="e">
        <f>IF(Table5[[#This Row],[b1]]="","","PCS")</f>
        <v>#N/A</v>
      </c>
      <c r="N36" s="86"/>
      <c r="O36" s="86"/>
    </row>
    <row r="37" spans="1:15" x14ac:dyDescent="0.25">
      <c r="B37" s="88"/>
      <c r="C37" s="194" t="e">
        <f>MATCH(A37,Table1[H_A1],0)</f>
        <v>#N/A</v>
      </c>
      <c r="D37" s="194" t="e">
        <f>MATCH(Table5[[#This Row],[NAMA]],[1]!db[NB PAJAK],0)</f>
        <v>#N/A</v>
      </c>
      <c r="E37" t="e">
        <f>INDEX(Table1[Item Description],Table5[[#This Row],[//NOTA]])</f>
        <v>#N/A</v>
      </c>
      <c r="F37">
        <f>SUMIF(Table1[H_A1],Sheet5!A37,Table1[Qty])</f>
        <v>0</v>
      </c>
      <c r="G37" t="e">
        <f>INDEX(Table1[Unit],Table5[[#This Row],[//NOTA]])</f>
        <v>#N/A</v>
      </c>
      <c r="H37" s="195">
        <f>SUMIF(Table1[H_A1],Sheet5!A37,Table1[C])</f>
        <v>0</v>
      </c>
      <c r="I37" s="195" t="e">
        <f>INDEX(Table1[Unit Price],Table5[[#This Row],[//NOTA]])</f>
        <v>#N/A</v>
      </c>
      <c r="J37" s="86" t="e">
        <f>IF(Table5[[#This Row],[a2]]="","",Table5[[#This Row],[QTY]]*12)</f>
        <v>#N/A</v>
      </c>
      <c r="K37" s="86" t="e">
        <f>IF(Table5[[#This Row],[UNIT]]="grs","LSN",IF(Table5[[#This Row],[UNIT]]="LSN","PCS",""))</f>
        <v>#N/A</v>
      </c>
      <c r="L37" s="86" t="e">
        <f>IF(Table5[[#This Row],[a2]]="LSN",Table5[[#This Row],[a1]]*12,"")</f>
        <v>#N/A</v>
      </c>
      <c r="M37" s="86" t="e">
        <f>IF(Table5[[#This Row],[b1]]="","","PCS")</f>
        <v>#N/A</v>
      </c>
      <c r="N37" s="86"/>
      <c r="O37" s="86"/>
    </row>
    <row r="38" spans="1:15" x14ac:dyDescent="0.25">
      <c r="B38" s="88"/>
      <c r="C38" s="194" t="e">
        <f>MATCH(A38,Table1[H_A1],0)</f>
        <v>#N/A</v>
      </c>
      <c r="D38" s="194" t="e">
        <f>MATCH(Table5[[#This Row],[NAMA]],[1]!db[NB PAJAK],0)</f>
        <v>#N/A</v>
      </c>
      <c r="E38" t="e">
        <f>INDEX(Table1[Item Description],Table5[[#This Row],[//NOTA]])</f>
        <v>#N/A</v>
      </c>
      <c r="F38">
        <f>SUMIF(Table1[H_A1],Sheet5!A38,Table1[Qty])</f>
        <v>0</v>
      </c>
      <c r="G38" t="e">
        <f>INDEX(Table1[Unit],Table5[[#This Row],[//NOTA]])</f>
        <v>#N/A</v>
      </c>
      <c r="H38" s="195">
        <f>SUMIF(Table1[H_A1],Sheet5!A38,Table1[C])</f>
        <v>0</v>
      </c>
      <c r="I38" s="195" t="e">
        <f>INDEX(Table1[Unit Price],Table5[[#This Row],[//NOTA]])</f>
        <v>#N/A</v>
      </c>
      <c r="J38" s="86" t="e">
        <f>IF(Table5[[#This Row],[a2]]="","",Table5[[#This Row],[QTY]]*12)</f>
        <v>#N/A</v>
      </c>
      <c r="K38" s="86" t="e">
        <f>IF(Table5[[#This Row],[UNIT]]="grs","LSN",IF(Table5[[#This Row],[UNIT]]="LSN","PCS",""))</f>
        <v>#N/A</v>
      </c>
      <c r="L38" s="86" t="e">
        <f>IF(Table5[[#This Row],[a2]]="LSN",Table5[[#This Row],[a1]]*12,"")</f>
        <v>#N/A</v>
      </c>
      <c r="M38" s="86" t="e">
        <f>IF(Table5[[#This Row],[b1]]="","","PCS")</f>
        <v>#N/A</v>
      </c>
      <c r="N38" s="86"/>
      <c r="O38" s="86"/>
    </row>
    <row r="39" spans="1:15" x14ac:dyDescent="0.25">
      <c r="B39" s="88"/>
      <c r="C39" s="194" t="e">
        <f>MATCH(A39,Table1[H_A1],0)</f>
        <v>#N/A</v>
      </c>
      <c r="D39" s="194" t="e">
        <f>MATCH(Table5[[#This Row],[NAMA]],[1]!db[NB PAJAK],0)</f>
        <v>#N/A</v>
      </c>
      <c r="E39" t="e">
        <f>INDEX(Table1[Item Description],Table5[[#This Row],[//NOTA]])</f>
        <v>#N/A</v>
      </c>
      <c r="F39">
        <f>SUMIF(Table1[H_A1],Sheet5!A39,Table1[Qty])</f>
        <v>0</v>
      </c>
      <c r="G39" t="e">
        <f>INDEX(Table1[Unit],Table5[[#This Row],[//NOTA]])</f>
        <v>#N/A</v>
      </c>
      <c r="H39" s="195">
        <f>SUMIF(Table1[H_A1],Sheet5!A39,Table1[C])</f>
        <v>0</v>
      </c>
      <c r="I39" s="195" t="e">
        <f>INDEX(Table1[Unit Price],Table5[[#This Row],[//NOTA]])</f>
        <v>#N/A</v>
      </c>
      <c r="J39" s="86" t="e">
        <f>IF(Table5[[#This Row],[a2]]="","",Table5[[#This Row],[QTY]]*12)</f>
        <v>#N/A</v>
      </c>
      <c r="K39" s="86" t="e">
        <f>IF(Table5[[#This Row],[UNIT]]="grs","LSN",IF(Table5[[#This Row],[UNIT]]="LSN","PCS",""))</f>
        <v>#N/A</v>
      </c>
      <c r="L39" s="86" t="e">
        <f>IF(Table5[[#This Row],[a2]]="LSN",Table5[[#This Row],[a1]]*12,"")</f>
        <v>#N/A</v>
      </c>
      <c r="M39" s="86" t="e">
        <f>IF(Table5[[#This Row],[b1]]="","","PCS")</f>
        <v>#N/A</v>
      </c>
      <c r="N39" s="86"/>
      <c r="O39" s="86"/>
    </row>
    <row r="40" spans="1:15" x14ac:dyDescent="0.25">
      <c r="B40" s="88"/>
      <c r="C40" s="194" t="e">
        <f>MATCH(A40,Table1[H_A1],0)</f>
        <v>#N/A</v>
      </c>
      <c r="D40" s="194" t="e">
        <f>MATCH(Table5[[#This Row],[NAMA]],[1]!db[NB PAJAK],0)</f>
        <v>#N/A</v>
      </c>
      <c r="E40" t="e">
        <f>INDEX(Table1[Item Description],Table5[[#This Row],[//NOTA]])</f>
        <v>#N/A</v>
      </c>
      <c r="F40">
        <f>SUMIF(Table1[H_A1],Sheet5!A40,Table1[Qty])</f>
        <v>0</v>
      </c>
      <c r="G40" t="e">
        <f>INDEX(Table1[Unit],Table5[[#This Row],[//NOTA]])</f>
        <v>#N/A</v>
      </c>
      <c r="H40" s="195">
        <f>SUMIF(Table1[H_A1],Sheet5!A40,Table1[C])</f>
        <v>0</v>
      </c>
      <c r="I40" s="195" t="e">
        <f>INDEX(Table1[Unit Price],Table5[[#This Row],[//NOTA]])</f>
        <v>#N/A</v>
      </c>
      <c r="J40" s="86" t="e">
        <f>IF(Table5[[#This Row],[a2]]="","",Table5[[#This Row],[QTY]]*12)</f>
        <v>#N/A</v>
      </c>
      <c r="K40" s="86" t="e">
        <f>IF(Table5[[#This Row],[UNIT]]="grs","LSN",IF(Table5[[#This Row],[UNIT]]="LSN","PCS",""))</f>
        <v>#N/A</v>
      </c>
      <c r="L40" s="86" t="e">
        <f>IF(Table5[[#This Row],[a2]]="LSN",Table5[[#This Row],[a1]]*12,"")</f>
        <v>#N/A</v>
      </c>
      <c r="M40" s="86" t="e">
        <f>IF(Table5[[#This Row],[b1]]="","","PCS")</f>
        <v>#N/A</v>
      </c>
      <c r="N40" s="86"/>
      <c r="O40" s="86"/>
    </row>
    <row r="41" spans="1:15" x14ac:dyDescent="0.25">
      <c r="B41" s="88"/>
      <c r="C41" s="194" t="e">
        <f>MATCH(A41,Table1[H_A1],0)</f>
        <v>#N/A</v>
      </c>
      <c r="D41" s="194" t="e">
        <f>MATCH(Table5[[#This Row],[NAMA]],[1]!db[NB PAJAK],0)</f>
        <v>#N/A</v>
      </c>
      <c r="E41" t="e">
        <f>INDEX(Table1[Item Description],Table5[[#This Row],[//NOTA]])</f>
        <v>#N/A</v>
      </c>
      <c r="F41">
        <f>SUMIF(Table1[H_A1],Sheet5!A41,Table1[Qty])</f>
        <v>0</v>
      </c>
      <c r="G41" t="e">
        <f>INDEX(Table1[Unit],Table5[[#This Row],[//NOTA]])</f>
        <v>#N/A</v>
      </c>
      <c r="H41" s="195">
        <f>SUMIF(Table1[H_A1],Sheet5!A41,Table1[C])</f>
        <v>0</v>
      </c>
      <c r="I41" s="195" t="e">
        <f>INDEX(Table1[Unit Price],Table5[[#This Row],[//NOTA]])</f>
        <v>#N/A</v>
      </c>
      <c r="J41" s="86" t="e">
        <f>IF(Table5[[#This Row],[a2]]="","",Table5[[#This Row],[QTY]]*12)</f>
        <v>#N/A</v>
      </c>
      <c r="K41" s="86" t="e">
        <f>IF(Table5[[#This Row],[UNIT]]="grs","LSN",IF(Table5[[#This Row],[UNIT]]="LSN","PCS",""))</f>
        <v>#N/A</v>
      </c>
      <c r="L41" s="86" t="e">
        <f>IF(Table5[[#This Row],[a2]]="LSN",Table5[[#This Row],[a1]]*12,"")</f>
        <v>#N/A</v>
      </c>
      <c r="M41" s="86" t="e">
        <f>IF(Table5[[#This Row],[b1]]="","","PCS")</f>
        <v>#N/A</v>
      </c>
      <c r="N41" s="86"/>
      <c r="O41" s="86"/>
    </row>
    <row r="42" spans="1:15" x14ac:dyDescent="0.25">
      <c r="B42" s="88"/>
      <c r="C42" s="194" t="e">
        <f>MATCH(A42,Table1[H_A1],0)</f>
        <v>#N/A</v>
      </c>
      <c r="D42" s="194" t="e">
        <f>MATCH(Table5[[#This Row],[NAMA]],[1]!db[NB PAJAK],0)</f>
        <v>#N/A</v>
      </c>
      <c r="E42" t="e">
        <f>INDEX(Table1[Item Description],Table5[[#This Row],[//NOTA]])</f>
        <v>#N/A</v>
      </c>
      <c r="F42">
        <f>SUMIF(Table1[H_A1],Sheet5!A42,Table1[Qty])</f>
        <v>0</v>
      </c>
      <c r="G42" t="e">
        <f>INDEX(Table1[Unit],Table5[[#This Row],[//NOTA]])</f>
        <v>#N/A</v>
      </c>
      <c r="H42" s="195">
        <f>SUMIF(Table1[H_A1],Sheet5!A42,Table1[C])</f>
        <v>0</v>
      </c>
      <c r="I42" s="195" t="e">
        <f>INDEX(Table1[Unit Price],Table5[[#This Row],[//NOTA]])</f>
        <v>#N/A</v>
      </c>
      <c r="J42" s="86" t="e">
        <f>IF(Table5[[#This Row],[a2]]="","",Table5[[#This Row],[QTY]]*12)</f>
        <v>#N/A</v>
      </c>
      <c r="K42" s="86" t="e">
        <f>IF(Table5[[#This Row],[UNIT]]="grs","LSN",IF(Table5[[#This Row],[UNIT]]="LSN","PCS",""))</f>
        <v>#N/A</v>
      </c>
      <c r="L42" s="86" t="e">
        <f>IF(Table5[[#This Row],[a2]]="LSN",Table5[[#This Row],[a1]]*12,"")</f>
        <v>#N/A</v>
      </c>
      <c r="M42" s="86" t="e">
        <f>IF(Table5[[#This Row],[b1]]="","","PCS")</f>
        <v>#N/A</v>
      </c>
      <c r="N42" s="86"/>
      <c r="O42" s="86"/>
    </row>
    <row r="43" spans="1:15" x14ac:dyDescent="0.25">
      <c r="B43" s="88"/>
      <c r="C43" s="194" t="e">
        <f>MATCH(A43,Table1[H_A1],0)</f>
        <v>#N/A</v>
      </c>
      <c r="D43" s="194" t="e">
        <f>MATCH(Table5[[#This Row],[NAMA]],[1]!db[NB PAJAK],0)</f>
        <v>#N/A</v>
      </c>
      <c r="E43" t="e">
        <f>INDEX(Table1[Item Description],Table5[[#This Row],[//NOTA]])</f>
        <v>#N/A</v>
      </c>
      <c r="F43">
        <f>SUMIF(Table1[H_A1],Sheet5!A43,Table1[Qty])</f>
        <v>0</v>
      </c>
      <c r="G43" t="e">
        <f>INDEX(Table1[Unit],Table5[[#This Row],[//NOTA]])</f>
        <v>#N/A</v>
      </c>
      <c r="H43" s="195">
        <f>SUMIF(Table1[H_A1],Sheet5!A43,Table1[C])</f>
        <v>0</v>
      </c>
      <c r="I43" s="195" t="e">
        <f>INDEX(Table1[Unit Price],Table5[[#This Row],[//NOTA]])</f>
        <v>#N/A</v>
      </c>
      <c r="J43" s="86" t="e">
        <f>IF(Table5[[#This Row],[a2]]="","",Table5[[#This Row],[QTY]]*12)</f>
        <v>#N/A</v>
      </c>
      <c r="K43" s="86" t="e">
        <f>IF(Table5[[#This Row],[UNIT]]="grs","LSN",IF(Table5[[#This Row],[UNIT]]="LSN","PCS",""))</f>
        <v>#N/A</v>
      </c>
      <c r="L43" s="86" t="e">
        <f>IF(Table5[[#This Row],[a2]]="LSN",Table5[[#This Row],[a1]]*12,"")</f>
        <v>#N/A</v>
      </c>
      <c r="M43" s="86" t="e">
        <f>IF(Table5[[#This Row],[b1]]="","","PCS")</f>
        <v>#N/A</v>
      </c>
      <c r="N43" s="86"/>
      <c r="O43" s="86"/>
    </row>
    <row r="44" spans="1:15" x14ac:dyDescent="0.25">
      <c r="B44" s="88"/>
      <c r="C44" s="194" t="e">
        <f>MATCH(A44,Table1[H_A1],0)</f>
        <v>#N/A</v>
      </c>
      <c r="D44" s="194" t="e">
        <f>MATCH(Table5[[#This Row],[NAMA]],[1]!db[NB PAJAK],0)</f>
        <v>#N/A</v>
      </c>
      <c r="E44" t="e">
        <f>INDEX(Table1[Item Description],Table5[[#This Row],[//NOTA]])</f>
        <v>#N/A</v>
      </c>
      <c r="F44">
        <f>SUMIF(Table1[H_A1],Sheet5!A44,Table1[Qty])</f>
        <v>0</v>
      </c>
      <c r="G44" t="e">
        <f>INDEX(Table1[Unit],Table5[[#This Row],[//NOTA]])</f>
        <v>#N/A</v>
      </c>
      <c r="H44" s="195">
        <f>SUMIF(Table1[H_A1],Sheet5!A44,Table1[C])</f>
        <v>0</v>
      </c>
      <c r="I44" s="195" t="e">
        <f>INDEX(Table1[Unit Price],Table5[[#This Row],[//NOTA]])</f>
        <v>#N/A</v>
      </c>
      <c r="J44" s="86" t="e">
        <f>IF(Table5[[#This Row],[a2]]="","",Table5[[#This Row],[QTY]]*12)</f>
        <v>#N/A</v>
      </c>
      <c r="K44" s="86" t="e">
        <f>IF(Table5[[#This Row],[UNIT]]="grs","LSN",IF(Table5[[#This Row],[UNIT]]="LSN","PCS",""))</f>
        <v>#N/A</v>
      </c>
      <c r="L44" s="86" t="e">
        <f>IF(Table5[[#This Row],[a2]]="LSN",Table5[[#This Row],[a1]]*12,"")</f>
        <v>#N/A</v>
      </c>
      <c r="M44" s="86" t="e">
        <f>IF(Table5[[#This Row],[b1]]="","","PCS")</f>
        <v>#N/A</v>
      </c>
      <c r="N44" s="86"/>
      <c r="O44" s="86"/>
    </row>
    <row r="45" spans="1:15" x14ac:dyDescent="0.25">
      <c r="B45" s="88"/>
      <c r="C45" s="194" t="e">
        <f>MATCH(A45,Table1[H_A1],0)</f>
        <v>#N/A</v>
      </c>
      <c r="D45" s="194" t="e">
        <f>MATCH(Table5[[#This Row],[NAMA]],[1]!db[NB PAJAK],0)</f>
        <v>#N/A</v>
      </c>
      <c r="E45" t="e">
        <f>INDEX(Table1[Item Description],Table5[[#This Row],[//NOTA]])</f>
        <v>#N/A</v>
      </c>
      <c r="F45">
        <f>SUMIF(Table1[H_A1],Sheet5!A45,Table1[Qty])</f>
        <v>0</v>
      </c>
      <c r="G45" t="e">
        <f>INDEX(Table1[Unit],Table5[[#This Row],[//NOTA]])</f>
        <v>#N/A</v>
      </c>
      <c r="H45" s="195">
        <f>SUMIF(Table1[H_A1],Sheet5!A45,Table1[C])</f>
        <v>0</v>
      </c>
      <c r="I45" s="195" t="e">
        <f>INDEX(Table1[Unit Price],Table5[[#This Row],[//NOTA]])</f>
        <v>#N/A</v>
      </c>
      <c r="J45" s="86" t="e">
        <f>IF(Table5[[#This Row],[a2]]="","",Table5[[#This Row],[QTY]]*12)</f>
        <v>#N/A</v>
      </c>
      <c r="K45" s="86" t="e">
        <f>IF(Table5[[#This Row],[UNIT]]="grs","LSN",IF(Table5[[#This Row],[UNIT]]="LSN","PCS",""))</f>
        <v>#N/A</v>
      </c>
      <c r="L45" s="86" t="e">
        <f>IF(Table5[[#This Row],[a2]]="LSN",Table5[[#This Row],[a1]]*12,"")</f>
        <v>#N/A</v>
      </c>
      <c r="M45" s="86" t="e">
        <f>IF(Table5[[#This Row],[b1]]="","","PCS")</f>
        <v>#N/A</v>
      </c>
      <c r="N45" s="86"/>
      <c r="O45" s="86"/>
    </row>
    <row r="46" spans="1:15" x14ac:dyDescent="0.25">
      <c r="B46" s="88"/>
      <c r="C46" s="194" t="e">
        <f>MATCH(A46,Table1[H_A1],0)</f>
        <v>#N/A</v>
      </c>
      <c r="D46" s="194" t="e">
        <f>MATCH(Table5[[#This Row],[NAMA]],[1]!db[NB PAJAK],0)</f>
        <v>#N/A</v>
      </c>
      <c r="E46" t="e">
        <f>INDEX(Table1[Item Description],Table5[[#This Row],[//NOTA]])</f>
        <v>#N/A</v>
      </c>
      <c r="F46">
        <f>SUMIF(Table1[H_A1],Sheet5!A46,Table1[Qty])</f>
        <v>0</v>
      </c>
      <c r="G46" t="e">
        <f>INDEX(Table1[Unit],Table5[[#This Row],[//NOTA]])</f>
        <v>#N/A</v>
      </c>
      <c r="H46" s="195">
        <f>SUMIF(Table1[H_A1],Sheet5!A46,Table1[C])</f>
        <v>0</v>
      </c>
      <c r="I46" s="195" t="e">
        <f>INDEX(Table1[Unit Price],Table5[[#This Row],[//NOTA]])</f>
        <v>#N/A</v>
      </c>
      <c r="J46" s="86" t="e">
        <f>IF(Table5[[#This Row],[a2]]="","",Table5[[#This Row],[QTY]]*12)</f>
        <v>#N/A</v>
      </c>
      <c r="K46" s="86" t="e">
        <f>IF(Table5[[#This Row],[UNIT]]="grs","LSN",IF(Table5[[#This Row],[UNIT]]="LSN","PCS",""))</f>
        <v>#N/A</v>
      </c>
      <c r="L46" s="86" t="e">
        <f>IF(Table5[[#This Row],[a2]]="LSN",Table5[[#This Row],[a1]]*12,"")</f>
        <v>#N/A</v>
      </c>
      <c r="M46" s="86" t="e">
        <f>IF(Table5[[#This Row],[b1]]="","","PCS")</f>
        <v>#N/A</v>
      </c>
      <c r="N46" s="86"/>
      <c r="O46" s="86"/>
    </row>
    <row r="47" spans="1:15" x14ac:dyDescent="0.25">
      <c r="B47" s="88"/>
      <c r="C47" s="194" t="e">
        <f>MATCH(A47,Table1[H_A1],0)</f>
        <v>#N/A</v>
      </c>
      <c r="D47" s="194" t="e">
        <f>MATCH(Table5[[#This Row],[NAMA]],[1]!db[NB PAJAK],0)</f>
        <v>#N/A</v>
      </c>
      <c r="E47" t="e">
        <f>INDEX(Table1[Item Description],Table5[[#This Row],[//NOTA]])</f>
        <v>#N/A</v>
      </c>
      <c r="F47">
        <f>SUMIF(Table1[H_A1],Sheet5!A47,Table1[Qty])</f>
        <v>0</v>
      </c>
      <c r="G47" t="e">
        <f>INDEX(Table1[Unit],Table5[[#This Row],[//NOTA]])</f>
        <v>#N/A</v>
      </c>
      <c r="H47" s="195">
        <f>SUMIF(Table1[H_A1],Sheet5!A47,Table1[C])</f>
        <v>0</v>
      </c>
      <c r="I47" s="195" t="e">
        <f>INDEX(Table1[Unit Price],Table5[[#This Row],[//NOTA]])</f>
        <v>#N/A</v>
      </c>
      <c r="J47" s="86" t="e">
        <f>IF(Table5[[#This Row],[a2]]="","",Table5[[#This Row],[QTY]]*12)</f>
        <v>#N/A</v>
      </c>
      <c r="K47" s="86" t="e">
        <f>IF(Table5[[#This Row],[UNIT]]="grs","LSN",IF(Table5[[#This Row],[UNIT]]="LSN","PCS",""))</f>
        <v>#N/A</v>
      </c>
      <c r="L47" s="86" t="e">
        <f>IF(Table5[[#This Row],[a2]]="LSN",Table5[[#This Row],[a1]]*12,"")</f>
        <v>#N/A</v>
      </c>
      <c r="M47" s="86" t="e">
        <f>IF(Table5[[#This Row],[b1]]="","","PCS")</f>
        <v>#N/A</v>
      </c>
      <c r="N47" s="86"/>
      <c r="O47" s="86"/>
    </row>
    <row r="48" spans="1:15" x14ac:dyDescent="0.25">
      <c r="B48" s="88"/>
      <c r="C48" s="194" t="e">
        <f>MATCH(A48,Table1[H_A1],0)</f>
        <v>#N/A</v>
      </c>
      <c r="D48" s="194" t="e">
        <f>MATCH(Table5[[#This Row],[NAMA]],[1]!db[NB PAJAK],0)</f>
        <v>#N/A</v>
      </c>
      <c r="E48" t="e">
        <f>INDEX(Table1[Item Description],Table5[[#This Row],[//NOTA]])</f>
        <v>#N/A</v>
      </c>
      <c r="F48">
        <f>SUMIF(Table1[H_A1],Sheet5!A48,Table1[Qty])</f>
        <v>0</v>
      </c>
      <c r="G48" t="e">
        <f>INDEX(Table1[Unit],Table5[[#This Row],[//NOTA]])</f>
        <v>#N/A</v>
      </c>
      <c r="H48" s="195">
        <f>SUMIF(Table1[H_A1],Sheet5!A48,Table1[C])</f>
        <v>0</v>
      </c>
      <c r="I48" s="195" t="e">
        <f>INDEX(Table1[Unit Price],Table5[[#This Row],[//NOTA]])</f>
        <v>#N/A</v>
      </c>
      <c r="J48" s="86" t="e">
        <f>IF(Table5[[#This Row],[a2]]="","",Table5[[#This Row],[QTY]]*12)</f>
        <v>#N/A</v>
      </c>
      <c r="K48" s="86" t="e">
        <f>IF(Table5[[#This Row],[UNIT]]="grs","LSN",IF(Table5[[#This Row],[UNIT]]="LSN","PCS",""))</f>
        <v>#N/A</v>
      </c>
      <c r="L48" s="86" t="e">
        <f>IF(Table5[[#This Row],[a2]]="LSN",Table5[[#This Row],[a1]]*12,"")</f>
        <v>#N/A</v>
      </c>
      <c r="M48" s="86" t="e">
        <f>IF(Table5[[#This Row],[b1]]="","","PCS")</f>
        <v>#N/A</v>
      </c>
      <c r="N48" s="86"/>
      <c r="O48" s="86"/>
    </row>
    <row r="49" spans="2:15" x14ac:dyDescent="0.25">
      <c r="B49" s="88"/>
      <c r="C49" s="194" t="e">
        <f>MATCH(A49,Table1[H_A1],0)</f>
        <v>#N/A</v>
      </c>
      <c r="D49" s="194" t="e">
        <f>MATCH(Table5[[#This Row],[NAMA]],[1]!db[NB PAJAK],0)</f>
        <v>#N/A</v>
      </c>
      <c r="E49" t="e">
        <f>INDEX(Table1[Item Description],Table5[[#This Row],[//NOTA]])</f>
        <v>#N/A</v>
      </c>
      <c r="F49">
        <f>SUMIF(Table1[H_A1],Sheet5!A49,Table1[Qty])</f>
        <v>0</v>
      </c>
      <c r="G49" t="e">
        <f>INDEX(Table1[Unit],Table5[[#This Row],[//NOTA]])</f>
        <v>#N/A</v>
      </c>
      <c r="H49" s="195">
        <f>SUMIF(Table1[H_A1],Sheet5!A49,Table1[C])</f>
        <v>0</v>
      </c>
      <c r="I49" s="195" t="e">
        <f>INDEX(Table1[Unit Price],Table5[[#This Row],[//NOTA]])</f>
        <v>#N/A</v>
      </c>
      <c r="J49" s="86" t="e">
        <f>IF(Table5[[#This Row],[a2]]="","",Table5[[#This Row],[QTY]]*12)</f>
        <v>#N/A</v>
      </c>
      <c r="K49" s="86" t="e">
        <f>IF(Table5[[#This Row],[UNIT]]="grs","LSN",IF(Table5[[#This Row],[UNIT]]="LSN","PCS",""))</f>
        <v>#N/A</v>
      </c>
      <c r="L49" s="86" t="e">
        <f>IF(Table5[[#This Row],[a2]]="LSN",Table5[[#This Row],[a1]]*12,"")</f>
        <v>#N/A</v>
      </c>
      <c r="M49" s="86" t="e">
        <f>IF(Table5[[#This Row],[b1]]="","","PCS")</f>
        <v>#N/A</v>
      </c>
      <c r="N49" s="86"/>
      <c r="O49" s="86"/>
    </row>
    <row r="50" spans="2:15" x14ac:dyDescent="0.25">
      <c r="B50" s="88"/>
      <c r="C50" s="194" t="e">
        <f>MATCH(A50,Table1[H_A1],0)</f>
        <v>#N/A</v>
      </c>
      <c r="D50" s="194" t="e">
        <f>MATCH(Table5[[#This Row],[NAMA]],[1]!db[NB PAJAK],0)</f>
        <v>#N/A</v>
      </c>
      <c r="E50" t="e">
        <f>INDEX(Table1[Item Description],Table5[[#This Row],[//NOTA]])</f>
        <v>#N/A</v>
      </c>
      <c r="F50">
        <f>SUMIF(Table1[H_A1],Sheet5!A50,Table1[Qty])</f>
        <v>0</v>
      </c>
      <c r="G50" t="e">
        <f>INDEX(Table1[Unit],Table5[[#This Row],[//NOTA]])</f>
        <v>#N/A</v>
      </c>
      <c r="H50" s="195">
        <f>SUMIF(Table1[H_A1],Sheet5!A50,Table1[C])</f>
        <v>0</v>
      </c>
      <c r="I50" s="195" t="e">
        <f>INDEX(Table1[Unit Price],Table5[[#This Row],[//NOTA]])</f>
        <v>#N/A</v>
      </c>
      <c r="J50" s="86" t="e">
        <f>IF(Table5[[#This Row],[a2]]="","",Table5[[#This Row],[QTY]]*12)</f>
        <v>#N/A</v>
      </c>
      <c r="K50" s="86" t="e">
        <f>IF(Table5[[#This Row],[UNIT]]="grs","LSN",IF(Table5[[#This Row],[UNIT]]="LSN","PCS",""))</f>
        <v>#N/A</v>
      </c>
      <c r="L50" s="86" t="e">
        <f>IF(Table5[[#This Row],[a2]]="LSN",Table5[[#This Row],[a1]]*12,"")</f>
        <v>#N/A</v>
      </c>
      <c r="M50" s="86" t="e">
        <f>IF(Table5[[#This Row],[b1]]="","","PCS")</f>
        <v>#N/A</v>
      </c>
      <c r="N50" s="86"/>
      <c r="O50" s="86"/>
    </row>
    <row r="51" spans="2:15" x14ac:dyDescent="0.25">
      <c r="B51" s="88"/>
      <c r="C51" s="194" t="e">
        <f>MATCH(A51,Table1[H_A1],0)</f>
        <v>#N/A</v>
      </c>
      <c r="D51" s="194" t="e">
        <f>MATCH(Table5[[#This Row],[NAMA]],[1]!db[NB PAJAK],0)</f>
        <v>#N/A</v>
      </c>
      <c r="E51" t="e">
        <f>INDEX(Table1[Item Description],Table5[[#This Row],[//NOTA]])</f>
        <v>#N/A</v>
      </c>
      <c r="F51">
        <f>SUMIF(Table1[H_A1],Sheet5!A51,Table1[Qty])</f>
        <v>0</v>
      </c>
      <c r="G51" t="e">
        <f>INDEX(Table1[Unit],Table5[[#This Row],[//NOTA]])</f>
        <v>#N/A</v>
      </c>
      <c r="H51" s="195">
        <f>SUMIF(Table1[H_A1],Sheet5!A51,Table1[C])</f>
        <v>0</v>
      </c>
      <c r="I51" s="195" t="e">
        <f>INDEX(Table1[Unit Price],Table5[[#This Row],[//NOTA]])</f>
        <v>#N/A</v>
      </c>
      <c r="J51" s="86" t="e">
        <f>IF(Table5[[#This Row],[a2]]="","",Table5[[#This Row],[QTY]]*12)</f>
        <v>#N/A</v>
      </c>
      <c r="K51" s="86" t="e">
        <f>IF(Table5[[#This Row],[UNIT]]="grs","LSN",IF(Table5[[#This Row],[UNIT]]="LSN","PCS",""))</f>
        <v>#N/A</v>
      </c>
      <c r="L51" s="86" t="e">
        <f>IF(Table5[[#This Row],[a2]]="LSN",Table5[[#This Row],[a1]]*12,"")</f>
        <v>#N/A</v>
      </c>
      <c r="M51" s="86" t="e">
        <f>IF(Table5[[#This Row],[b1]]="","","PCS")</f>
        <v>#N/A</v>
      </c>
      <c r="N51" s="86"/>
      <c r="O51" s="86"/>
    </row>
    <row r="52" spans="2:15" x14ac:dyDescent="0.25">
      <c r="B52" s="88"/>
      <c r="C52" s="194" t="e">
        <f>MATCH(A52,Table1[H_A1],0)</f>
        <v>#N/A</v>
      </c>
      <c r="D52" s="194" t="e">
        <f>MATCH(Table5[[#This Row],[NAMA]],[1]!db[NB PAJAK],0)</f>
        <v>#N/A</v>
      </c>
      <c r="E52" t="e">
        <f>INDEX(Table1[Item Description],Table5[[#This Row],[//NOTA]])</f>
        <v>#N/A</v>
      </c>
      <c r="F52">
        <f>SUMIF(Table1[H_A1],Sheet5!A52,Table1[Qty])</f>
        <v>0</v>
      </c>
      <c r="G52" t="e">
        <f>INDEX(Table1[Unit],Table5[[#This Row],[//NOTA]])</f>
        <v>#N/A</v>
      </c>
      <c r="H52" s="195">
        <f>SUMIF(Table1[H_A1],Sheet5!A52,Table1[C])</f>
        <v>0</v>
      </c>
      <c r="I52" s="195" t="e">
        <f>INDEX(Table1[Unit Price],Table5[[#This Row],[//NOTA]])</f>
        <v>#N/A</v>
      </c>
      <c r="J52" s="86" t="e">
        <f>IF(Table5[[#This Row],[a2]]="","",Table5[[#This Row],[QTY]]*12)</f>
        <v>#N/A</v>
      </c>
      <c r="K52" s="86" t="e">
        <f>IF(Table5[[#This Row],[UNIT]]="grs","LSN",IF(Table5[[#This Row],[UNIT]]="LSN","PCS",""))</f>
        <v>#N/A</v>
      </c>
      <c r="L52" s="86" t="e">
        <f>IF(Table5[[#This Row],[a2]]="LSN",Table5[[#This Row],[a1]]*12,"")</f>
        <v>#N/A</v>
      </c>
      <c r="M52" s="86" t="e">
        <f>IF(Table5[[#This Row],[b1]]="","","PCS")</f>
        <v>#N/A</v>
      </c>
      <c r="N52" s="86"/>
      <c r="O52" s="86"/>
    </row>
    <row r="53" spans="2:15" x14ac:dyDescent="0.25">
      <c r="B53" s="88"/>
      <c r="C53" s="194" t="e">
        <f>MATCH(A53,Table1[H_A1],0)</f>
        <v>#N/A</v>
      </c>
      <c r="D53" s="194" t="e">
        <f>MATCH(Table5[[#This Row],[NAMA]],[1]!db[NB PAJAK],0)</f>
        <v>#N/A</v>
      </c>
      <c r="E53" t="e">
        <f>INDEX(Table1[Item Description],Table5[[#This Row],[//NOTA]])</f>
        <v>#N/A</v>
      </c>
      <c r="F53">
        <f>SUMIF(Table1[H_A1],Sheet5!A53,Table1[Qty])</f>
        <v>0</v>
      </c>
      <c r="G53" t="e">
        <f>INDEX(Table1[Unit],Table5[[#This Row],[//NOTA]])</f>
        <v>#N/A</v>
      </c>
      <c r="H53" s="195">
        <f>SUMIF(Table1[H_A1],Sheet5!A53,Table1[C])</f>
        <v>0</v>
      </c>
      <c r="I53" s="195" t="e">
        <f>INDEX(Table1[Unit Price],Table5[[#This Row],[//NOTA]])</f>
        <v>#N/A</v>
      </c>
      <c r="J53" s="86" t="e">
        <f>IF(Table5[[#This Row],[a2]]="","",Table5[[#This Row],[QTY]]*12)</f>
        <v>#N/A</v>
      </c>
      <c r="K53" s="86" t="e">
        <f>IF(Table5[[#This Row],[UNIT]]="grs","LSN",IF(Table5[[#This Row],[UNIT]]="LSN","PCS",""))</f>
        <v>#N/A</v>
      </c>
      <c r="L53" s="86" t="e">
        <f>IF(Table5[[#This Row],[a2]]="LSN",Table5[[#This Row],[a1]]*12,"")</f>
        <v>#N/A</v>
      </c>
      <c r="M53" s="86" t="e">
        <f>IF(Table5[[#This Row],[b1]]="","","PCS")</f>
        <v>#N/A</v>
      </c>
      <c r="N53" s="86"/>
      <c r="O53" s="86"/>
    </row>
    <row r="54" spans="2:15" x14ac:dyDescent="0.25">
      <c r="B54" s="88"/>
      <c r="C54" s="194" t="e">
        <f>MATCH(A54,Table1[H_A1],0)</f>
        <v>#N/A</v>
      </c>
      <c r="D54" s="194" t="e">
        <f>MATCH(Table5[[#This Row],[NAMA]],[1]!db[NB PAJAK],0)</f>
        <v>#N/A</v>
      </c>
      <c r="E54" t="e">
        <f>INDEX(Table1[Item Description],Table5[[#This Row],[//NOTA]])</f>
        <v>#N/A</v>
      </c>
      <c r="F54">
        <f>SUMIF(Table1[H_A1],Sheet5!A54,Table1[Qty])</f>
        <v>0</v>
      </c>
      <c r="G54" t="e">
        <f>INDEX(Table1[Unit],Table5[[#This Row],[//NOTA]])</f>
        <v>#N/A</v>
      </c>
      <c r="H54" s="195">
        <f>SUMIF(Table1[H_A1],Sheet5!A54,Table1[C])</f>
        <v>0</v>
      </c>
      <c r="I54" s="195" t="e">
        <f>INDEX(Table1[Unit Price],Table5[[#This Row],[//NOTA]])</f>
        <v>#N/A</v>
      </c>
      <c r="J54" s="86" t="e">
        <f>IF(Table5[[#This Row],[a2]]="","",Table5[[#This Row],[QTY]]*12)</f>
        <v>#N/A</v>
      </c>
      <c r="K54" s="86" t="e">
        <f>IF(Table5[[#This Row],[UNIT]]="grs","LSN",IF(Table5[[#This Row],[UNIT]]="LSN","PCS",""))</f>
        <v>#N/A</v>
      </c>
      <c r="L54" s="86" t="e">
        <f>IF(Table5[[#This Row],[a2]]="LSN",Table5[[#This Row],[a1]]*12,"")</f>
        <v>#N/A</v>
      </c>
      <c r="M54" s="86" t="e">
        <f>IF(Table5[[#This Row],[b1]]="","","PCS")</f>
        <v>#N/A</v>
      </c>
      <c r="N54" s="86"/>
      <c r="O54" s="86"/>
    </row>
    <row r="55" spans="2:15" x14ac:dyDescent="0.25">
      <c r="B55" s="88"/>
      <c r="C55" s="194" t="e">
        <f>MATCH(A55,Table1[H_A1],0)</f>
        <v>#N/A</v>
      </c>
      <c r="D55" s="194" t="e">
        <f>MATCH(Table5[[#This Row],[NAMA]],[1]!db[NB PAJAK],0)</f>
        <v>#N/A</v>
      </c>
      <c r="E55" t="e">
        <f>INDEX(Table1[Item Description],Table5[[#This Row],[//NOTA]])</f>
        <v>#N/A</v>
      </c>
      <c r="F55">
        <f>SUMIF(Table1[H_A1],Sheet5!A55,Table1[Qty])</f>
        <v>0</v>
      </c>
      <c r="G55" t="e">
        <f>INDEX(Table1[Unit],Table5[[#This Row],[//NOTA]])</f>
        <v>#N/A</v>
      </c>
      <c r="H55" s="195">
        <f>SUMIF(Table1[H_A1],Sheet5!A55,Table1[C])</f>
        <v>0</v>
      </c>
      <c r="I55" s="195" t="e">
        <f>INDEX(Table1[Unit Price],Table5[[#This Row],[//NOTA]])</f>
        <v>#N/A</v>
      </c>
      <c r="J55" s="86" t="e">
        <f>IF(Table5[[#This Row],[a2]]="","",Table5[[#This Row],[QTY]]*12)</f>
        <v>#N/A</v>
      </c>
      <c r="K55" s="86" t="e">
        <f>IF(Table5[[#This Row],[UNIT]]="grs","LSN",IF(Table5[[#This Row],[UNIT]]="LSN","PCS",""))</f>
        <v>#N/A</v>
      </c>
      <c r="L55" s="86" t="e">
        <f>IF(Table5[[#This Row],[a2]]="LSN",Table5[[#This Row],[a1]]*12,"")</f>
        <v>#N/A</v>
      </c>
      <c r="M55" s="86" t="e">
        <f>IF(Table5[[#This Row],[b1]]="","","PCS")</f>
        <v>#N/A</v>
      </c>
      <c r="N55" s="86"/>
      <c r="O55" s="86"/>
    </row>
    <row r="56" spans="2:15" x14ac:dyDescent="0.25">
      <c r="B56" s="88"/>
      <c r="C56" s="194" t="e">
        <f>MATCH(A56,Table1[H_A1],0)</f>
        <v>#N/A</v>
      </c>
      <c r="D56" s="194" t="e">
        <f>MATCH(Table5[[#This Row],[NAMA]],[1]!db[NB PAJAK],0)</f>
        <v>#N/A</v>
      </c>
      <c r="E56" t="e">
        <f>INDEX(Table1[Item Description],Table5[[#This Row],[//NOTA]])</f>
        <v>#N/A</v>
      </c>
      <c r="F56">
        <f>SUMIF(Table1[H_A1],Sheet5!A56,Table1[Qty])</f>
        <v>0</v>
      </c>
      <c r="G56" t="e">
        <f>INDEX(Table1[Unit],Table5[[#This Row],[//NOTA]])</f>
        <v>#N/A</v>
      </c>
      <c r="H56" s="195">
        <f>SUMIF(Table1[H_A1],Sheet5!A56,Table1[C])</f>
        <v>0</v>
      </c>
      <c r="I56" s="195" t="e">
        <f>INDEX(Table1[Unit Price],Table5[[#This Row],[//NOTA]])</f>
        <v>#N/A</v>
      </c>
      <c r="J56" s="86" t="e">
        <f>IF(Table5[[#This Row],[a2]]="","",Table5[[#This Row],[QTY]]*12)</f>
        <v>#N/A</v>
      </c>
      <c r="K56" s="86" t="e">
        <f>IF(Table5[[#This Row],[UNIT]]="grs","LSN",IF(Table5[[#This Row],[UNIT]]="LSN","PCS",""))</f>
        <v>#N/A</v>
      </c>
      <c r="L56" s="86" t="e">
        <f>IF(Table5[[#This Row],[a2]]="LSN",Table5[[#This Row],[a1]]*12,"")</f>
        <v>#N/A</v>
      </c>
      <c r="M56" s="86" t="e">
        <f>IF(Table5[[#This Row],[b1]]="","","PCS")</f>
        <v>#N/A</v>
      </c>
      <c r="N56" s="86"/>
      <c r="O56" s="86"/>
    </row>
    <row r="57" spans="2:15" x14ac:dyDescent="0.25">
      <c r="B57" s="88"/>
      <c r="C57" s="194" t="e">
        <f>MATCH(A57,Table1[H_A1],0)</f>
        <v>#N/A</v>
      </c>
      <c r="D57" s="194" t="e">
        <f>MATCH(Table5[[#This Row],[NAMA]],[1]!db[NB PAJAK],0)</f>
        <v>#N/A</v>
      </c>
      <c r="E57" t="e">
        <f>INDEX(Table1[Item Description],Table5[[#This Row],[//NOTA]])</f>
        <v>#N/A</v>
      </c>
      <c r="F57">
        <f>SUMIF(Table1[H_A1],Sheet5!A57,Table1[Qty])</f>
        <v>0</v>
      </c>
      <c r="G57" t="e">
        <f>INDEX(Table1[Unit],Table5[[#This Row],[//NOTA]])</f>
        <v>#N/A</v>
      </c>
      <c r="H57" s="195">
        <f>SUMIF(Table1[H_A1],Sheet5!A57,Table1[C])</f>
        <v>0</v>
      </c>
      <c r="I57" s="195" t="e">
        <f>INDEX(Table1[Unit Price],Table5[[#This Row],[//NOTA]])</f>
        <v>#N/A</v>
      </c>
      <c r="J57" s="86" t="e">
        <f>IF(Table5[[#This Row],[a2]]="","",Table5[[#This Row],[QTY]]*12)</f>
        <v>#N/A</v>
      </c>
      <c r="K57" s="86" t="e">
        <f>IF(Table5[[#This Row],[UNIT]]="grs","LSN",IF(Table5[[#This Row],[UNIT]]="LSN","PCS",""))</f>
        <v>#N/A</v>
      </c>
      <c r="L57" s="86" t="e">
        <f>IF(Table5[[#This Row],[a2]]="LSN",Table5[[#This Row],[a1]]*12,"")</f>
        <v>#N/A</v>
      </c>
      <c r="M57" s="86" t="e">
        <f>IF(Table5[[#This Row],[b1]]="","","PCS")</f>
        <v>#N/A</v>
      </c>
      <c r="N57" s="86"/>
      <c r="O57" s="86"/>
    </row>
    <row r="58" spans="2:15" x14ac:dyDescent="0.25">
      <c r="B58" s="88"/>
      <c r="C58" s="194" t="e">
        <f>MATCH(A58,Table1[H_A1],0)</f>
        <v>#N/A</v>
      </c>
      <c r="D58" s="194" t="e">
        <f>MATCH(Table5[[#This Row],[NAMA]],[1]!db[NB PAJAK],0)</f>
        <v>#N/A</v>
      </c>
      <c r="E58" t="e">
        <f>INDEX(Table1[Item Description],Table5[[#This Row],[//NOTA]])</f>
        <v>#N/A</v>
      </c>
      <c r="F58">
        <f>SUMIF(Table1[H_A1],Sheet5!A58,Table1[Qty])</f>
        <v>0</v>
      </c>
      <c r="G58" t="e">
        <f>INDEX(Table1[Unit],Table5[[#This Row],[//NOTA]])</f>
        <v>#N/A</v>
      </c>
      <c r="H58" s="195">
        <f>SUMIF(Table1[H_A1],Sheet5!A58,Table1[C])</f>
        <v>0</v>
      </c>
      <c r="I58" s="195" t="e">
        <f>INDEX(Table1[Unit Price],Table5[[#This Row],[//NOTA]])</f>
        <v>#N/A</v>
      </c>
      <c r="J58" s="86" t="e">
        <f>IF(Table5[[#This Row],[a2]]="","",Table5[[#This Row],[QTY]]*12)</f>
        <v>#N/A</v>
      </c>
      <c r="K58" s="86" t="e">
        <f>IF(Table5[[#This Row],[UNIT]]="grs","LSN",IF(Table5[[#This Row],[UNIT]]="LSN","PCS",""))</f>
        <v>#N/A</v>
      </c>
      <c r="L58" s="86" t="e">
        <f>IF(Table5[[#This Row],[a2]]="LSN",Table5[[#This Row],[a1]]*12,"")</f>
        <v>#N/A</v>
      </c>
      <c r="M58" s="86" t="e">
        <f>IF(Table5[[#This Row],[b1]]="","","PCS")</f>
        <v>#N/A</v>
      </c>
      <c r="N58" s="86"/>
      <c r="O58" s="86"/>
    </row>
    <row r="59" spans="2:15" x14ac:dyDescent="0.25">
      <c r="B59" s="88"/>
      <c r="C59" s="194" t="e">
        <f>MATCH(A59,Table1[H_A1],0)</f>
        <v>#N/A</v>
      </c>
      <c r="D59" s="194" t="e">
        <f>MATCH(Table5[[#This Row],[NAMA]],[1]!db[NB PAJAK],0)</f>
        <v>#N/A</v>
      </c>
      <c r="E59" t="e">
        <f>INDEX(Table1[Item Description],Table5[[#This Row],[//NOTA]])</f>
        <v>#N/A</v>
      </c>
      <c r="F59">
        <f>SUMIF(Table1[H_A1],Sheet5!A59,Table1[Qty])</f>
        <v>0</v>
      </c>
      <c r="G59" t="e">
        <f>INDEX(Table1[Unit],Table5[[#This Row],[//NOTA]])</f>
        <v>#N/A</v>
      </c>
      <c r="H59" s="195">
        <f>SUMIF(Table1[H_A1],Sheet5!A59,Table1[C])</f>
        <v>0</v>
      </c>
      <c r="I59" s="195" t="e">
        <f>INDEX(Table1[Unit Price],Table5[[#This Row],[//NOTA]])</f>
        <v>#N/A</v>
      </c>
      <c r="J59" s="86" t="e">
        <f>IF(Table5[[#This Row],[a2]]="","",Table5[[#This Row],[QTY]]*12)</f>
        <v>#N/A</v>
      </c>
      <c r="K59" s="86" t="e">
        <f>IF(Table5[[#This Row],[UNIT]]="grs","LSN",IF(Table5[[#This Row],[UNIT]]="LSN","PCS",""))</f>
        <v>#N/A</v>
      </c>
      <c r="L59" s="86" t="e">
        <f>IF(Table5[[#This Row],[a2]]="LSN",Table5[[#This Row],[a1]]*12,"")</f>
        <v>#N/A</v>
      </c>
      <c r="M59" s="86" t="e">
        <f>IF(Table5[[#This Row],[b1]]="","","PCS")</f>
        <v>#N/A</v>
      </c>
      <c r="N59" s="86"/>
      <c r="O59" s="86"/>
    </row>
    <row r="60" spans="2:15" x14ac:dyDescent="0.25">
      <c r="B60" s="88"/>
      <c r="C60" s="194" t="e">
        <f>MATCH(A60,Table1[H_A1],0)</f>
        <v>#N/A</v>
      </c>
      <c r="D60" s="194" t="e">
        <f>MATCH(Table5[[#This Row],[NAMA]],[1]!db[NB PAJAK],0)</f>
        <v>#N/A</v>
      </c>
      <c r="E60" t="e">
        <f>INDEX(Table1[Item Description],Table5[[#This Row],[//NOTA]])</f>
        <v>#N/A</v>
      </c>
      <c r="F60">
        <f>SUMIF(Table1[H_A1],Sheet5!A60,Table1[Qty])</f>
        <v>0</v>
      </c>
      <c r="G60" t="e">
        <f>INDEX(Table1[Unit],Table5[[#This Row],[//NOTA]])</f>
        <v>#N/A</v>
      </c>
      <c r="H60" s="195">
        <f>SUMIF(Table1[H_A1],Sheet5!A60,Table1[C])</f>
        <v>0</v>
      </c>
      <c r="I60" s="195" t="e">
        <f>INDEX(Table1[Unit Price],Table5[[#This Row],[//NOTA]])</f>
        <v>#N/A</v>
      </c>
      <c r="J60" s="86" t="e">
        <f>IF(Table5[[#This Row],[a2]]="","",Table5[[#This Row],[QTY]]*12)</f>
        <v>#N/A</v>
      </c>
      <c r="K60" s="86" t="e">
        <f>IF(Table5[[#This Row],[UNIT]]="grs","LSN",IF(Table5[[#This Row],[UNIT]]="LSN","PCS",""))</f>
        <v>#N/A</v>
      </c>
      <c r="L60" s="86" t="e">
        <f>IF(Table5[[#This Row],[a2]]="LSN",Table5[[#This Row],[a1]]*12,"")</f>
        <v>#N/A</v>
      </c>
      <c r="M60" s="86" t="e">
        <f>IF(Table5[[#This Row],[b1]]="","","PCS")</f>
        <v>#N/A</v>
      </c>
      <c r="N60" s="86"/>
      <c r="O60" s="86"/>
    </row>
    <row r="61" spans="2:15" x14ac:dyDescent="0.25">
      <c r="B61" s="88"/>
      <c r="C61" s="194" t="e">
        <f>MATCH(A61,Table1[H_A1],0)</f>
        <v>#N/A</v>
      </c>
      <c r="D61" s="194" t="e">
        <f>MATCH(Table5[[#This Row],[NAMA]],[1]!db[NB PAJAK],0)</f>
        <v>#N/A</v>
      </c>
      <c r="E61" t="e">
        <f>INDEX(Table1[Item Description],Table5[[#This Row],[//NOTA]])</f>
        <v>#N/A</v>
      </c>
      <c r="F61">
        <f>SUMIF(Table1[H_A1],Sheet5!A61,Table1[Qty])</f>
        <v>0</v>
      </c>
      <c r="G61" t="e">
        <f>INDEX(Table1[Unit],Table5[[#This Row],[//NOTA]])</f>
        <v>#N/A</v>
      </c>
      <c r="H61" s="195">
        <f>SUMIF(Table1[H_A1],Sheet5!A61,Table1[C])</f>
        <v>0</v>
      </c>
      <c r="I61" s="195" t="e">
        <f>INDEX(Table1[Unit Price],Table5[[#This Row],[//NOTA]])</f>
        <v>#N/A</v>
      </c>
      <c r="J61" s="86" t="e">
        <f>IF(Table5[[#This Row],[a2]]="","",Table5[[#This Row],[QTY]]*12)</f>
        <v>#N/A</v>
      </c>
      <c r="K61" s="86" t="e">
        <f>IF(Table5[[#This Row],[UNIT]]="grs","LSN",IF(Table5[[#This Row],[UNIT]]="LSN","PCS",""))</f>
        <v>#N/A</v>
      </c>
      <c r="L61" s="86" t="e">
        <f>IF(Table5[[#This Row],[a2]]="LSN",Table5[[#This Row],[a1]]*12,"")</f>
        <v>#N/A</v>
      </c>
      <c r="M61" s="86" t="e">
        <f>IF(Table5[[#This Row],[b1]]="","","PCS")</f>
        <v>#N/A</v>
      </c>
      <c r="N61" s="86"/>
      <c r="O61" s="86"/>
    </row>
    <row r="62" spans="2:15" x14ac:dyDescent="0.25">
      <c r="B62" s="88"/>
      <c r="C62" s="194" t="e">
        <f>MATCH(A62,Table1[H_A1],0)</f>
        <v>#N/A</v>
      </c>
      <c r="D62" s="194" t="e">
        <f>MATCH(Table5[[#This Row],[NAMA]],[1]!db[NB PAJAK],0)</f>
        <v>#N/A</v>
      </c>
      <c r="E62" t="e">
        <f>INDEX(Table1[Item Description],Table5[[#This Row],[//NOTA]])</f>
        <v>#N/A</v>
      </c>
      <c r="F62">
        <f>SUMIF(Table1[H_A1],Sheet5!A62,Table1[Qty])</f>
        <v>0</v>
      </c>
      <c r="G62" t="e">
        <f>INDEX(Table1[Unit],Table5[[#This Row],[//NOTA]])</f>
        <v>#N/A</v>
      </c>
      <c r="H62" s="195">
        <f>SUMIF(Table1[H_A1],Sheet5!A62,Table1[C])</f>
        <v>0</v>
      </c>
      <c r="I62" s="195" t="e">
        <f>INDEX(Table1[Unit Price],Table5[[#This Row],[//NOTA]])</f>
        <v>#N/A</v>
      </c>
      <c r="J62" s="86" t="e">
        <f>IF(Table5[[#This Row],[a2]]="","",Table5[[#This Row],[QTY]]*12)</f>
        <v>#N/A</v>
      </c>
      <c r="K62" s="86" t="e">
        <f>IF(Table5[[#This Row],[UNIT]]="grs","LSN",IF(Table5[[#This Row],[UNIT]]="LSN","PCS",""))</f>
        <v>#N/A</v>
      </c>
      <c r="L62" s="86" t="e">
        <f>IF(Table5[[#This Row],[a2]]="LSN",Table5[[#This Row],[a1]]*12,"")</f>
        <v>#N/A</v>
      </c>
      <c r="M62" s="86" t="e">
        <f>IF(Table5[[#This Row],[b1]]="","","PCS")</f>
        <v>#N/A</v>
      </c>
      <c r="N62" s="86"/>
      <c r="O62" s="86"/>
    </row>
    <row r="63" spans="2:15" x14ac:dyDescent="0.25">
      <c r="B63" s="88"/>
      <c r="C63" s="194" t="e">
        <f>MATCH(A63,Table1[H_A1],0)</f>
        <v>#N/A</v>
      </c>
      <c r="D63" s="194" t="e">
        <f>MATCH(Table5[[#This Row],[NAMA]],[1]!db[NB PAJAK],0)</f>
        <v>#N/A</v>
      </c>
      <c r="E63" t="e">
        <f>INDEX(Table1[Item Description],Table5[[#This Row],[//NOTA]])</f>
        <v>#N/A</v>
      </c>
      <c r="F63">
        <f>SUMIF(Table1[H_A1],Sheet5!A63,Table1[Qty])</f>
        <v>0</v>
      </c>
      <c r="G63" t="e">
        <f>INDEX(Table1[Unit],Table5[[#This Row],[//NOTA]])</f>
        <v>#N/A</v>
      </c>
      <c r="H63" s="195">
        <f>SUMIF(Table1[H_A1],Sheet5!A63,Table1[C])</f>
        <v>0</v>
      </c>
      <c r="I63" s="195" t="e">
        <f>INDEX(Table1[Unit Price],Table5[[#This Row],[//NOTA]])</f>
        <v>#N/A</v>
      </c>
      <c r="J63" s="86" t="e">
        <f>IF(Table5[[#This Row],[a2]]="","",Table5[[#This Row],[QTY]]*12)</f>
        <v>#N/A</v>
      </c>
      <c r="K63" s="86" t="e">
        <f>IF(Table5[[#This Row],[UNIT]]="grs","LSN",IF(Table5[[#This Row],[UNIT]]="LSN","PCS",""))</f>
        <v>#N/A</v>
      </c>
      <c r="L63" s="86" t="e">
        <f>IF(Table5[[#This Row],[a2]]="LSN",Table5[[#This Row],[a1]]*12,"")</f>
        <v>#N/A</v>
      </c>
      <c r="M63" s="86" t="e">
        <f>IF(Table5[[#This Row],[b1]]="","","PCS")</f>
        <v>#N/A</v>
      </c>
      <c r="N63" s="86"/>
      <c r="O63" s="86"/>
    </row>
    <row r="64" spans="2:15" x14ac:dyDescent="0.25">
      <c r="B64" s="88"/>
      <c r="C64" s="194" t="e">
        <f>MATCH(A64,Table1[H_A1],0)</f>
        <v>#N/A</v>
      </c>
      <c r="D64" s="194" t="e">
        <f>MATCH(Table5[[#This Row],[NAMA]],[1]!db[NB PAJAK],0)</f>
        <v>#N/A</v>
      </c>
      <c r="E64" t="e">
        <f>INDEX(Table1[Item Description],Table5[[#This Row],[//NOTA]])</f>
        <v>#N/A</v>
      </c>
      <c r="F64">
        <f>SUMIF(Table1[H_A1],Sheet5!A64,Table1[Qty])</f>
        <v>0</v>
      </c>
      <c r="G64" t="e">
        <f>INDEX(Table1[Unit],Table5[[#This Row],[//NOTA]])</f>
        <v>#N/A</v>
      </c>
      <c r="H64" s="195">
        <f>SUMIF(Table1[H_A1],Sheet5!A64,Table1[C])</f>
        <v>0</v>
      </c>
      <c r="I64" s="195" t="e">
        <f>INDEX(Table1[Unit Price],Table5[[#This Row],[//NOTA]])</f>
        <v>#N/A</v>
      </c>
      <c r="J64" s="86" t="e">
        <f>IF(Table5[[#This Row],[a2]]="","",Table5[[#This Row],[QTY]]*12)</f>
        <v>#N/A</v>
      </c>
      <c r="K64" s="86" t="e">
        <f>IF(Table5[[#This Row],[UNIT]]="grs","LSN",IF(Table5[[#This Row],[UNIT]]="LSN","PCS",""))</f>
        <v>#N/A</v>
      </c>
      <c r="L64" s="86" t="e">
        <f>IF(Table5[[#This Row],[a2]]="LSN",Table5[[#This Row],[a1]]*12,"")</f>
        <v>#N/A</v>
      </c>
      <c r="M64" s="86" t="e">
        <f>IF(Table5[[#This Row],[b1]]="","","PCS")</f>
        <v>#N/A</v>
      </c>
      <c r="N64" s="86"/>
      <c r="O64" s="86"/>
    </row>
    <row r="65" spans="2:15" x14ac:dyDescent="0.25">
      <c r="B65" s="88"/>
      <c r="C65" s="194" t="e">
        <f>MATCH(A65,Table1[H_A1],0)</f>
        <v>#N/A</v>
      </c>
      <c r="D65" s="194" t="e">
        <f>MATCH(Table5[[#This Row],[NAMA]],[1]!db[NB PAJAK],0)</f>
        <v>#N/A</v>
      </c>
      <c r="E65" t="e">
        <f>INDEX(Table1[Item Description],Table5[[#This Row],[//NOTA]])</f>
        <v>#N/A</v>
      </c>
      <c r="F65">
        <f>SUMIF(Table1[H_A1],Sheet5!A65,Table1[Qty])</f>
        <v>0</v>
      </c>
      <c r="G65" t="e">
        <f>INDEX(Table1[Unit],Table5[[#This Row],[//NOTA]])</f>
        <v>#N/A</v>
      </c>
      <c r="H65" s="195">
        <f>SUMIF(Table1[H_A1],Sheet5!A65,Table1[C])</f>
        <v>0</v>
      </c>
      <c r="I65" s="195" t="e">
        <f>INDEX(Table1[Unit Price],Table5[[#This Row],[//NOTA]])</f>
        <v>#N/A</v>
      </c>
      <c r="J65" s="86" t="e">
        <f>IF(Table5[[#This Row],[a2]]="","",Table5[[#This Row],[QTY]]*12)</f>
        <v>#N/A</v>
      </c>
      <c r="K65" s="86" t="e">
        <f>IF(Table5[[#This Row],[UNIT]]="grs","LSN",IF(Table5[[#This Row],[UNIT]]="LSN","PCS",""))</f>
        <v>#N/A</v>
      </c>
      <c r="L65" s="86" t="e">
        <f>IF(Table5[[#This Row],[a2]]="LSN",Table5[[#This Row],[a1]]*12,"")</f>
        <v>#N/A</v>
      </c>
      <c r="M65" s="86" t="e">
        <f>IF(Table5[[#This Row],[b1]]="","","PCS")</f>
        <v>#N/A</v>
      </c>
      <c r="N65" s="86"/>
      <c r="O65" s="86"/>
    </row>
    <row r="66" spans="2:15" x14ac:dyDescent="0.25">
      <c r="B66" s="88"/>
      <c r="C66" s="194" t="e">
        <f>MATCH(A66,Table1[H_A1],0)</f>
        <v>#N/A</v>
      </c>
      <c r="D66" s="194" t="e">
        <f>MATCH(Table5[[#This Row],[NAMA]],[1]!db[NB PAJAK],0)</f>
        <v>#N/A</v>
      </c>
      <c r="E66" t="e">
        <f>INDEX(Table1[Item Description],Table5[[#This Row],[//NOTA]])</f>
        <v>#N/A</v>
      </c>
      <c r="F66">
        <f>SUMIF(Table1[H_A1],Sheet5!A66,Table1[Qty])</f>
        <v>0</v>
      </c>
      <c r="G66" t="e">
        <f>INDEX(Table1[Unit],Table5[[#This Row],[//NOTA]])</f>
        <v>#N/A</v>
      </c>
      <c r="H66" s="195">
        <f>SUMIF(Table1[H_A1],Sheet5!A66,Table1[C])</f>
        <v>0</v>
      </c>
      <c r="I66" s="195" t="e">
        <f>INDEX(Table1[Unit Price],Table5[[#This Row],[//NOTA]])</f>
        <v>#N/A</v>
      </c>
      <c r="J66" s="86" t="e">
        <f>IF(Table5[[#This Row],[a2]]="","",Table5[[#This Row],[QTY]]*12)</f>
        <v>#N/A</v>
      </c>
      <c r="K66" s="86" t="e">
        <f>IF(Table5[[#This Row],[UNIT]]="grs","LSN",IF(Table5[[#This Row],[UNIT]]="LSN","PCS",""))</f>
        <v>#N/A</v>
      </c>
      <c r="L66" s="86" t="e">
        <f>IF(Table5[[#This Row],[a2]]="LSN",Table5[[#This Row],[a1]]*12,"")</f>
        <v>#N/A</v>
      </c>
      <c r="M66" s="86" t="e">
        <f>IF(Table5[[#This Row],[b1]]="","","PCS")</f>
        <v>#N/A</v>
      </c>
      <c r="N66" s="86"/>
      <c r="O66" s="86"/>
    </row>
    <row r="67" spans="2:15" x14ac:dyDescent="0.25">
      <c r="B67" s="88"/>
      <c r="C67" s="194" t="e">
        <f>MATCH(A67,Table1[H_A1],0)</f>
        <v>#N/A</v>
      </c>
      <c r="D67" s="194" t="e">
        <f>MATCH(Table5[[#This Row],[NAMA]],[1]!db[NB PAJAK],0)</f>
        <v>#N/A</v>
      </c>
      <c r="E67" t="e">
        <f>INDEX(Table1[Item Description],Table5[[#This Row],[//NOTA]])</f>
        <v>#N/A</v>
      </c>
      <c r="F67">
        <f>SUMIF(Table1[H_A1],Sheet5!A67,Table1[Qty])</f>
        <v>0</v>
      </c>
      <c r="G67" t="e">
        <f>INDEX(Table1[Unit],Table5[[#This Row],[//NOTA]])</f>
        <v>#N/A</v>
      </c>
      <c r="H67" s="195">
        <f>SUMIF(Table1[H_A1],Sheet5!A67,Table1[C])</f>
        <v>0</v>
      </c>
      <c r="I67" s="195" t="e">
        <f>INDEX(Table1[Unit Price],Table5[[#This Row],[//NOTA]])</f>
        <v>#N/A</v>
      </c>
      <c r="J67" s="86" t="e">
        <f>IF(Table5[[#This Row],[a2]]="","",Table5[[#This Row],[QTY]]*12)</f>
        <v>#N/A</v>
      </c>
      <c r="K67" s="86" t="e">
        <f>IF(Table5[[#This Row],[UNIT]]="grs","LSN",IF(Table5[[#This Row],[UNIT]]="LSN","PCS",""))</f>
        <v>#N/A</v>
      </c>
      <c r="L67" s="86" t="e">
        <f>IF(Table5[[#This Row],[a2]]="LSN",Table5[[#This Row],[a1]]*12,"")</f>
        <v>#N/A</v>
      </c>
      <c r="M67" s="86" t="e">
        <f>IF(Table5[[#This Row],[b1]]="","","PCS")</f>
        <v>#N/A</v>
      </c>
      <c r="N67" s="86"/>
      <c r="O67" s="86"/>
    </row>
    <row r="68" spans="2:15" x14ac:dyDescent="0.25">
      <c r="B68" s="88"/>
      <c r="C68" s="194" t="e">
        <f>MATCH(A68,Table1[H_A1],0)</f>
        <v>#N/A</v>
      </c>
      <c r="D68" s="194" t="e">
        <f>MATCH(Table5[[#This Row],[NAMA]],[1]!db[NB PAJAK],0)</f>
        <v>#N/A</v>
      </c>
      <c r="E68" t="e">
        <f>INDEX(Table1[Item Description],Table5[[#This Row],[//NOTA]])</f>
        <v>#N/A</v>
      </c>
      <c r="F68">
        <f>SUMIF(Table1[H_A1],Sheet5!A68,Table1[Qty])</f>
        <v>0</v>
      </c>
      <c r="G68" t="e">
        <f>INDEX(Table1[Unit],Table5[[#This Row],[//NOTA]])</f>
        <v>#N/A</v>
      </c>
      <c r="H68" s="195">
        <f>SUMIF(Table1[H_A1],Sheet5!A68,Table1[C])</f>
        <v>0</v>
      </c>
      <c r="I68" s="195" t="e">
        <f>INDEX(Table1[Unit Price],Table5[[#This Row],[//NOTA]])</f>
        <v>#N/A</v>
      </c>
      <c r="J68" s="86" t="e">
        <f>IF(Table5[[#This Row],[a2]]="","",Table5[[#This Row],[QTY]]*12)</f>
        <v>#N/A</v>
      </c>
      <c r="K68" s="86" t="e">
        <f>IF(Table5[[#This Row],[UNIT]]="grs","LSN",IF(Table5[[#This Row],[UNIT]]="LSN","PCS",""))</f>
        <v>#N/A</v>
      </c>
      <c r="L68" s="86" t="e">
        <f>IF(Table5[[#This Row],[a2]]="LSN",Table5[[#This Row],[a1]]*12,"")</f>
        <v>#N/A</v>
      </c>
      <c r="M68" s="86" t="e">
        <f>IF(Table5[[#This Row],[b1]]="","","PCS")</f>
        <v>#N/A</v>
      </c>
      <c r="N68" s="86"/>
      <c r="O68" s="86"/>
    </row>
    <row r="69" spans="2:15" x14ac:dyDescent="0.25">
      <c r="B69" s="88"/>
      <c r="C69" s="194" t="e">
        <f>MATCH(A69,Table1[H_A1],0)</f>
        <v>#N/A</v>
      </c>
      <c r="D69" s="194" t="e">
        <f>MATCH(Table5[[#This Row],[NAMA]],[1]!db[NB PAJAK],0)</f>
        <v>#N/A</v>
      </c>
      <c r="E69" t="e">
        <f>INDEX(Table1[Item Description],Table5[[#This Row],[//NOTA]])</f>
        <v>#N/A</v>
      </c>
      <c r="F69">
        <f>SUMIF(Table1[H_A1],Sheet5!A69,Table1[Qty])</f>
        <v>0</v>
      </c>
      <c r="G69" t="e">
        <f>INDEX(Table1[Unit],Table5[[#This Row],[//NOTA]])</f>
        <v>#N/A</v>
      </c>
      <c r="H69" s="195">
        <f>SUMIF(Table1[H_A1],Sheet5!A69,Table1[C])</f>
        <v>0</v>
      </c>
      <c r="I69" s="195" t="e">
        <f>INDEX(Table1[Unit Price],Table5[[#This Row],[//NOTA]])</f>
        <v>#N/A</v>
      </c>
      <c r="J69" s="86" t="e">
        <f>IF(Table5[[#This Row],[a2]]="","",Table5[[#This Row],[QTY]]*12)</f>
        <v>#N/A</v>
      </c>
      <c r="K69" s="86" t="e">
        <f>IF(Table5[[#This Row],[UNIT]]="grs","LSN",IF(Table5[[#This Row],[UNIT]]="LSN","PCS",""))</f>
        <v>#N/A</v>
      </c>
      <c r="L69" s="86" t="e">
        <f>IF(Table5[[#This Row],[a2]]="LSN",Table5[[#This Row],[a1]]*12,"")</f>
        <v>#N/A</v>
      </c>
      <c r="M69" s="86" t="e">
        <f>IF(Table5[[#This Row],[b1]]="","","PCS")</f>
        <v>#N/A</v>
      </c>
      <c r="N69" s="86"/>
      <c r="O69" s="86"/>
    </row>
    <row r="70" spans="2:15" x14ac:dyDescent="0.25">
      <c r="B70" s="88"/>
      <c r="C70" s="194" t="e">
        <f>MATCH(A70,Table1[H_A1],0)</f>
        <v>#N/A</v>
      </c>
      <c r="D70" s="194" t="e">
        <f>MATCH(Table5[[#This Row],[NAMA]],[1]!db[NB PAJAK],0)</f>
        <v>#N/A</v>
      </c>
      <c r="E70" t="e">
        <f>INDEX(Table1[Item Description],Table5[[#This Row],[//NOTA]])</f>
        <v>#N/A</v>
      </c>
      <c r="F70">
        <f>SUMIF(Table1[H_A1],Sheet5!A70,Table1[Qty])</f>
        <v>0</v>
      </c>
      <c r="G70" t="e">
        <f>INDEX(Table1[Unit],Table5[[#This Row],[//NOTA]])</f>
        <v>#N/A</v>
      </c>
      <c r="H70" s="195">
        <f>SUMIF(Table1[H_A1],Sheet5!A70,Table1[C])</f>
        <v>0</v>
      </c>
      <c r="I70" s="195" t="e">
        <f>INDEX(Table1[Unit Price],Table5[[#This Row],[//NOTA]])</f>
        <v>#N/A</v>
      </c>
      <c r="J70" s="86" t="e">
        <f>IF(Table5[[#This Row],[a2]]="","",Table5[[#This Row],[QTY]]*12)</f>
        <v>#N/A</v>
      </c>
      <c r="K70" s="86" t="e">
        <f>IF(Table5[[#This Row],[UNIT]]="grs","LSN",IF(Table5[[#This Row],[UNIT]]="LSN","PCS",""))</f>
        <v>#N/A</v>
      </c>
      <c r="L70" s="86" t="e">
        <f>IF(Table5[[#This Row],[a2]]="LSN",Table5[[#This Row],[a1]]*12,"")</f>
        <v>#N/A</v>
      </c>
      <c r="M70" s="86" t="e">
        <f>IF(Table5[[#This Row],[b1]]="","","PCS")</f>
        <v>#N/A</v>
      </c>
      <c r="N70" s="86"/>
      <c r="O70" s="86"/>
    </row>
    <row r="71" spans="2:15" x14ac:dyDescent="0.25">
      <c r="B71" s="88"/>
      <c r="C71" s="194" t="e">
        <f>MATCH(A71,Table1[H_A1],0)</f>
        <v>#N/A</v>
      </c>
      <c r="D71" s="194" t="e">
        <f>MATCH(Table5[[#This Row],[NAMA]],[1]!db[NB PAJAK],0)</f>
        <v>#N/A</v>
      </c>
      <c r="E71" t="e">
        <f>INDEX(Table1[Item Description],Table5[[#This Row],[//NOTA]])</f>
        <v>#N/A</v>
      </c>
      <c r="F71">
        <f>SUMIF(Table1[H_A1],Sheet5!A71,Table1[Qty])</f>
        <v>0</v>
      </c>
      <c r="G71" t="e">
        <f>INDEX(Table1[Unit],Table5[[#This Row],[//NOTA]])</f>
        <v>#N/A</v>
      </c>
      <c r="H71" s="195">
        <f>SUMIF(Table1[H_A1],Sheet5!A71,Table1[C])</f>
        <v>0</v>
      </c>
      <c r="I71" s="195" t="e">
        <f>INDEX(Table1[Unit Price],Table5[[#This Row],[//NOTA]])</f>
        <v>#N/A</v>
      </c>
      <c r="J71" s="86" t="e">
        <f>IF(Table5[[#This Row],[a2]]="","",Table5[[#This Row],[QTY]]*12)</f>
        <v>#N/A</v>
      </c>
      <c r="K71" s="86" t="e">
        <f>IF(Table5[[#This Row],[UNIT]]="grs","LSN",IF(Table5[[#This Row],[UNIT]]="LSN","PCS",""))</f>
        <v>#N/A</v>
      </c>
      <c r="L71" s="86" t="e">
        <f>IF(Table5[[#This Row],[a2]]="LSN",Table5[[#This Row],[a1]]*12,"")</f>
        <v>#N/A</v>
      </c>
      <c r="M71" s="86" t="e">
        <f>IF(Table5[[#This Row],[b1]]="","","PCS")</f>
        <v>#N/A</v>
      </c>
      <c r="N71" s="86"/>
      <c r="O71" s="86"/>
    </row>
    <row r="72" spans="2:15" x14ac:dyDescent="0.25">
      <c r="B72" s="88"/>
      <c r="C72" s="194" t="e">
        <f>MATCH(A72,Table1[H_A1],0)</f>
        <v>#N/A</v>
      </c>
      <c r="D72" s="194" t="e">
        <f>MATCH(Table5[[#This Row],[NAMA]],[1]!db[NB PAJAK],0)</f>
        <v>#N/A</v>
      </c>
      <c r="E72" t="e">
        <f>INDEX(Table1[Item Description],Table5[[#This Row],[//NOTA]])</f>
        <v>#N/A</v>
      </c>
      <c r="F72">
        <f>SUMIF(Table1[H_A1],Sheet5!A72,Table1[Qty])</f>
        <v>0</v>
      </c>
      <c r="G72" t="e">
        <f>INDEX(Table1[Unit],Table5[[#This Row],[//NOTA]])</f>
        <v>#N/A</v>
      </c>
      <c r="H72" s="195">
        <f>SUMIF(Table1[H_A1],Sheet5!A72,Table1[C])</f>
        <v>0</v>
      </c>
      <c r="I72" s="195" t="e">
        <f>INDEX(Table1[Unit Price],Table5[[#This Row],[//NOTA]])</f>
        <v>#N/A</v>
      </c>
      <c r="J72" s="86" t="e">
        <f>IF(Table5[[#This Row],[a2]]="","",Table5[[#This Row],[QTY]]*12)</f>
        <v>#N/A</v>
      </c>
      <c r="K72" s="86" t="e">
        <f>IF(Table5[[#This Row],[UNIT]]="grs","LSN",IF(Table5[[#This Row],[UNIT]]="LSN","PCS",""))</f>
        <v>#N/A</v>
      </c>
      <c r="L72" s="86" t="e">
        <f>IF(Table5[[#This Row],[a2]]="LSN",Table5[[#This Row],[a1]]*12,"")</f>
        <v>#N/A</v>
      </c>
      <c r="M72" s="86" t="e">
        <f>IF(Table5[[#This Row],[b1]]="","","PCS")</f>
        <v>#N/A</v>
      </c>
      <c r="N72" s="86"/>
      <c r="O72" s="86"/>
    </row>
    <row r="73" spans="2:15" x14ac:dyDescent="0.25">
      <c r="B73" s="88"/>
      <c r="C73" s="194" t="e">
        <f>MATCH(A73,Table1[H_A1],0)</f>
        <v>#N/A</v>
      </c>
      <c r="D73" s="194" t="e">
        <f>MATCH(Table5[[#This Row],[NAMA]],[1]!db[NB PAJAK],0)</f>
        <v>#N/A</v>
      </c>
      <c r="E73" t="e">
        <f>INDEX(Table1[Item Description],Table5[[#This Row],[//NOTA]])</f>
        <v>#N/A</v>
      </c>
      <c r="F73">
        <f>SUMIF(Table1[H_A1],Sheet5!A73,Table1[Qty])</f>
        <v>0</v>
      </c>
      <c r="G73" t="e">
        <f>INDEX(Table1[Unit],Table5[[#This Row],[//NOTA]])</f>
        <v>#N/A</v>
      </c>
      <c r="H73" s="195">
        <f>SUMIF(Table1[H_A1],Sheet5!A73,Table1[C])</f>
        <v>0</v>
      </c>
      <c r="I73" s="195" t="e">
        <f>INDEX(Table1[Unit Price],Table5[[#This Row],[//NOTA]])</f>
        <v>#N/A</v>
      </c>
      <c r="J73" s="86" t="e">
        <f>IF(Table5[[#This Row],[a2]]="","",Table5[[#This Row],[QTY]]*12)</f>
        <v>#N/A</v>
      </c>
      <c r="K73" s="86" t="e">
        <f>IF(Table5[[#This Row],[UNIT]]="grs","LSN",IF(Table5[[#This Row],[UNIT]]="LSN","PCS",""))</f>
        <v>#N/A</v>
      </c>
      <c r="L73" s="86" t="e">
        <f>IF(Table5[[#This Row],[a2]]="LSN",Table5[[#This Row],[a1]]*12,"")</f>
        <v>#N/A</v>
      </c>
      <c r="M73" s="86" t="e">
        <f>IF(Table5[[#This Row],[b1]]="","","PCS")</f>
        <v>#N/A</v>
      </c>
      <c r="N73" s="86"/>
      <c r="O73" s="86"/>
    </row>
    <row r="74" spans="2:15" x14ac:dyDescent="0.25">
      <c r="B74" s="88"/>
      <c r="C74" s="194" t="e">
        <f>MATCH(A74,Table1[H_A1],0)</f>
        <v>#N/A</v>
      </c>
      <c r="D74" s="194" t="e">
        <f>MATCH(Table5[[#This Row],[NAMA]],[1]!db[NB PAJAK],0)</f>
        <v>#N/A</v>
      </c>
      <c r="E74" t="e">
        <f>INDEX(Table1[Item Description],Table5[[#This Row],[//NOTA]])</f>
        <v>#N/A</v>
      </c>
      <c r="F74">
        <f>SUMIF(Table1[H_A1],Sheet5!A74,Table1[Qty])</f>
        <v>0</v>
      </c>
      <c r="G74" t="e">
        <f>INDEX(Table1[Unit],Table5[[#This Row],[//NOTA]])</f>
        <v>#N/A</v>
      </c>
      <c r="H74" s="195">
        <f>SUMIF(Table1[H_A1],Sheet5!A74,Table1[C])</f>
        <v>0</v>
      </c>
      <c r="I74" s="195" t="e">
        <f>INDEX(Table1[Unit Price],Table5[[#This Row],[//NOTA]])</f>
        <v>#N/A</v>
      </c>
      <c r="J74" s="86" t="e">
        <f>IF(Table5[[#This Row],[a2]]="","",Table5[[#This Row],[QTY]]*12)</f>
        <v>#N/A</v>
      </c>
      <c r="K74" s="86" t="e">
        <f>IF(Table5[[#This Row],[UNIT]]="grs","LSN",IF(Table5[[#This Row],[UNIT]]="LSN","PCS",""))</f>
        <v>#N/A</v>
      </c>
      <c r="L74" s="86" t="e">
        <f>IF(Table5[[#This Row],[a2]]="LSN",Table5[[#This Row],[a1]]*12,"")</f>
        <v>#N/A</v>
      </c>
      <c r="M74" s="86" t="e">
        <f>IF(Table5[[#This Row],[b1]]="","","PCS")</f>
        <v>#N/A</v>
      </c>
      <c r="N74" s="86"/>
      <c r="O74" s="86"/>
    </row>
    <row r="75" spans="2:15" x14ac:dyDescent="0.25">
      <c r="B75" s="88"/>
      <c r="C75" s="194" t="e">
        <f>MATCH(A75,Table1[H_A1],0)</f>
        <v>#N/A</v>
      </c>
      <c r="D75" s="194" t="e">
        <f>MATCH(Table5[[#This Row],[NAMA]],[1]!db[NB PAJAK],0)</f>
        <v>#N/A</v>
      </c>
      <c r="E75" t="e">
        <f>INDEX(Table1[Item Description],Table5[[#This Row],[//NOTA]])</f>
        <v>#N/A</v>
      </c>
      <c r="F75">
        <f>SUMIF(Table1[H_A1],Sheet5!A75,Table1[Qty])</f>
        <v>0</v>
      </c>
      <c r="G75" t="e">
        <f>INDEX(Table1[Unit],Table5[[#This Row],[//NOTA]])</f>
        <v>#N/A</v>
      </c>
      <c r="H75" s="195">
        <f>SUMIF(Table1[H_A1],Sheet5!A75,Table1[C])</f>
        <v>0</v>
      </c>
      <c r="I75" s="195" t="e">
        <f>INDEX(Table1[Unit Price],Table5[[#This Row],[//NOTA]])</f>
        <v>#N/A</v>
      </c>
      <c r="J75" s="86" t="e">
        <f>IF(Table5[[#This Row],[a2]]="","",Table5[[#This Row],[QTY]]*12)</f>
        <v>#N/A</v>
      </c>
      <c r="K75" s="86" t="e">
        <f>IF(Table5[[#This Row],[UNIT]]="grs","LSN",IF(Table5[[#This Row],[UNIT]]="LSN","PCS",""))</f>
        <v>#N/A</v>
      </c>
      <c r="L75" s="86" t="e">
        <f>IF(Table5[[#This Row],[a2]]="LSN",Table5[[#This Row],[a1]]*12,"")</f>
        <v>#N/A</v>
      </c>
      <c r="M75" s="86" t="e">
        <f>IF(Table5[[#This Row],[b1]]="","","PCS")</f>
        <v>#N/A</v>
      </c>
      <c r="N75" s="86"/>
      <c r="O75" s="86"/>
    </row>
    <row r="76" spans="2:15" x14ac:dyDescent="0.25">
      <c r="B76" s="88"/>
      <c r="C76" s="194" t="e">
        <f>MATCH(A76,Table1[H_A1],0)</f>
        <v>#N/A</v>
      </c>
      <c r="D76" s="194" t="e">
        <f>MATCH(Table5[[#This Row],[NAMA]],[1]!db[NB PAJAK],0)</f>
        <v>#N/A</v>
      </c>
      <c r="E76" t="e">
        <f>INDEX(Table1[Item Description],Table5[[#This Row],[//NOTA]])</f>
        <v>#N/A</v>
      </c>
      <c r="F76">
        <f>SUMIF(Table1[H_A1],Sheet5!A76,Table1[Qty])</f>
        <v>0</v>
      </c>
      <c r="G76" t="e">
        <f>INDEX(Table1[Unit],Table5[[#This Row],[//NOTA]])</f>
        <v>#N/A</v>
      </c>
      <c r="H76" s="195">
        <f>SUMIF(Table1[H_A1],Sheet5!A76,Table1[C])</f>
        <v>0</v>
      </c>
      <c r="I76" s="195" t="e">
        <f>INDEX(Table1[Unit Price],Table5[[#This Row],[//NOTA]])</f>
        <v>#N/A</v>
      </c>
      <c r="J76" s="86" t="e">
        <f>IF(Table5[[#This Row],[a2]]="","",Table5[[#This Row],[QTY]]*12)</f>
        <v>#N/A</v>
      </c>
      <c r="K76" s="86" t="e">
        <f>IF(Table5[[#This Row],[UNIT]]="grs","LSN",IF(Table5[[#This Row],[UNIT]]="LSN","PCS",""))</f>
        <v>#N/A</v>
      </c>
      <c r="L76" s="86" t="e">
        <f>IF(Table5[[#This Row],[a2]]="LSN",Table5[[#This Row],[a1]]*12,"")</f>
        <v>#N/A</v>
      </c>
      <c r="M76" s="86" t="e">
        <f>IF(Table5[[#This Row],[b1]]="","","PCS")</f>
        <v>#N/A</v>
      </c>
      <c r="N76" s="86"/>
      <c r="O76" s="86"/>
    </row>
    <row r="77" spans="2:15" x14ac:dyDescent="0.25">
      <c r="B77" s="88"/>
      <c r="C77" s="194" t="e">
        <f>MATCH(A77,Table1[H_A1],0)</f>
        <v>#N/A</v>
      </c>
      <c r="D77" s="194" t="e">
        <f>MATCH(Table5[[#This Row],[NAMA]],[1]!db[NB PAJAK],0)</f>
        <v>#N/A</v>
      </c>
      <c r="E77" t="e">
        <f>INDEX(Table1[Item Description],Table5[[#This Row],[//NOTA]])</f>
        <v>#N/A</v>
      </c>
      <c r="F77">
        <f>SUMIF(Table1[H_A1],Sheet5!A77,Table1[Qty])</f>
        <v>0</v>
      </c>
      <c r="G77" t="e">
        <f>INDEX(Table1[Unit],Table5[[#This Row],[//NOTA]])</f>
        <v>#N/A</v>
      </c>
      <c r="H77" s="195">
        <f>SUMIF(Table1[H_A1],Sheet5!A77,Table1[C])</f>
        <v>0</v>
      </c>
      <c r="I77" s="195" t="e">
        <f>INDEX(Table1[Unit Price],Table5[[#This Row],[//NOTA]])</f>
        <v>#N/A</v>
      </c>
      <c r="J77" s="86" t="e">
        <f>IF(Table5[[#This Row],[a2]]="","",Table5[[#This Row],[QTY]]*12)</f>
        <v>#N/A</v>
      </c>
      <c r="K77" s="86" t="e">
        <f>IF(Table5[[#This Row],[UNIT]]="grs","LSN",IF(Table5[[#This Row],[UNIT]]="LSN","PCS",""))</f>
        <v>#N/A</v>
      </c>
      <c r="L77" s="86" t="e">
        <f>IF(Table5[[#This Row],[a2]]="LSN",Table5[[#This Row],[a1]]*12,"")</f>
        <v>#N/A</v>
      </c>
      <c r="M77" s="86" t="e">
        <f>IF(Table5[[#This Row],[b1]]="","","PCS")</f>
        <v>#N/A</v>
      </c>
      <c r="N77" s="86"/>
      <c r="O77" s="86"/>
    </row>
    <row r="78" spans="2:15" x14ac:dyDescent="0.25">
      <c r="B78" s="88"/>
      <c r="C78" s="194" t="e">
        <f>MATCH(A78,Table1[H_A1],0)</f>
        <v>#N/A</v>
      </c>
      <c r="D78" s="194" t="e">
        <f>MATCH(Table5[[#This Row],[NAMA]],[1]!db[NB PAJAK],0)</f>
        <v>#N/A</v>
      </c>
      <c r="E78" t="e">
        <f>INDEX(Table1[Item Description],Table5[[#This Row],[//NOTA]])</f>
        <v>#N/A</v>
      </c>
      <c r="F78">
        <f>SUMIF(Table1[H_A1],Sheet5!A78,Table1[Qty])</f>
        <v>0</v>
      </c>
      <c r="G78" t="e">
        <f>INDEX(Table1[Unit],Table5[[#This Row],[//NOTA]])</f>
        <v>#N/A</v>
      </c>
      <c r="H78" s="195">
        <f>SUMIF(Table1[H_A1],Sheet5!A78,Table1[C])</f>
        <v>0</v>
      </c>
      <c r="I78" s="195" t="e">
        <f>INDEX(Table1[Unit Price],Table5[[#This Row],[//NOTA]])</f>
        <v>#N/A</v>
      </c>
      <c r="J78" s="86" t="e">
        <f>IF(Table5[[#This Row],[a2]]="","",Table5[[#This Row],[QTY]]*12)</f>
        <v>#N/A</v>
      </c>
      <c r="K78" s="86" t="e">
        <f>IF(Table5[[#This Row],[UNIT]]="grs","LSN",IF(Table5[[#This Row],[UNIT]]="LSN","PCS",""))</f>
        <v>#N/A</v>
      </c>
      <c r="L78" s="86" t="e">
        <f>IF(Table5[[#This Row],[a2]]="LSN",Table5[[#This Row],[a1]]*12,"")</f>
        <v>#N/A</v>
      </c>
      <c r="M78" s="86" t="e">
        <f>IF(Table5[[#This Row],[b1]]="","","PCS")</f>
        <v>#N/A</v>
      </c>
      <c r="N78" s="86"/>
      <c r="O78" s="86"/>
    </row>
    <row r="79" spans="2:15" x14ac:dyDescent="0.25">
      <c r="B79" s="88"/>
      <c r="C79" s="194" t="e">
        <f>MATCH(A79,Table1[H_A1],0)</f>
        <v>#N/A</v>
      </c>
      <c r="D79" s="194" t="e">
        <f>MATCH(Table5[[#This Row],[NAMA]],[1]!db[NB PAJAK],0)</f>
        <v>#N/A</v>
      </c>
      <c r="E79" t="e">
        <f>INDEX(Table1[Item Description],Table5[[#This Row],[//NOTA]])</f>
        <v>#N/A</v>
      </c>
      <c r="F79">
        <f>SUMIF(Table1[H_A1],Sheet5!A79,Table1[Qty])</f>
        <v>0</v>
      </c>
      <c r="G79" t="e">
        <f>INDEX(Table1[Unit],Table5[[#This Row],[//NOTA]])</f>
        <v>#N/A</v>
      </c>
      <c r="H79" s="195">
        <f>SUMIF(Table1[H_A1],Sheet5!A79,Table1[C])</f>
        <v>0</v>
      </c>
      <c r="I79" s="195" t="e">
        <f>INDEX(Table1[Unit Price],Table5[[#This Row],[//NOTA]])</f>
        <v>#N/A</v>
      </c>
      <c r="J79" s="86" t="e">
        <f>IF(Table5[[#This Row],[a2]]="","",Table5[[#This Row],[QTY]]*12)</f>
        <v>#N/A</v>
      </c>
      <c r="K79" s="86" t="e">
        <f>IF(Table5[[#This Row],[UNIT]]="grs","LSN",IF(Table5[[#This Row],[UNIT]]="LSN","PCS",""))</f>
        <v>#N/A</v>
      </c>
      <c r="L79" s="86" t="e">
        <f>IF(Table5[[#This Row],[a2]]="LSN",Table5[[#This Row],[a1]]*12,"")</f>
        <v>#N/A</v>
      </c>
      <c r="M79" s="86" t="e">
        <f>IF(Table5[[#This Row],[b1]]="","","PCS")</f>
        <v>#N/A</v>
      </c>
      <c r="N79" s="86"/>
      <c r="O79" s="86"/>
    </row>
    <row r="80" spans="2:15" x14ac:dyDescent="0.25">
      <c r="B80" s="88"/>
      <c r="C80" s="194" t="e">
        <f>MATCH(A80,Table1[H_A1],0)</f>
        <v>#N/A</v>
      </c>
      <c r="D80" s="194" t="e">
        <f>MATCH(Table5[[#This Row],[NAMA]],[1]!db[NB PAJAK],0)</f>
        <v>#N/A</v>
      </c>
      <c r="E80" t="e">
        <f>INDEX(Table1[Item Description],Table5[[#This Row],[//NOTA]])</f>
        <v>#N/A</v>
      </c>
      <c r="F80">
        <f>SUMIF(Table1[H_A1],Sheet5!A80,Table1[Qty])</f>
        <v>0</v>
      </c>
      <c r="G80" t="e">
        <f>INDEX(Table1[Unit],Table5[[#This Row],[//NOTA]])</f>
        <v>#N/A</v>
      </c>
      <c r="H80" s="195">
        <f>SUMIF(Table1[H_A1],Sheet5!A80,Table1[C])</f>
        <v>0</v>
      </c>
      <c r="I80" s="195" t="e">
        <f>INDEX(Table1[Unit Price],Table5[[#This Row],[//NOTA]])</f>
        <v>#N/A</v>
      </c>
      <c r="J80" s="86" t="e">
        <f>IF(Table5[[#This Row],[a2]]="","",Table5[[#This Row],[QTY]]*12)</f>
        <v>#N/A</v>
      </c>
      <c r="K80" s="86" t="e">
        <f>IF(Table5[[#This Row],[UNIT]]="grs","LSN",IF(Table5[[#This Row],[UNIT]]="LSN","PCS",""))</f>
        <v>#N/A</v>
      </c>
      <c r="L80" s="86" t="e">
        <f>IF(Table5[[#This Row],[a2]]="LSN",Table5[[#This Row],[a1]]*12,"")</f>
        <v>#N/A</v>
      </c>
      <c r="M80" s="86" t="e">
        <f>IF(Table5[[#This Row],[b1]]="","","PCS")</f>
        <v>#N/A</v>
      </c>
      <c r="N80" s="86"/>
      <c r="O80" s="86"/>
    </row>
    <row r="81" spans="2:15" x14ac:dyDescent="0.25">
      <c r="B81" s="88"/>
      <c r="C81" s="194" t="e">
        <f>MATCH(A81,Table1[H_A1],0)</f>
        <v>#N/A</v>
      </c>
      <c r="D81" s="194" t="e">
        <f>MATCH(Table5[[#This Row],[NAMA]],[1]!db[NB PAJAK],0)</f>
        <v>#N/A</v>
      </c>
      <c r="E81" t="e">
        <f>INDEX(Table1[Item Description],Table5[[#This Row],[//NOTA]])</f>
        <v>#N/A</v>
      </c>
      <c r="F81">
        <f>SUMIF(Table1[H_A1],Sheet5!A81,Table1[Qty])</f>
        <v>0</v>
      </c>
      <c r="G81" t="e">
        <f>INDEX(Table1[Unit],Table5[[#This Row],[//NOTA]])</f>
        <v>#N/A</v>
      </c>
      <c r="H81" s="195">
        <f>SUMIF(Table1[H_A1],Sheet5!A81,Table1[C])</f>
        <v>0</v>
      </c>
      <c r="I81" s="195" t="e">
        <f>INDEX(Table1[Unit Price],Table5[[#This Row],[//NOTA]])</f>
        <v>#N/A</v>
      </c>
      <c r="J81" s="86" t="e">
        <f>IF(Table5[[#This Row],[a2]]="","",Table5[[#This Row],[QTY]]*12)</f>
        <v>#N/A</v>
      </c>
      <c r="K81" s="86" t="e">
        <f>IF(Table5[[#This Row],[UNIT]]="grs","LSN",IF(Table5[[#This Row],[UNIT]]="LSN","PCS",""))</f>
        <v>#N/A</v>
      </c>
      <c r="L81" s="86" t="e">
        <f>IF(Table5[[#This Row],[a2]]="LSN",Table5[[#This Row],[a1]]*12,"")</f>
        <v>#N/A</v>
      </c>
      <c r="M81" s="86" t="e">
        <f>IF(Table5[[#This Row],[b1]]="","","PCS")</f>
        <v>#N/A</v>
      </c>
      <c r="N81" s="86"/>
      <c r="O81" s="86"/>
    </row>
    <row r="82" spans="2:15" x14ac:dyDescent="0.25">
      <c r="B82" s="88"/>
      <c r="C82" s="194" t="e">
        <f>MATCH(A82,Table1[H_A1],0)</f>
        <v>#N/A</v>
      </c>
      <c r="D82" s="194" t="e">
        <f>MATCH(Table5[[#This Row],[NAMA]],[1]!db[NB PAJAK],0)</f>
        <v>#N/A</v>
      </c>
      <c r="E82" t="e">
        <f>INDEX(Table1[Item Description],Table5[[#This Row],[//NOTA]])</f>
        <v>#N/A</v>
      </c>
      <c r="F82">
        <f>SUMIF(Table1[H_A1],Sheet5!A82,Table1[Qty])</f>
        <v>0</v>
      </c>
      <c r="G82" t="e">
        <f>INDEX(Table1[Unit],Table5[[#This Row],[//NOTA]])</f>
        <v>#N/A</v>
      </c>
      <c r="H82" s="195">
        <f>SUMIF(Table1[H_A1],Sheet5!A82,Table1[C])</f>
        <v>0</v>
      </c>
      <c r="I82" s="195" t="e">
        <f>INDEX(Table1[Unit Price],Table5[[#This Row],[//NOTA]])</f>
        <v>#N/A</v>
      </c>
      <c r="J82" s="86" t="e">
        <f>IF(Table5[[#This Row],[a2]]="","",Table5[[#This Row],[QTY]]*12)</f>
        <v>#N/A</v>
      </c>
      <c r="K82" s="86" t="e">
        <f>IF(Table5[[#This Row],[UNIT]]="grs","LSN",IF(Table5[[#This Row],[UNIT]]="LSN","PCS",""))</f>
        <v>#N/A</v>
      </c>
      <c r="L82" s="86" t="e">
        <f>IF(Table5[[#This Row],[a2]]="LSN",Table5[[#This Row],[a1]]*12,"")</f>
        <v>#N/A</v>
      </c>
      <c r="M82" s="86" t="e">
        <f>IF(Table5[[#This Row],[b1]]="","","PCS")</f>
        <v>#N/A</v>
      </c>
      <c r="N82" s="86"/>
      <c r="O82" s="86"/>
    </row>
    <row r="83" spans="2:15" x14ac:dyDescent="0.25">
      <c r="B83" s="88"/>
      <c r="C83" s="194" t="e">
        <f>MATCH(A83,Table1[H_A1],0)</f>
        <v>#N/A</v>
      </c>
      <c r="D83" s="194" t="e">
        <f>MATCH(Table5[[#This Row],[NAMA]],[1]!db[NB PAJAK],0)</f>
        <v>#N/A</v>
      </c>
      <c r="E83" t="e">
        <f>INDEX(Table1[Item Description],Table5[[#This Row],[//NOTA]])</f>
        <v>#N/A</v>
      </c>
      <c r="F83">
        <f>SUMIF(Table1[H_A1],Sheet5!A83,Table1[Qty])</f>
        <v>0</v>
      </c>
      <c r="G83" t="e">
        <f>INDEX(Table1[Unit],Table5[[#This Row],[//NOTA]])</f>
        <v>#N/A</v>
      </c>
      <c r="H83" s="195">
        <f>SUMIF(Table1[H_A1],Sheet5!A83,Table1[C])</f>
        <v>0</v>
      </c>
      <c r="I83" s="195" t="e">
        <f>INDEX(Table1[Unit Price],Table5[[#This Row],[//NOTA]])</f>
        <v>#N/A</v>
      </c>
      <c r="J83" s="86" t="e">
        <f>IF(Table5[[#This Row],[a2]]="","",Table5[[#This Row],[QTY]]*12)</f>
        <v>#N/A</v>
      </c>
      <c r="K83" s="86" t="e">
        <f>IF(Table5[[#This Row],[UNIT]]="grs","LSN",IF(Table5[[#This Row],[UNIT]]="LSN","PCS",""))</f>
        <v>#N/A</v>
      </c>
      <c r="L83" s="86" t="e">
        <f>IF(Table5[[#This Row],[a2]]="LSN",Table5[[#This Row],[a1]]*12,"")</f>
        <v>#N/A</v>
      </c>
      <c r="M83" s="86" t="e">
        <f>IF(Table5[[#This Row],[b1]]="","","PCS")</f>
        <v>#N/A</v>
      </c>
      <c r="N83" s="86"/>
      <c r="O83" s="86"/>
    </row>
    <row r="84" spans="2:15" x14ac:dyDescent="0.25">
      <c r="B84" s="88"/>
      <c r="C84" s="194" t="e">
        <f>MATCH(A84,Table1[H_A1],0)</f>
        <v>#N/A</v>
      </c>
      <c r="D84" s="194" t="e">
        <f>MATCH(Table5[[#This Row],[NAMA]],[1]!db[NB PAJAK],0)</f>
        <v>#N/A</v>
      </c>
      <c r="E84" t="e">
        <f>INDEX(Table1[Item Description],Table5[[#This Row],[//NOTA]])</f>
        <v>#N/A</v>
      </c>
      <c r="F84">
        <f>SUMIF(Table1[H_A1],Sheet5!A84,Table1[Qty])</f>
        <v>0</v>
      </c>
      <c r="G84" t="e">
        <f>INDEX(Table1[Unit],Table5[[#This Row],[//NOTA]])</f>
        <v>#N/A</v>
      </c>
      <c r="H84" s="195">
        <f>SUMIF(Table1[H_A1],Sheet5!A84,Table1[C])</f>
        <v>0</v>
      </c>
      <c r="I84" s="195" t="e">
        <f>INDEX(Table1[Unit Price],Table5[[#This Row],[//NOTA]])</f>
        <v>#N/A</v>
      </c>
      <c r="J84" s="86" t="e">
        <f>IF(Table5[[#This Row],[a2]]="","",Table5[[#This Row],[QTY]]*12)</f>
        <v>#N/A</v>
      </c>
      <c r="K84" s="86" t="e">
        <f>IF(Table5[[#This Row],[UNIT]]="grs","LSN",IF(Table5[[#This Row],[UNIT]]="LSN","PCS",""))</f>
        <v>#N/A</v>
      </c>
      <c r="L84" s="86" t="e">
        <f>IF(Table5[[#This Row],[a2]]="LSN",Table5[[#This Row],[a1]]*12,"")</f>
        <v>#N/A</v>
      </c>
      <c r="M84" s="86" t="e">
        <f>IF(Table5[[#This Row],[b1]]="","","PCS")</f>
        <v>#N/A</v>
      </c>
      <c r="N84" s="86"/>
      <c r="O84" s="86"/>
    </row>
    <row r="85" spans="2:15" x14ac:dyDescent="0.25">
      <c r="B85" s="88"/>
      <c r="C85" s="194" t="e">
        <f>MATCH(A85,Table1[H_A1],0)</f>
        <v>#N/A</v>
      </c>
      <c r="D85" s="194" t="e">
        <f>MATCH(Table5[[#This Row],[NAMA]],[1]!db[NB PAJAK],0)</f>
        <v>#N/A</v>
      </c>
      <c r="E85" t="e">
        <f>INDEX(Table1[Item Description],Table5[[#This Row],[//NOTA]])</f>
        <v>#N/A</v>
      </c>
      <c r="F85">
        <f>SUMIF(Table1[H_A1],Sheet5!A85,Table1[Qty])</f>
        <v>0</v>
      </c>
      <c r="G85" t="e">
        <f>INDEX(Table1[Unit],Table5[[#This Row],[//NOTA]])</f>
        <v>#N/A</v>
      </c>
      <c r="H85" s="195">
        <f>SUMIF(Table1[H_A1],Sheet5!A85,Table1[C])</f>
        <v>0</v>
      </c>
      <c r="I85" s="195" t="e">
        <f>INDEX(Table1[Unit Price],Table5[[#This Row],[//NOTA]])</f>
        <v>#N/A</v>
      </c>
      <c r="J85" s="86" t="e">
        <f>IF(Table5[[#This Row],[a2]]="","",Table5[[#This Row],[QTY]]*12)</f>
        <v>#N/A</v>
      </c>
      <c r="K85" s="86" t="e">
        <f>IF(Table5[[#This Row],[UNIT]]="grs","LSN",IF(Table5[[#This Row],[UNIT]]="LSN","PCS",""))</f>
        <v>#N/A</v>
      </c>
      <c r="L85" s="86" t="e">
        <f>IF(Table5[[#This Row],[a2]]="LSN",Table5[[#This Row],[a1]]*12,"")</f>
        <v>#N/A</v>
      </c>
      <c r="M85" s="86" t="e">
        <f>IF(Table5[[#This Row],[b1]]="","","PCS")</f>
        <v>#N/A</v>
      </c>
      <c r="N85" s="86"/>
      <c r="O85" s="86"/>
    </row>
    <row r="86" spans="2:15" x14ac:dyDescent="0.25">
      <c r="B86" s="88"/>
      <c r="C86" s="194" t="e">
        <f>MATCH(A86,Table1[H_A1],0)</f>
        <v>#N/A</v>
      </c>
      <c r="D86" s="194" t="e">
        <f>MATCH(Table5[[#This Row],[NAMA]],[1]!db[NB PAJAK],0)</f>
        <v>#N/A</v>
      </c>
      <c r="E86" t="e">
        <f>INDEX(Table1[Item Description],Table5[[#This Row],[//NOTA]])</f>
        <v>#N/A</v>
      </c>
      <c r="F86">
        <f>SUMIF(Table1[H_A1],Sheet5!A86,Table1[Qty])</f>
        <v>0</v>
      </c>
      <c r="G86" t="e">
        <f>INDEX(Table1[Unit],Table5[[#This Row],[//NOTA]])</f>
        <v>#N/A</v>
      </c>
      <c r="H86" s="195">
        <f>SUMIF(Table1[H_A1],Sheet5!A86,Table1[C])</f>
        <v>0</v>
      </c>
      <c r="I86" s="195" t="e">
        <f>INDEX(Table1[Unit Price],Table5[[#This Row],[//NOTA]])</f>
        <v>#N/A</v>
      </c>
      <c r="J86" s="86" t="e">
        <f>IF(Table5[[#This Row],[a2]]="","",Table5[[#This Row],[QTY]]*12)</f>
        <v>#N/A</v>
      </c>
      <c r="K86" s="86" t="e">
        <f>IF(Table5[[#This Row],[UNIT]]="grs","LSN",IF(Table5[[#This Row],[UNIT]]="LSN","PCS",""))</f>
        <v>#N/A</v>
      </c>
      <c r="L86" s="86" t="e">
        <f>IF(Table5[[#This Row],[a2]]="LSN",Table5[[#This Row],[a1]]*12,"")</f>
        <v>#N/A</v>
      </c>
      <c r="M86" s="86" t="e">
        <f>IF(Table5[[#This Row],[b1]]="","","PCS")</f>
        <v>#N/A</v>
      </c>
      <c r="N86" s="86"/>
      <c r="O86" s="86"/>
    </row>
    <row r="87" spans="2:15" x14ac:dyDescent="0.25">
      <c r="B87" s="88"/>
      <c r="C87" s="194" t="e">
        <f>MATCH(A87,Table1[H_A1],0)</f>
        <v>#N/A</v>
      </c>
      <c r="D87" s="194" t="e">
        <f>MATCH(Table5[[#This Row],[NAMA]],[1]!db[NB PAJAK],0)</f>
        <v>#N/A</v>
      </c>
      <c r="E87" t="e">
        <f>INDEX(Table1[Item Description],Table5[[#This Row],[//NOTA]])</f>
        <v>#N/A</v>
      </c>
      <c r="F87">
        <f>SUMIF(Table1[H_A1],Sheet5!A87,Table1[Qty])</f>
        <v>0</v>
      </c>
      <c r="G87" t="e">
        <f>INDEX(Table1[Unit],Table5[[#This Row],[//NOTA]])</f>
        <v>#N/A</v>
      </c>
      <c r="H87" s="195">
        <f>SUMIF(Table1[H_A1],Sheet5!A87,Table1[C])</f>
        <v>0</v>
      </c>
      <c r="I87" s="195" t="e">
        <f>INDEX(Table1[Unit Price],Table5[[#This Row],[//NOTA]])</f>
        <v>#N/A</v>
      </c>
      <c r="J87" s="86" t="e">
        <f>IF(Table5[[#This Row],[a2]]="","",Table5[[#This Row],[QTY]]*12)</f>
        <v>#N/A</v>
      </c>
      <c r="K87" s="86" t="e">
        <f>IF(Table5[[#This Row],[UNIT]]="grs","LSN",IF(Table5[[#This Row],[UNIT]]="LSN","PCS",""))</f>
        <v>#N/A</v>
      </c>
      <c r="L87" s="86" t="e">
        <f>IF(Table5[[#This Row],[a2]]="LSN",Table5[[#This Row],[a1]]*12,"")</f>
        <v>#N/A</v>
      </c>
      <c r="M87" s="86" t="e">
        <f>IF(Table5[[#This Row],[b1]]="","","PCS")</f>
        <v>#N/A</v>
      </c>
      <c r="N87" s="86"/>
      <c r="O87" s="86"/>
    </row>
    <row r="88" spans="2:15" x14ac:dyDescent="0.25">
      <c r="B88" s="88"/>
      <c r="C88" s="194" t="e">
        <f>MATCH(A88,Table1[H_A1],0)</f>
        <v>#N/A</v>
      </c>
      <c r="D88" s="194" t="e">
        <f>MATCH(Table5[[#This Row],[NAMA]],[1]!db[NB PAJAK],0)</f>
        <v>#N/A</v>
      </c>
      <c r="E88" t="e">
        <f>INDEX(Table1[Item Description],Table5[[#This Row],[//NOTA]])</f>
        <v>#N/A</v>
      </c>
      <c r="F88">
        <f>SUMIF(Table1[H_A1],Sheet5!A88,Table1[Qty])</f>
        <v>0</v>
      </c>
      <c r="G88" t="e">
        <f>INDEX(Table1[Unit],Table5[[#This Row],[//NOTA]])</f>
        <v>#N/A</v>
      </c>
      <c r="H88" s="195">
        <f>SUMIF(Table1[H_A1],Sheet5!A88,Table1[C])</f>
        <v>0</v>
      </c>
      <c r="I88" s="195" t="e">
        <f>INDEX(Table1[Unit Price],Table5[[#This Row],[//NOTA]])</f>
        <v>#N/A</v>
      </c>
      <c r="J88" s="86" t="e">
        <f>IF(Table5[[#This Row],[a2]]="","",Table5[[#This Row],[QTY]]*12)</f>
        <v>#N/A</v>
      </c>
      <c r="K88" s="86" t="e">
        <f>IF(Table5[[#This Row],[UNIT]]="grs","LSN",IF(Table5[[#This Row],[UNIT]]="LSN","PCS",""))</f>
        <v>#N/A</v>
      </c>
      <c r="L88" s="86" t="e">
        <f>IF(Table5[[#This Row],[a2]]="LSN",Table5[[#This Row],[a1]]*12,"")</f>
        <v>#N/A</v>
      </c>
      <c r="M88" s="86" t="e">
        <f>IF(Table5[[#This Row],[b1]]="","","PCS")</f>
        <v>#N/A</v>
      </c>
      <c r="N88" s="86"/>
      <c r="O88" s="86"/>
    </row>
    <row r="89" spans="2:15" x14ac:dyDescent="0.25">
      <c r="B89" s="88"/>
      <c r="C89" s="194" t="e">
        <f>MATCH(A89,Table1[H_A1],0)</f>
        <v>#N/A</v>
      </c>
      <c r="D89" s="194" t="e">
        <f>MATCH(Table5[[#This Row],[NAMA]],[1]!db[NB PAJAK],0)</f>
        <v>#N/A</v>
      </c>
      <c r="E89" t="e">
        <f>INDEX(Table1[Item Description],Table5[[#This Row],[//NOTA]])</f>
        <v>#N/A</v>
      </c>
      <c r="F89">
        <f>SUMIF(Table1[H_A1],Sheet5!A89,Table1[Qty])</f>
        <v>0</v>
      </c>
      <c r="G89" t="e">
        <f>INDEX(Table1[Unit],Table5[[#This Row],[//NOTA]])</f>
        <v>#N/A</v>
      </c>
      <c r="H89" s="195">
        <f>SUMIF(Table1[H_A1],Sheet5!A89,Table1[C])</f>
        <v>0</v>
      </c>
      <c r="I89" s="195" t="e">
        <f>INDEX(Table1[Unit Price],Table5[[#This Row],[//NOTA]])</f>
        <v>#N/A</v>
      </c>
      <c r="J89" s="86" t="e">
        <f>IF(Table5[[#This Row],[a2]]="","",Table5[[#This Row],[QTY]]*12)</f>
        <v>#N/A</v>
      </c>
      <c r="K89" s="86" t="e">
        <f>IF(Table5[[#This Row],[UNIT]]="grs","LSN",IF(Table5[[#This Row],[UNIT]]="LSN","PCS",""))</f>
        <v>#N/A</v>
      </c>
      <c r="L89" s="86" t="e">
        <f>IF(Table5[[#This Row],[a2]]="LSN",Table5[[#This Row],[a1]]*12,"")</f>
        <v>#N/A</v>
      </c>
      <c r="M89" s="86" t="e">
        <f>IF(Table5[[#This Row],[b1]]="","","PCS")</f>
        <v>#N/A</v>
      </c>
      <c r="N89" s="86"/>
      <c r="O89" s="86"/>
    </row>
    <row r="90" spans="2:15" x14ac:dyDescent="0.25">
      <c r="B90" s="88"/>
      <c r="C90" s="194" t="e">
        <f>MATCH(A90,Table1[H_A1],0)</f>
        <v>#N/A</v>
      </c>
      <c r="D90" s="194" t="e">
        <f>MATCH(Table5[[#This Row],[NAMA]],[1]!db[NB PAJAK],0)</f>
        <v>#N/A</v>
      </c>
      <c r="E90" t="e">
        <f>INDEX(Table1[Item Description],Table5[[#This Row],[//NOTA]])</f>
        <v>#N/A</v>
      </c>
      <c r="F90">
        <f>SUMIF(Table1[H_A1],Sheet5!A90,Table1[Qty])</f>
        <v>0</v>
      </c>
      <c r="G90" t="e">
        <f>INDEX(Table1[Unit],Table5[[#This Row],[//NOTA]])</f>
        <v>#N/A</v>
      </c>
      <c r="H90" s="195">
        <f>SUMIF(Table1[H_A1],Sheet5!A90,Table1[C])</f>
        <v>0</v>
      </c>
      <c r="I90" s="195" t="e">
        <f>INDEX(Table1[Unit Price],Table5[[#This Row],[//NOTA]])</f>
        <v>#N/A</v>
      </c>
      <c r="J90" s="86" t="e">
        <f>IF(Table5[[#This Row],[a2]]="","",Table5[[#This Row],[QTY]]*12)</f>
        <v>#N/A</v>
      </c>
      <c r="K90" s="86" t="e">
        <f>IF(Table5[[#This Row],[UNIT]]="grs","LSN",IF(Table5[[#This Row],[UNIT]]="LSN","PCS",""))</f>
        <v>#N/A</v>
      </c>
      <c r="L90" s="86" t="e">
        <f>IF(Table5[[#This Row],[a2]]="LSN",Table5[[#This Row],[a1]]*12,"")</f>
        <v>#N/A</v>
      </c>
      <c r="M90" s="86" t="e">
        <f>IF(Table5[[#This Row],[b1]]="","","PCS")</f>
        <v>#N/A</v>
      </c>
      <c r="N90" s="86"/>
      <c r="O90" s="86"/>
    </row>
    <row r="91" spans="2:15" x14ac:dyDescent="0.25">
      <c r="B91" s="88"/>
      <c r="C91" s="194" t="e">
        <f>MATCH(A91,Table1[H_A1],0)</f>
        <v>#N/A</v>
      </c>
      <c r="D91" s="194" t="e">
        <f>MATCH(Table5[[#This Row],[NAMA]],[1]!db[NB PAJAK],0)</f>
        <v>#N/A</v>
      </c>
      <c r="E91" t="e">
        <f>INDEX(Table1[Item Description],Table5[[#This Row],[//NOTA]])</f>
        <v>#N/A</v>
      </c>
      <c r="F91">
        <f>SUMIF(Table1[H_A1],Sheet5!A91,Table1[Qty])</f>
        <v>0</v>
      </c>
      <c r="G91" t="e">
        <f>INDEX(Table1[Unit],Table5[[#This Row],[//NOTA]])</f>
        <v>#N/A</v>
      </c>
      <c r="H91" s="195">
        <f>SUMIF(Table1[H_A1],Sheet5!A91,Table1[C])</f>
        <v>0</v>
      </c>
      <c r="I91" s="195" t="e">
        <f>INDEX(Table1[Unit Price],Table5[[#This Row],[//NOTA]])</f>
        <v>#N/A</v>
      </c>
      <c r="J91" s="86" t="e">
        <f>IF(Table5[[#This Row],[a2]]="","",Table5[[#This Row],[QTY]]*12)</f>
        <v>#N/A</v>
      </c>
      <c r="K91" s="86" t="e">
        <f>IF(Table5[[#This Row],[UNIT]]="grs","LSN",IF(Table5[[#This Row],[UNIT]]="LSN","PCS",""))</f>
        <v>#N/A</v>
      </c>
      <c r="L91" s="86" t="e">
        <f>IF(Table5[[#This Row],[a2]]="LSN",Table5[[#This Row],[a1]]*12,"")</f>
        <v>#N/A</v>
      </c>
      <c r="M91" s="86" t="e">
        <f>IF(Table5[[#This Row],[b1]]="","","PCS")</f>
        <v>#N/A</v>
      </c>
      <c r="N91" s="86"/>
      <c r="O91" s="86"/>
    </row>
    <row r="92" spans="2:15" x14ac:dyDescent="0.25">
      <c r="B92" s="88"/>
      <c r="C92" s="194" t="e">
        <f>MATCH(A92,Table1[H_A1],0)</f>
        <v>#N/A</v>
      </c>
      <c r="D92" s="194" t="e">
        <f>MATCH(Table5[[#This Row],[NAMA]],[1]!db[NB PAJAK],0)</f>
        <v>#N/A</v>
      </c>
      <c r="E92" t="e">
        <f>INDEX(Table1[Item Description],Table5[[#This Row],[//NOTA]])</f>
        <v>#N/A</v>
      </c>
      <c r="F92">
        <f>SUMIF(Table1[H_A1],Sheet5!A92,Table1[Qty])</f>
        <v>0</v>
      </c>
      <c r="G92" t="e">
        <f>INDEX(Table1[Unit],Table5[[#This Row],[//NOTA]])</f>
        <v>#N/A</v>
      </c>
      <c r="H92" s="195">
        <f>SUMIF(Table1[H_A1],Sheet5!A92,Table1[C])</f>
        <v>0</v>
      </c>
      <c r="I92" s="195" t="e">
        <f>INDEX(Table1[Unit Price],Table5[[#This Row],[//NOTA]])</f>
        <v>#N/A</v>
      </c>
      <c r="J92" s="86" t="e">
        <f>IF(Table5[[#This Row],[a2]]="","",Table5[[#This Row],[QTY]]*12)</f>
        <v>#N/A</v>
      </c>
      <c r="K92" s="86" t="e">
        <f>IF(Table5[[#This Row],[UNIT]]="grs","LSN",IF(Table5[[#This Row],[UNIT]]="LSN","PCS",""))</f>
        <v>#N/A</v>
      </c>
      <c r="L92" s="86" t="e">
        <f>IF(Table5[[#This Row],[a2]]="LSN",Table5[[#This Row],[a1]]*12,"")</f>
        <v>#N/A</v>
      </c>
      <c r="M92" s="86" t="e">
        <f>IF(Table5[[#This Row],[b1]]="","","PCS")</f>
        <v>#N/A</v>
      </c>
      <c r="N92" s="86"/>
      <c r="O92" s="86"/>
    </row>
    <row r="93" spans="2:15" x14ac:dyDescent="0.25">
      <c r="B93" s="88"/>
      <c r="C93" s="194" t="e">
        <f>MATCH(A93,Table1[H_A1],0)</f>
        <v>#N/A</v>
      </c>
      <c r="D93" s="194" t="e">
        <f>MATCH(Table5[[#This Row],[NAMA]],[1]!db[NB PAJAK],0)</f>
        <v>#N/A</v>
      </c>
      <c r="E93" t="e">
        <f>INDEX(Table1[Item Description],Table5[[#This Row],[//NOTA]])</f>
        <v>#N/A</v>
      </c>
      <c r="F93">
        <f>SUMIF(Table1[H_A1],Sheet5!A93,Table1[Qty])</f>
        <v>0</v>
      </c>
      <c r="G93" t="e">
        <f>INDEX(Table1[Unit],Table5[[#This Row],[//NOTA]])</f>
        <v>#N/A</v>
      </c>
      <c r="H93" s="195">
        <f>SUMIF(Table1[H_A1],Sheet5!A93,Table1[C])</f>
        <v>0</v>
      </c>
      <c r="I93" s="195" t="e">
        <f>INDEX(Table1[Unit Price],Table5[[#This Row],[//NOTA]])</f>
        <v>#N/A</v>
      </c>
      <c r="J93" s="86" t="e">
        <f>IF(Table5[[#This Row],[a2]]="","",Table5[[#This Row],[QTY]]*12)</f>
        <v>#N/A</v>
      </c>
      <c r="K93" s="86" t="e">
        <f>IF(Table5[[#This Row],[UNIT]]="grs","LSN",IF(Table5[[#This Row],[UNIT]]="LSN","PCS",""))</f>
        <v>#N/A</v>
      </c>
      <c r="L93" s="86" t="e">
        <f>IF(Table5[[#This Row],[a2]]="LSN",Table5[[#This Row],[a1]]*12,"")</f>
        <v>#N/A</v>
      </c>
      <c r="M93" s="86" t="e">
        <f>IF(Table5[[#This Row],[b1]]="","","PCS")</f>
        <v>#N/A</v>
      </c>
      <c r="N93" s="86"/>
      <c r="O93" s="86"/>
    </row>
    <row r="94" spans="2:15" x14ac:dyDescent="0.25">
      <c r="B94" s="88"/>
      <c r="C94" s="194" t="e">
        <f>MATCH(A94,Table1[H_A1],0)</f>
        <v>#N/A</v>
      </c>
      <c r="D94" s="194" t="e">
        <f>MATCH(Table5[[#This Row],[NAMA]],[1]!db[NB PAJAK],0)</f>
        <v>#N/A</v>
      </c>
      <c r="E94" t="e">
        <f>INDEX(Table1[Item Description],Table5[[#This Row],[//NOTA]])</f>
        <v>#N/A</v>
      </c>
      <c r="F94">
        <f>SUMIF(Table1[H_A1],Sheet5!A94,Table1[Qty])</f>
        <v>0</v>
      </c>
      <c r="G94" t="e">
        <f>INDEX(Table1[Unit],Table5[[#This Row],[//NOTA]])</f>
        <v>#N/A</v>
      </c>
      <c r="H94" s="195">
        <f>SUMIF(Table1[H_A1],Sheet5!A94,Table1[C])</f>
        <v>0</v>
      </c>
      <c r="I94" s="195" t="e">
        <f>INDEX(Table1[Unit Price],Table5[[#This Row],[//NOTA]])</f>
        <v>#N/A</v>
      </c>
      <c r="J94" s="86" t="e">
        <f>IF(Table5[[#This Row],[a2]]="","",Table5[[#This Row],[QTY]]*12)</f>
        <v>#N/A</v>
      </c>
      <c r="K94" s="86" t="e">
        <f>IF(Table5[[#This Row],[UNIT]]="grs","LSN",IF(Table5[[#This Row],[UNIT]]="LSN","PCS",""))</f>
        <v>#N/A</v>
      </c>
      <c r="L94" s="86" t="e">
        <f>IF(Table5[[#This Row],[a2]]="LSN",Table5[[#This Row],[a1]]*12,"")</f>
        <v>#N/A</v>
      </c>
      <c r="M94" s="86" t="e">
        <f>IF(Table5[[#This Row],[b1]]="","","PCS")</f>
        <v>#N/A</v>
      </c>
      <c r="N94" s="86"/>
      <c r="O94" s="86"/>
    </row>
    <row r="95" spans="2:15" x14ac:dyDescent="0.25">
      <c r="B95" s="88"/>
      <c r="C95" s="194" t="e">
        <f>MATCH(A95,Table1[H_A1],0)</f>
        <v>#N/A</v>
      </c>
      <c r="D95" s="194" t="e">
        <f>MATCH(Table5[[#This Row],[NAMA]],[1]!db[NB PAJAK],0)</f>
        <v>#N/A</v>
      </c>
      <c r="E95" t="e">
        <f>INDEX(Table1[Item Description],Table5[[#This Row],[//NOTA]])</f>
        <v>#N/A</v>
      </c>
      <c r="F95">
        <f>SUMIF(Table1[H_A1],Sheet5!A95,Table1[Qty])</f>
        <v>0</v>
      </c>
      <c r="G95" t="e">
        <f>INDEX(Table1[Unit],Table5[[#This Row],[//NOTA]])</f>
        <v>#N/A</v>
      </c>
      <c r="H95" s="195">
        <f>SUMIF(Table1[H_A1],Sheet5!A95,Table1[C])</f>
        <v>0</v>
      </c>
      <c r="I95" s="195" t="e">
        <f>INDEX(Table1[Unit Price],Table5[[#This Row],[//NOTA]])</f>
        <v>#N/A</v>
      </c>
      <c r="J95" s="86" t="e">
        <f>IF(Table5[[#This Row],[a2]]="","",Table5[[#This Row],[QTY]]*12)</f>
        <v>#N/A</v>
      </c>
      <c r="K95" s="86" t="e">
        <f>IF(Table5[[#This Row],[UNIT]]="grs","LSN",IF(Table5[[#This Row],[UNIT]]="LSN","PCS",""))</f>
        <v>#N/A</v>
      </c>
      <c r="L95" s="86" t="e">
        <f>IF(Table5[[#This Row],[a2]]="LSN",Table5[[#This Row],[a1]]*12,"")</f>
        <v>#N/A</v>
      </c>
      <c r="M95" s="86" t="e">
        <f>IF(Table5[[#This Row],[b1]]="","","PCS")</f>
        <v>#N/A</v>
      </c>
      <c r="N95" s="86"/>
      <c r="O95" s="86"/>
    </row>
    <row r="96" spans="2:15" x14ac:dyDescent="0.25">
      <c r="B96" s="88"/>
      <c r="C96" s="194" t="e">
        <f>MATCH(A96,Table1[H_A1],0)</f>
        <v>#N/A</v>
      </c>
      <c r="D96" s="194" t="e">
        <f>MATCH(Table5[[#This Row],[NAMA]],[1]!db[NB PAJAK],0)</f>
        <v>#N/A</v>
      </c>
      <c r="E96" t="e">
        <f>INDEX(Table1[Item Description],Table5[[#This Row],[//NOTA]])</f>
        <v>#N/A</v>
      </c>
      <c r="F96">
        <f>SUMIF(Table1[H_A1],Sheet5!A96,Table1[Qty])</f>
        <v>0</v>
      </c>
      <c r="G96" t="e">
        <f>INDEX(Table1[Unit],Table5[[#This Row],[//NOTA]])</f>
        <v>#N/A</v>
      </c>
      <c r="H96" s="195">
        <f>SUMIF(Table1[H_A1],Sheet5!A96,Table1[C])</f>
        <v>0</v>
      </c>
      <c r="I96" s="195" t="e">
        <f>INDEX(Table1[Unit Price],Table5[[#This Row],[//NOTA]])</f>
        <v>#N/A</v>
      </c>
      <c r="J96" s="86" t="e">
        <f>IF(Table5[[#This Row],[a2]]="","",Table5[[#This Row],[QTY]]*12)</f>
        <v>#N/A</v>
      </c>
      <c r="K96" s="86" t="e">
        <f>IF(Table5[[#This Row],[UNIT]]="grs","LSN",IF(Table5[[#This Row],[UNIT]]="LSN","PCS",""))</f>
        <v>#N/A</v>
      </c>
      <c r="L96" s="86" t="e">
        <f>IF(Table5[[#This Row],[a2]]="LSN",Table5[[#This Row],[a1]]*12,"")</f>
        <v>#N/A</v>
      </c>
      <c r="M96" s="86" t="e">
        <f>IF(Table5[[#This Row],[b1]]="","","PCS")</f>
        <v>#N/A</v>
      </c>
      <c r="N96" s="86"/>
      <c r="O96" s="86"/>
    </row>
    <row r="97" spans="2:15" x14ac:dyDescent="0.25">
      <c r="B97" s="88"/>
      <c r="C97" s="194" t="e">
        <f>MATCH(A97,Table1[H_A1],0)</f>
        <v>#N/A</v>
      </c>
      <c r="D97" s="194" t="e">
        <f>MATCH(Table5[[#This Row],[NAMA]],[1]!db[NB PAJAK],0)</f>
        <v>#N/A</v>
      </c>
      <c r="E97" s="86" t="e">
        <f>INDEX(Table1[Item Description],Table5[[#This Row],[//NOTA]])</f>
        <v>#N/A</v>
      </c>
      <c r="F97">
        <f>SUMIF(Table1[H_A1],Sheet5!A97,Table1[Qty])</f>
        <v>0</v>
      </c>
      <c r="G97" t="e">
        <f>INDEX(Table1[Unit],Table5[[#This Row],[//NOTA]])</f>
        <v>#N/A</v>
      </c>
      <c r="H97" s="195">
        <f>SUMIF(Table1[H_A1],Sheet5!A97,Table1[C])</f>
        <v>0</v>
      </c>
      <c r="I97" s="195" t="e">
        <f>INDEX(Table1[Unit Price],Table5[[#This Row],[//NOTA]])</f>
        <v>#N/A</v>
      </c>
      <c r="J97" s="86" t="e">
        <f>IF(Table5[[#This Row],[a2]]="","",Table5[[#This Row],[QTY]]*12)</f>
        <v>#N/A</v>
      </c>
      <c r="K97" s="86" t="e">
        <f>IF(Table5[[#This Row],[UNIT]]="grs","LSN",IF(Table5[[#This Row],[UNIT]]="LSN","PCS",""))</f>
        <v>#N/A</v>
      </c>
      <c r="L97" s="86" t="e">
        <f>IF(Table5[[#This Row],[a2]]="LSN",Table5[[#This Row],[a1]]*12,"")</f>
        <v>#N/A</v>
      </c>
      <c r="M97" s="86" t="e">
        <f>IF(Table5[[#This Row],[b1]]="","","PCS")</f>
        <v>#N/A</v>
      </c>
      <c r="N97" s="86"/>
      <c r="O97" s="86"/>
    </row>
    <row r="98" spans="2:15" x14ac:dyDescent="0.25">
      <c r="C98" s="194" t="e">
        <f>MATCH(A98,Table1[H_A1],0)</f>
        <v>#N/A</v>
      </c>
      <c r="D98" s="194" t="e">
        <f>MATCH(Table5[[#This Row],[NAMA]],[1]!db[NB PAJAK],0)</f>
        <v>#N/A</v>
      </c>
      <c r="E98" s="86" t="e">
        <f>INDEX(Table1[Item Description],Table5[[#This Row],[//NOTA]])</f>
        <v>#N/A</v>
      </c>
      <c r="F98">
        <f>SUMIF(Table1[H_A1],Sheet5!A98,Table1[Qty])</f>
        <v>0</v>
      </c>
      <c r="G98" t="e">
        <f>INDEX(Table1[Unit],Table5[[#This Row],[//NOTA]])</f>
        <v>#N/A</v>
      </c>
      <c r="H98" s="195">
        <f>SUMIF(Table1[H_A1],Sheet5!A98,Table1[C])</f>
        <v>0</v>
      </c>
      <c r="I98" s="195" t="e">
        <f>INDEX(Table1[Unit Price],Table5[[#This Row],[//NOTA]])</f>
        <v>#N/A</v>
      </c>
      <c r="J98" s="86" t="e">
        <f>IF(Table5[[#This Row],[a2]]="","",Table5[[#This Row],[QTY]]*12)</f>
        <v>#N/A</v>
      </c>
      <c r="K98" s="86" t="e">
        <f>IF(Table5[[#This Row],[UNIT]]="grs","LSN",IF(Table5[[#This Row],[UNIT]]="LSN","PCS",""))</f>
        <v>#N/A</v>
      </c>
      <c r="L98" s="86" t="e">
        <f>IF(Table5[[#This Row],[a2]]="LSN",Table5[[#This Row],[a1]]*12,"")</f>
        <v>#N/A</v>
      </c>
      <c r="M98" s="86" t="e">
        <f>IF(Table5[[#This Row],[b1]]="","","PCS")</f>
        <v>#N/A</v>
      </c>
      <c r="N98" s="86"/>
      <c r="O98" s="86"/>
    </row>
    <row r="99" spans="2:15" x14ac:dyDescent="0.25">
      <c r="C99" s="194" t="e">
        <f>MATCH(A99,Table1[H_A1],0)</f>
        <v>#N/A</v>
      </c>
      <c r="D99" s="194" t="e">
        <f>MATCH(Table5[[#This Row],[NAMA]],[1]!db[NB PAJAK],0)</f>
        <v>#N/A</v>
      </c>
      <c r="E99" s="86" t="e">
        <f>INDEX(Table1[Item Description],Table5[[#This Row],[//NOTA]])</f>
        <v>#N/A</v>
      </c>
      <c r="F99">
        <f>SUMIF(Table1[H_A1],Sheet5!A99,Table1[Qty])</f>
        <v>0</v>
      </c>
      <c r="G99" t="e">
        <f>INDEX(Table1[Unit],Table5[[#This Row],[//NOTA]])</f>
        <v>#N/A</v>
      </c>
      <c r="H99" s="195">
        <f>SUMIF(Table1[H_A1],Sheet5!A99,Table1[C])</f>
        <v>0</v>
      </c>
      <c r="I99" s="195" t="e">
        <f>INDEX(Table1[Unit Price],Table5[[#This Row],[//NOTA]])</f>
        <v>#N/A</v>
      </c>
      <c r="J99" s="86" t="e">
        <f>IF(Table5[[#This Row],[a2]]="","",Table5[[#This Row],[QTY]]*12)</f>
        <v>#N/A</v>
      </c>
      <c r="K99" s="86" t="e">
        <f>IF(Table5[[#This Row],[UNIT]]="grs","LSN",IF(Table5[[#This Row],[UNIT]]="LSN","PCS",""))</f>
        <v>#N/A</v>
      </c>
      <c r="L99" s="86" t="e">
        <f>IF(Table5[[#This Row],[a2]]="LSN",Table5[[#This Row],[a1]]*12,"")</f>
        <v>#N/A</v>
      </c>
      <c r="M99" s="86" t="e">
        <f>IF(Table5[[#This Row],[b1]]="","","PCS")</f>
        <v>#N/A</v>
      </c>
      <c r="N99" s="86"/>
      <c r="O99" s="86"/>
    </row>
    <row r="100" spans="2:15" x14ac:dyDescent="0.25">
      <c r="C100" s="194" t="e">
        <f>MATCH(A100,Table1[H_A1],0)</f>
        <v>#N/A</v>
      </c>
      <c r="D100" s="194" t="e">
        <f>MATCH(Table5[[#This Row],[NAMA]],[1]!db[NB PAJAK],0)</f>
        <v>#N/A</v>
      </c>
      <c r="E100" s="86" t="e">
        <f>INDEX(Table1[Item Description],Table5[[#This Row],[//NOTA]])</f>
        <v>#N/A</v>
      </c>
      <c r="F100">
        <f>SUMIF(Table1[H_A1],Sheet5!A100,Table1[Qty])</f>
        <v>0</v>
      </c>
      <c r="G100" t="e">
        <f>INDEX(Table1[Unit],Table5[[#This Row],[//NOTA]])</f>
        <v>#N/A</v>
      </c>
      <c r="H100" s="195">
        <f>SUMIF(Table1[H_A1],Sheet5!A100,Table1[C])</f>
        <v>0</v>
      </c>
      <c r="I100" s="195" t="e">
        <f>INDEX(Table1[Unit Price],Table5[[#This Row],[//NOTA]])</f>
        <v>#N/A</v>
      </c>
      <c r="J100" s="86" t="e">
        <f>IF(Table5[[#This Row],[a2]]="","",Table5[[#This Row],[QTY]]*12)</f>
        <v>#N/A</v>
      </c>
      <c r="K100" s="86" t="e">
        <f>IF(Table5[[#This Row],[UNIT]]="grs","LSN",IF(Table5[[#This Row],[UNIT]]="LSN","PCS",""))</f>
        <v>#N/A</v>
      </c>
      <c r="L100" s="86" t="e">
        <f>IF(Table5[[#This Row],[a2]]="LSN",Table5[[#This Row],[a1]]*12,"")</f>
        <v>#N/A</v>
      </c>
      <c r="M100" s="86" t="e">
        <f>IF(Table5[[#This Row],[b1]]="","","PCS")</f>
        <v>#N/A</v>
      </c>
      <c r="N100" s="86"/>
      <c r="O100" s="86"/>
    </row>
    <row r="101" spans="2:15" x14ac:dyDescent="0.25">
      <c r="C101" s="194" t="e">
        <f>MATCH(A101,Table1[H_A1],0)</f>
        <v>#N/A</v>
      </c>
      <c r="D101" s="194" t="e">
        <f>MATCH(Table5[[#This Row],[NAMA]],[1]!db[NB PAJAK],0)</f>
        <v>#N/A</v>
      </c>
      <c r="E101" s="86" t="e">
        <f>INDEX(Table1[Item Description],Table5[[#This Row],[//NOTA]])</f>
        <v>#N/A</v>
      </c>
      <c r="F101">
        <f>SUMIF(Table1[H_A1],Sheet5!A101,Table1[Qty])</f>
        <v>0</v>
      </c>
      <c r="G101" t="e">
        <f>INDEX(Table1[Unit],Table5[[#This Row],[//NOTA]])</f>
        <v>#N/A</v>
      </c>
      <c r="H101" s="195">
        <f>SUMIF(Table1[H_A1],Sheet5!A101,Table1[C])</f>
        <v>0</v>
      </c>
      <c r="I101" s="195" t="e">
        <f>INDEX(Table1[Unit Price],Table5[[#This Row],[//NOTA]])</f>
        <v>#N/A</v>
      </c>
      <c r="J101" s="86" t="e">
        <f>IF(Table5[[#This Row],[a2]]="","",Table5[[#This Row],[QTY]]*12)</f>
        <v>#N/A</v>
      </c>
      <c r="K101" s="86" t="e">
        <f>IF(Table5[[#This Row],[UNIT]]="grs","LSN",IF(Table5[[#This Row],[UNIT]]="LSN","PCS",""))</f>
        <v>#N/A</v>
      </c>
      <c r="L101" s="86" t="e">
        <f>IF(Table5[[#This Row],[a2]]="LSN",Table5[[#This Row],[a1]]*12,"")</f>
        <v>#N/A</v>
      </c>
      <c r="M101" s="86" t="e">
        <f>IF(Table5[[#This Row],[b1]]="","","PCS")</f>
        <v>#N/A</v>
      </c>
      <c r="N101" s="86"/>
      <c r="O101" s="86"/>
    </row>
    <row r="102" spans="2:15" x14ac:dyDescent="0.25">
      <c r="C102" s="194" t="e">
        <f>MATCH(A102,Table1[H_A1],0)</f>
        <v>#N/A</v>
      </c>
      <c r="D102" s="194" t="e">
        <f>MATCH(Table5[[#This Row],[NAMA]],[1]!db[NB PAJAK],0)</f>
        <v>#N/A</v>
      </c>
      <c r="E102" s="86" t="e">
        <f>INDEX(Table1[Item Description],Table5[[#This Row],[//NOTA]])</f>
        <v>#N/A</v>
      </c>
      <c r="F102" s="86">
        <f>SUMIF(Table1[H_A1],Sheet5!A102,Table1[Qty])</f>
        <v>0</v>
      </c>
      <c r="G102" s="86" t="e">
        <f>INDEX(Table1[Unit],Table5[[#This Row],[//NOTA]])</f>
        <v>#N/A</v>
      </c>
      <c r="H102" s="195">
        <f>SUMIF(Table1[H_A1],Sheet5!A102,Table1[C])</f>
        <v>0</v>
      </c>
      <c r="I102" s="195" t="e">
        <f>INDEX(Table1[Unit Price],Table5[[#This Row],[//NOTA]])</f>
        <v>#N/A</v>
      </c>
      <c r="J102" s="86" t="e">
        <f>IF(Table5[[#This Row],[a2]]="","",Table5[[#This Row],[QTY]]*12)</f>
        <v>#N/A</v>
      </c>
      <c r="K102" s="86" t="e">
        <f>IF(Table5[[#This Row],[UNIT]]="grs","LSN",IF(Table5[[#This Row],[UNIT]]="LSN","PCS",""))</f>
        <v>#N/A</v>
      </c>
      <c r="L102" s="86" t="e">
        <f>IF(Table5[[#This Row],[a2]]="LSN",Table5[[#This Row],[a1]]*12,"")</f>
        <v>#N/A</v>
      </c>
      <c r="M102" s="86" t="e">
        <f>IF(Table5[[#This Row],[b1]]="","","PCS")</f>
        <v>#N/A</v>
      </c>
      <c r="N102" s="86"/>
      <c r="O102" s="86"/>
    </row>
    <row r="103" spans="2:15" x14ac:dyDescent="0.25">
      <c r="C103" s="194" t="e">
        <f>MATCH(A103,Table1[H_A1],0)</f>
        <v>#N/A</v>
      </c>
      <c r="D103" s="194" t="e">
        <f>MATCH(Table5[[#This Row],[NAMA]],[1]!db[NB PAJAK],0)</f>
        <v>#N/A</v>
      </c>
      <c r="E103" s="86" t="e">
        <f>INDEX(Table1[Item Description],Table5[[#This Row],[//NOTA]])</f>
        <v>#N/A</v>
      </c>
      <c r="F103" s="86">
        <f>SUMIF(Table1[H_A1],Sheet5!A103,Table1[Qty])</f>
        <v>0</v>
      </c>
      <c r="G103" s="86" t="e">
        <f>INDEX(Table1[Unit],Table5[[#This Row],[//NOTA]])</f>
        <v>#N/A</v>
      </c>
      <c r="H103" s="195">
        <f>SUMIF(Table1[H_A1],Sheet5!A103,Table1[C])</f>
        <v>0</v>
      </c>
      <c r="I103" s="195" t="e">
        <f>INDEX(Table1[Unit Price],Table5[[#This Row],[//NOTA]])</f>
        <v>#N/A</v>
      </c>
      <c r="J103" s="86" t="e">
        <f>IF(Table5[[#This Row],[a2]]="","",Table5[[#This Row],[QTY]]*12)</f>
        <v>#N/A</v>
      </c>
      <c r="K103" s="86" t="e">
        <f>IF(Table5[[#This Row],[UNIT]]="grs","LSN",IF(Table5[[#This Row],[UNIT]]="LSN","PCS",""))</f>
        <v>#N/A</v>
      </c>
      <c r="L103" s="86" t="e">
        <f>IF(Table5[[#This Row],[a2]]="LSN",Table5[[#This Row],[a1]]*12,"")</f>
        <v>#N/A</v>
      </c>
      <c r="M103" s="86" t="e">
        <f>IF(Table5[[#This Row],[b1]]="","","PCS")</f>
        <v>#N/A</v>
      </c>
      <c r="N103" s="86"/>
      <c r="O103" s="86"/>
    </row>
    <row r="104" spans="2:15" x14ac:dyDescent="0.25">
      <c r="C104" s="194" t="e">
        <f>MATCH(A104,Table1[H_A1],0)</f>
        <v>#N/A</v>
      </c>
      <c r="D104" s="194" t="e">
        <f>MATCH(Table5[[#This Row],[NAMA]],[1]!db[NB PAJAK],0)</f>
        <v>#N/A</v>
      </c>
      <c r="E104" s="86" t="e">
        <f>INDEX(Table1[Item Description],Table5[[#This Row],[//NOTA]])</f>
        <v>#N/A</v>
      </c>
      <c r="F104" s="86">
        <f>SUMIF(Table1[H_A1],Sheet5!A104,Table1[Qty])</f>
        <v>0</v>
      </c>
      <c r="G104" s="86" t="e">
        <f>INDEX(Table1[Unit],Table5[[#This Row],[//NOTA]])</f>
        <v>#N/A</v>
      </c>
      <c r="H104" s="195">
        <f>SUMIF(Table1[H_A1],Sheet5!A104,Table1[C])</f>
        <v>0</v>
      </c>
      <c r="I104" s="195" t="e">
        <f>INDEX(Table1[Unit Price],Table5[[#This Row],[//NOTA]])</f>
        <v>#N/A</v>
      </c>
      <c r="J104" s="86" t="e">
        <f>IF(Table5[[#This Row],[a2]]="","",Table5[[#This Row],[QTY]]*12)</f>
        <v>#N/A</v>
      </c>
      <c r="K104" s="86" t="e">
        <f>IF(Table5[[#This Row],[UNIT]]="grs","LSN",IF(Table5[[#This Row],[UNIT]]="LSN","PCS",""))</f>
        <v>#N/A</v>
      </c>
      <c r="L104" s="86" t="e">
        <f>IF(Table5[[#This Row],[a2]]="LSN",Table5[[#This Row],[a1]]*12,"")</f>
        <v>#N/A</v>
      </c>
      <c r="M104" s="86" t="e">
        <f>IF(Table5[[#This Row],[b1]]="","","PCS")</f>
        <v>#N/A</v>
      </c>
      <c r="N104" s="86"/>
      <c r="O104" s="86"/>
    </row>
    <row r="105" spans="2:15" x14ac:dyDescent="0.25">
      <c r="C105" s="194" t="e">
        <f>MATCH(A105,Table1[H_A1],0)</f>
        <v>#N/A</v>
      </c>
      <c r="D105" s="194" t="e">
        <f>MATCH(Table5[[#This Row],[NAMA]],[1]!db[NB PAJAK],0)</f>
        <v>#N/A</v>
      </c>
      <c r="E105" s="86" t="e">
        <f>INDEX(Table1[Item Description],Table5[[#This Row],[//NOTA]])</f>
        <v>#N/A</v>
      </c>
      <c r="F105" s="86">
        <f>SUMIF(Table1[H_A1],Sheet5!A105,Table1[Qty])</f>
        <v>0</v>
      </c>
      <c r="G105" s="86" t="e">
        <f>INDEX(Table1[Unit],Table5[[#This Row],[//NOTA]])</f>
        <v>#N/A</v>
      </c>
      <c r="H105" s="195">
        <f>SUMIF(Table1[H_A1],Sheet5!A105,Table1[C])</f>
        <v>0</v>
      </c>
      <c r="I105" s="195" t="e">
        <f>INDEX(Table1[Unit Price],Table5[[#This Row],[//NOTA]])</f>
        <v>#N/A</v>
      </c>
      <c r="J105" s="86" t="e">
        <f>IF(Table5[[#This Row],[a2]]="","",Table5[[#This Row],[QTY]]*12)</f>
        <v>#N/A</v>
      </c>
      <c r="K105" s="86" t="e">
        <f>IF(Table5[[#This Row],[UNIT]]="grs","LSN",IF(Table5[[#This Row],[UNIT]]="LSN","PCS",""))</f>
        <v>#N/A</v>
      </c>
      <c r="L105" s="86" t="e">
        <f>IF(Table5[[#This Row],[a2]]="LSN",Table5[[#This Row],[a1]]*12,"")</f>
        <v>#N/A</v>
      </c>
      <c r="M105" s="86" t="e">
        <f>IF(Table5[[#This Row],[b1]]="","","PCS")</f>
        <v>#N/A</v>
      </c>
      <c r="N105" s="86"/>
      <c r="O105" s="86"/>
    </row>
    <row r="106" spans="2:15" x14ac:dyDescent="0.25">
      <c r="C106" s="194" t="e">
        <f>MATCH(A106,Table1[H_A1],0)</f>
        <v>#N/A</v>
      </c>
      <c r="D106" s="194" t="e">
        <f>MATCH(Table5[[#This Row],[NAMA]],[1]!db[NB PAJAK],0)</f>
        <v>#N/A</v>
      </c>
      <c r="E106" s="86" t="e">
        <f>INDEX(Table1[Item Description],Table5[[#This Row],[//NOTA]])</f>
        <v>#N/A</v>
      </c>
      <c r="F106" s="86">
        <f>SUMIF(Table1[H_A1],Sheet5!A106,Table1[Qty])</f>
        <v>0</v>
      </c>
      <c r="G106" s="86" t="e">
        <f>INDEX(Table1[Unit],Table5[[#This Row],[//NOTA]])</f>
        <v>#N/A</v>
      </c>
      <c r="H106" s="195">
        <f>SUMIF(Table1[H_A1],Sheet5!A106,Table1[C])</f>
        <v>0</v>
      </c>
      <c r="I106" s="195" t="e">
        <f>INDEX(Table1[Unit Price],Table5[[#This Row],[//NOTA]])</f>
        <v>#N/A</v>
      </c>
      <c r="J106" s="86" t="e">
        <f>IF(Table5[[#This Row],[a2]]="","",Table5[[#This Row],[QTY]]*12)</f>
        <v>#N/A</v>
      </c>
      <c r="K106" s="86" t="e">
        <f>IF(Table5[[#This Row],[UNIT]]="grs","LSN",IF(Table5[[#This Row],[UNIT]]="LSN","PCS",""))</f>
        <v>#N/A</v>
      </c>
      <c r="L106" s="86" t="e">
        <f>IF(Table5[[#This Row],[a2]]="LSN",Table5[[#This Row],[a1]]*12,"")</f>
        <v>#N/A</v>
      </c>
      <c r="M106" s="86" t="e">
        <f>IF(Table5[[#This Row],[b1]]="","","PCS")</f>
        <v>#N/A</v>
      </c>
      <c r="N106" s="86"/>
      <c r="O106" s="86"/>
    </row>
    <row r="107" spans="2:15" x14ac:dyDescent="0.25">
      <c r="C107" s="194" t="e">
        <f>MATCH(A107,Table1[H_A1],0)</f>
        <v>#N/A</v>
      </c>
      <c r="D107" s="194" t="e">
        <f>MATCH(Table5[[#This Row],[NAMA]],[1]!db[NB PAJAK],0)</f>
        <v>#N/A</v>
      </c>
      <c r="E107" s="86" t="e">
        <f>INDEX(Table1[Item Description],Table5[[#This Row],[//NOTA]])</f>
        <v>#N/A</v>
      </c>
      <c r="F107" s="86">
        <f>SUMIF(Table1[H_A1],Sheet5!A107,Table1[Qty])</f>
        <v>0</v>
      </c>
      <c r="G107" s="86" t="e">
        <f>INDEX(Table1[Unit],Table5[[#This Row],[//NOTA]])</f>
        <v>#N/A</v>
      </c>
      <c r="H107" s="195">
        <f>SUMIF(Table1[H_A1],Sheet5!A107,Table1[C])</f>
        <v>0</v>
      </c>
      <c r="I107" s="195" t="e">
        <f>INDEX(Table1[Unit Price],Table5[[#This Row],[//NOTA]])</f>
        <v>#N/A</v>
      </c>
      <c r="J107" s="86" t="e">
        <f>IF(Table5[[#This Row],[a2]]="","",Table5[[#This Row],[QTY]]*12)</f>
        <v>#N/A</v>
      </c>
      <c r="K107" s="86" t="e">
        <f>IF(Table5[[#This Row],[UNIT]]="grs","LSN",IF(Table5[[#This Row],[UNIT]]="LSN","PCS",""))</f>
        <v>#N/A</v>
      </c>
      <c r="L107" s="86" t="e">
        <f>IF(Table5[[#This Row],[a2]]="LSN",Table5[[#This Row],[a1]]*12,"")</f>
        <v>#N/A</v>
      </c>
      <c r="M107" s="86" t="e">
        <f>IF(Table5[[#This Row],[b1]]="","","PCS")</f>
        <v>#N/A</v>
      </c>
      <c r="N107" s="86"/>
      <c r="O107" s="86"/>
    </row>
    <row r="108" spans="2:15" x14ac:dyDescent="0.25">
      <c r="C108" s="194" t="e">
        <f>MATCH(A108,Table1[H_A1],0)</f>
        <v>#N/A</v>
      </c>
      <c r="D108" s="194" t="e">
        <f>MATCH(Table5[[#This Row],[NAMA]],[1]!db[NB PAJAK],0)</f>
        <v>#N/A</v>
      </c>
      <c r="E108" s="86" t="e">
        <f>INDEX(Table1[Item Description],Table5[[#This Row],[//NOTA]])</f>
        <v>#N/A</v>
      </c>
      <c r="F108" s="86">
        <f>SUMIF(Table1[H_A1],Sheet5!A108,Table1[Qty])</f>
        <v>0</v>
      </c>
      <c r="G108" s="86" t="e">
        <f>INDEX(Table1[Unit],Table5[[#This Row],[//NOTA]])</f>
        <v>#N/A</v>
      </c>
      <c r="H108" s="195">
        <f>SUMIF(Table1[H_A1],Sheet5!A108,Table1[C])</f>
        <v>0</v>
      </c>
      <c r="I108" s="195" t="e">
        <f>INDEX(Table1[Unit Price],Table5[[#This Row],[//NOTA]])</f>
        <v>#N/A</v>
      </c>
      <c r="J108" s="86" t="e">
        <f>IF(Table5[[#This Row],[a2]]="","",Table5[[#This Row],[QTY]]*12)</f>
        <v>#N/A</v>
      </c>
      <c r="K108" s="86" t="e">
        <f>IF(Table5[[#This Row],[UNIT]]="grs","LSN",IF(Table5[[#This Row],[UNIT]]="LSN","PCS",""))</f>
        <v>#N/A</v>
      </c>
      <c r="L108" s="86" t="e">
        <f>IF(Table5[[#This Row],[a2]]="LSN",Table5[[#This Row],[a1]]*12,"")</f>
        <v>#N/A</v>
      </c>
      <c r="M108" s="86" t="e">
        <f>IF(Table5[[#This Row],[b1]]="","","PCS")</f>
        <v>#N/A</v>
      </c>
      <c r="N108" s="86"/>
      <c r="O108" s="86"/>
    </row>
    <row r="109" spans="2:15" x14ac:dyDescent="0.25">
      <c r="C109" s="194" t="e">
        <f>MATCH(A109,Table1[H_A1],0)</f>
        <v>#N/A</v>
      </c>
      <c r="D109" s="194" t="e">
        <f>MATCH(Table5[[#This Row],[NAMA]],[1]!db[NB PAJAK],0)</f>
        <v>#N/A</v>
      </c>
      <c r="E109" s="86" t="e">
        <f>INDEX(Table1[Item Description],Table5[[#This Row],[//NOTA]])</f>
        <v>#N/A</v>
      </c>
      <c r="F109" s="86">
        <f>SUMIF(Table1[H_A1],Sheet5!A109,Table1[Qty])</f>
        <v>0</v>
      </c>
      <c r="G109" s="86" t="e">
        <f>INDEX(Table1[Unit],Table5[[#This Row],[//NOTA]])</f>
        <v>#N/A</v>
      </c>
      <c r="H109" s="195">
        <f>SUMIF(Table1[H_A1],Sheet5!A109,Table1[C])</f>
        <v>0</v>
      </c>
      <c r="I109" s="195" t="e">
        <f>INDEX(Table1[Unit Price],Table5[[#This Row],[//NOTA]])</f>
        <v>#N/A</v>
      </c>
      <c r="J109" s="86" t="e">
        <f>IF(Table5[[#This Row],[a2]]="","",Table5[[#This Row],[QTY]]*12)</f>
        <v>#N/A</v>
      </c>
      <c r="K109" s="86" t="e">
        <f>IF(Table5[[#This Row],[UNIT]]="grs","LSN",IF(Table5[[#This Row],[UNIT]]="LSN","PCS",""))</f>
        <v>#N/A</v>
      </c>
      <c r="L109" s="86" t="e">
        <f>IF(Table5[[#This Row],[a2]]="LSN",Table5[[#This Row],[a1]]*12,"")</f>
        <v>#N/A</v>
      </c>
      <c r="M109" s="86" t="e">
        <f>IF(Table5[[#This Row],[b1]]="","","PCS")</f>
        <v>#N/A</v>
      </c>
      <c r="N109" s="86"/>
      <c r="O109" s="86"/>
    </row>
    <row r="110" spans="2:15" x14ac:dyDescent="0.25">
      <c r="C110" s="194" t="e">
        <f>MATCH(A110,Table1[H_A1],0)</f>
        <v>#N/A</v>
      </c>
      <c r="D110" s="194" t="e">
        <f>MATCH(Table5[[#This Row],[NAMA]],[1]!db[NB PAJAK],0)</f>
        <v>#N/A</v>
      </c>
      <c r="E110" s="86" t="e">
        <f>INDEX(Table1[Item Description],Table5[[#This Row],[//NOTA]])</f>
        <v>#N/A</v>
      </c>
      <c r="F110" s="86">
        <f>SUMIF(Table1[H_A1],Sheet5!A110,Table1[Qty])</f>
        <v>0</v>
      </c>
      <c r="G110" s="86" t="e">
        <f>INDEX(Table1[Unit],Table5[[#This Row],[//NOTA]])</f>
        <v>#N/A</v>
      </c>
      <c r="H110" s="195">
        <f>SUMIF(Table1[H_A1],Sheet5!A110,Table1[C])</f>
        <v>0</v>
      </c>
      <c r="I110" s="195" t="e">
        <f>INDEX(Table1[Unit Price],Table5[[#This Row],[//NOTA]])</f>
        <v>#N/A</v>
      </c>
      <c r="J110" s="86" t="e">
        <f>IF(Table5[[#This Row],[a2]]="","",Table5[[#This Row],[QTY]]*12)</f>
        <v>#N/A</v>
      </c>
      <c r="K110" s="86" t="e">
        <f>IF(Table5[[#This Row],[UNIT]]="grs","LSN",IF(Table5[[#This Row],[UNIT]]="LSN","PCS",""))</f>
        <v>#N/A</v>
      </c>
      <c r="L110" s="86" t="e">
        <f>IF(Table5[[#This Row],[a2]]="LSN",Table5[[#This Row],[a1]]*12,"")</f>
        <v>#N/A</v>
      </c>
      <c r="M110" s="86" t="e">
        <f>IF(Table5[[#This Row],[b1]]="","","PCS")</f>
        <v>#N/A</v>
      </c>
      <c r="N110" s="86"/>
      <c r="O110" s="86"/>
    </row>
    <row r="111" spans="2:15" x14ac:dyDescent="0.25">
      <c r="C111" s="194" t="e">
        <f>MATCH(A111,Table1[H_A1],0)</f>
        <v>#N/A</v>
      </c>
      <c r="D111" s="194" t="e">
        <f>MATCH(Table5[[#This Row],[NAMA]],[1]!db[NB PAJAK],0)</f>
        <v>#N/A</v>
      </c>
      <c r="E111" s="86" t="e">
        <f>INDEX(Table1[Item Description],Table5[[#This Row],[//NOTA]])</f>
        <v>#N/A</v>
      </c>
      <c r="F111" s="86">
        <f>SUMIF(Table1[H_A1],Sheet5!A111,Table1[Qty])</f>
        <v>0</v>
      </c>
      <c r="G111" s="86" t="e">
        <f>INDEX(Table1[Unit],Table5[[#This Row],[//NOTA]])</f>
        <v>#N/A</v>
      </c>
      <c r="H111" s="195">
        <f>SUMIF(Table1[H_A1],Sheet5!A111,Table1[C])</f>
        <v>0</v>
      </c>
      <c r="I111" s="195" t="e">
        <f>INDEX(Table1[Unit Price],Table5[[#This Row],[//NOTA]])</f>
        <v>#N/A</v>
      </c>
      <c r="J111" s="86" t="e">
        <f>IF(Table5[[#This Row],[a2]]="","",Table5[[#This Row],[QTY]]*12)</f>
        <v>#N/A</v>
      </c>
      <c r="K111" s="86" t="e">
        <f>IF(Table5[[#This Row],[UNIT]]="grs","LSN",IF(Table5[[#This Row],[UNIT]]="LSN","PCS",""))</f>
        <v>#N/A</v>
      </c>
      <c r="L111" s="86" t="e">
        <f>IF(Table5[[#This Row],[a2]]="LSN",Table5[[#This Row],[a1]]*12,"")</f>
        <v>#N/A</v>
      </c>
      <c r="M111" s="86" t="e">
        <f>IF(Table5[[#This Row],[b1]]="","","PCS")</f>
        <v>#N/A</v>
      </c>
      <c r="N111" s="86"/>
      <c r="O111" s="86"/>
    </row>
    <row r="112" spans="2:15" x14ac:dyDescent="0.25">
      <c r="C112" s="194" t="e">
        <f>MATCH(A112,Table1[H_A1],0)</f>
        <v>#N/A</v>
      </c>
      <c r="D112" s="194" t="e">
        <f>MATCH(Table5[[#This Row],[NAMA]],[1]!db[NB PAJAK],0)</f>
        <v>#N/A</v>
      </c>
      <c r="E112" s="86" t="e">
        <f>INDEX(Table1[Item Description],Table5[[#This Row],[//NOTA]])</f>
        <v>#N/A</v>
      </c>
      <c r="F112" s="86">
        <f>SUMIF(Table1[H_A1],Sheet5!A112,Table1[Qty])</f>
        <v>0</v>
      </c>
      <c r="G112" s="86" t="e">
        <f>INDEX(Table1[Unit],Table5[[#This Row],[//NOTA]])</f>
        <v>#N/A</v>
      </c>
      <c r="H112" s="195">
        <f>SUMIF(Table1[H_A1],Sheet5!A112,Table1[C])</f>
        <v>0</v>
      </c>
      <c r="I112" s="195" t="e">
        <f>INDEX(Table1[Unit Price],Table5[[#This Row],[//NOTA]])</f>
        <v>#N/A</v>
      </c>
      <c r="J112" s="86" t="e">
        <f>IF(Table5[[#This Row],[a2]]="","",Table5[[#This Row],[QTY]]*12)</f>
        <v>#N/A</v>
      </c>
      <c r="K112" s="86" t="e">
        <f>IF(Table5[[#This Row],[UNIT]]="grs","LSN",IF(Table5[[#This Row],[UNIT]]="LSN","PCS",""))</f>
        <v>#N/A</v>
      </c>
      <c r="L112" s="86" t="e">
        <f>IF(Table5[[#This Row],[a2]]="LSN",Table5[[#This Row],[a1]]*12,"")</f>
        <v>#N/A</v>
      </c>
      <c r="M112" s="86" t="e">
        <f>IF(Table5[[#This Row],[b1]]="","","PCS")</f>
        <v>#N/A</v>
      </c>
      <c r="N112" s="86"/>
      <c r="O112" s="86"/>
    </row>
    <row r="113" spans="3:15" x14ac:dyDescent="0.25">
      <c r="C113" s="194" t="e">
        <f>MATCH(A113,Table1[H_A1],0)</f>
        <v>#N/A</v>
      </c>
      <c r="D113" s="194" t="e">
        <f>MATCH(Table5[[#This Row],[NAMA]],[1]!db[NB PAJAK],0)</f>
        <v>#N/A</v>
      </c>
      <c r="E113" s="86" t="e">
        <f>INDEX(Table1[Item Description],Table5[[#This Row],[//NOTA]])</f>
        <v>#N/A</v>
      </c>
      <c r="F113" s="86">
        <f>SUMIF(Table1[H_A1],Sheet5!A113,Table1[Qty])</f>
        <v>0</v>
      </c>
      <c r="G113" s="86" t="e">
        <f>INDEX(Table1[Unit],Table5[[#This Row],[//NOTA]])</f>
        <v>#N/A</v>
      </c>
      <c r="H113" s="195">
        <f>SUMIF(Table1[H_A1],Sheet5!A113,Table1[C])</f>
        <v>0</v>
      </c>
      <c r="I113" s="195" t="e">
        <f>INDEX(Table1[Unit Price],Table5[[#This Row],[//NOTA]])</f>
        <v>#N/A</v>
      </c>
      <c r="J113" s="86" t="e">
        <f>IF(Table5[[#This Row],[a2]]="","",Table5[[#This Row],[QTY]]*12)</f>
        <v>#N/A</v>
      </c>
      <c r="K113" s="86" t="e">
        <f>IF(Table5[[#This Row],[UNIT]]="grs","LSN",IF(Table5[[#This Row],[UNIT]]="LSN","PCS",""))</f>
        <v>#N/A</v>
      </c>
      <c r="L113" s="86" t="e">
        <f>IF(Table5[[#This Row],[a2]]="LSN",Table5[[#This Row],[a1]]*12,"")</f>
        <v>#N/A</v>
      </c>
      <c r="M113" s="86" t="e">
        <f>IF(Table5[[#This Row],[b1]]="","","PCS")</f>
        <v>#N/A</v>
      </c>
      <c r="N113" s="86"/>
      <c r="O113" s="86"/>
    </row>
    <row r="114" spans="3:15" x14ac:dyDescent="0.25">
      <c r="C114" s="194" t="e">
        <f>MATCH(A114,Table1[H_A1],0)</f>
        <v>#N/A</v>
      </c>
      <c r="D114" s="194" t="e">
        <f>MATCH(Table5[[#This Row],[NAMA]],[1]!db[NB PAJAK],0)</f>
        <v>#N/A</v>
      </c>
      <c r="E114" s="86" t="e">
        <f>INDEX(Table1[Item Description],Table5[[#This Row],[//NOTA]])</f>
        <v>#N/A</v>
      </c>
      <c r="F114" s="86">
        <f>SUMIF(Table1[H_A1],Sheet5!A114,Table1[Qty])</f>
        <v>0</v>
      </c>
      <c r="G114" s="86" t="e">
        <f>INDEX(Table1[Unit],Table5[[#This Row],[//NOTA]])</f>
        <v>#N/A</v>
      </c>
      <c r="H114" s="195">
        <f>SUMIF(Table1[H_A1],Sheet5!A114,Table1[C])</f>
        <v>0</v>
      </c>
      <c r="I114" s="195" t="e">
        <f>INDEX(Table1[Unit Price],Table5[[#This Row],[//NOTA]])</f>
        <v>#N/A</v>
      </c>
      <c r="J114" s="86" t="e">
        <f>IF(Table5[[#This Row],[a2]]="","",Table5[[#This Row],[QTY]]*12)</f>
        <v>#N/A</v>
      </c>
      <c r="K114" s="86" t="e">
        <f>IF(Table5[[#This Row],[UNIT]]="grs","LSN",IF(Table5[[#This Row],[UNIT]]="LSN","PCS",""))</f>
        <v>#N/A</v>
      </c>
      <c r="L114" s="86" t="e">
        <f>IF(Table5[[#This Row],[a2]]="LSN",Table5[[#This Row],[a1]]*12,"")</f>
        <v>#N/A</v>
      </c>
      <c r="M114" s="86" t="e">
        <f>IF(Table5[[#This Row],[b1]]="","","PCS")</f>
        <v>#N/A</v>
      </c>
      <c r="N114" s="86"/>
      <c r="O114" s="86"/>
    </row>
    <row r="115" spans="3:15" x14ac:dyDescent="0.25">
      <c r="C115" s="194" t="e">
        <f>MATCH(A115,Table1[H_A1],0)</f>
        <v>#N/A</v>
      </c>
      <c r="D115" s="194" t="e">
        <f>MATCH(Table5[[#This Row],[NAMA]],[1]!db[NB PAJAK],0)</f>
        <v>#N/A</v>
      </c>
      <c r="E115" s="86" t="e">
        <f>INDEX(Table1[Item Description],Table5[[#This Row],[//NOTA]])</f>
        <v>#N/A</v>
      </c>
      <c r="F115" s="86">
        <f>SUMIF(Table1[H_A1],Sheet5!A115,Table1[Qty])</f>
        <v>0</v>
      </c>
      <c r="G115" s="86" t="e">
        <f>INDEX(Table1[Unit],Table5[[#This Row],[//NOTA]])</f>
        <v>#N/A</v>
      </c>
      <c r="H115" s="195">
        <f>SUMIF(Table1[H_A1],Sheet5!A115,Table1[C])</f>
        <v>0</v>
      </c>
      <c r="I115" s="195" t="e">
        <f>INDEX(Table1[Unit Price],Table5[[#This Row],[//NOTA]])</f>
        <v>#N/A</v>
      </c>
      <c r="J115" s="86" t="e">
        <f>IF(Table5[[#This Row],[a2]]="","",Table5[[#This Row],[QTY]]*12)</f>
        <v>#N/A</v>
      </c>
      <c r="K115" s="86" t="e">
        <f>IF(Table5[[#This Row],[UNIT]]="grs","LSN",IF(Table5[[#This Row],[UNIT]]="LSN","PCS",""))</f>
        <v>#N/A</v>
      </c>
      <c r="L115" s="86" t="e">
        <f>IF(Table5[[#This Row],[a2]]="LSN",Table5[[#This Row],[a1]]*12,"")</f>
        <v>#N/A</v>
      </c>
      <c r="M115" s="86" t="e">
        <f>IF(Table5[[#This Row],[b1]]="","","PCS")</f>
        <v>#N/A</v>
      </c>
      <c r="N115" s="86"/>
      <c r="O115" s="86"/>
    </row>
    <row r="116" spans="3:15" x14ac:dyDescent="0.25">
      <c r="C116" s="194" t="e">
        <f>MATCH(A116,Table1[H_A1],0)</f>
        <v>#N/A</v>
      </c>
      <c r="D116" s="194" t="e">
        <f>MATCH(Table5[[#This Row],[NAMA]],[1]!db[NB PAJAK],0)</f>
        <v>#N/A</v>
      </c>
      <c r="E116" s="86" t="e">
        <f>INDEX(Table1[Item Description],Table5[[#This Row],[//NOTA]])</f>
        <v>#N/A</v>
      </c>
      <c r="F116" s="86">
        <f>SUMIF(Table1[H_A1],Sheet5!A116,Table1[Qty])</f>
        <v>0</v>
      </c>
      <c r="G116" s="86" t="e">
        <f>INDEX(Table1[Unit],Table5[[#This Row],[//NOTA]])</f>
        <v>#N/A</v>
      </c>
      <c r="H116" s="195">
        <f>SUMIF(Table1[H_A1],Sheet5!A116,Table1[C])</f>
        <v>0</v>
      </c>
      <c r="I116" s="195" t="e">
        <f>INDEX(Table1[Unit Price],Table5[[#This Row],[//NOTA]])</f>
        <v>#N/A</v>
      </c>
      <c r="J116" s="86" t="e">
        <f>IF(Table5[[#This Row],[a2]]="","",Table5[[#This Row],[QTY]]*12)</f>
        <v>#N/A</v>
      </c>
      <c r="K116" s="86" t="e">
        <f>IF(Table5[[#This Row],[UNIT]]="grs","LSN",IF(Table5[[#This Row],[UNIT]]="LSN","PCS",""))</f>
        <v>#N/A</v>
      </c>
      <c r="L116" s="86" t="e">
        <f>IF(Table5[[#This Row],[a2]]="LSN",Table5[[#This Row],[a1]]*12,"")</f>
        <v>#N/A</v>
      </c>
      <c r="M116" s="86" t="e">
        <f>IF(Table5[[#This Row],[b1]]="","","PCS")</f>
        <v>#N/A</v>
      </c>
      <c r="N116" s="86"/>
      <c r="O116" s="86"/>
    </row>
    <row r="117" spans="3:15" x14ac:dyDescent="0.25">
      <c r="C117" s="194" t="e">
        <f>MATCH(A117,Table1[H_A1],0)</f>
        <v>#N/A</v>
      </c>
      <c r="D117" s="194" t="e">
        <f>MATCH(Table5[[#This Row],[NAMA]],[1]!db[NB PAJAK],0)</f>
        <v>#N/A</v>
      </c>
      <c r="E117" s="86" t="e">
        <f>INDEX(Table1[Item Description],Table5[[#This Row],[//NOTA]])</f>
        <v>#N/A</v>
      </c>
      <c r="F117" s="86">
        <f>SUMIF(Table1[H_A1],Sheet5!A117,Table1[Qty])</f>
        <v>0</v>
      </c>
      <c r="G117" s="86" t="e">
        <f>INDEX(Table1[Unit],Table5[[#This Row],[//NOTA]])</f>
        <v>#N/A</v>
      </c>
      <c r="H117" s="195">
        <f>SUMIF(Table1[H_A1],Sheet5!A117,Table1[C])</f>
        <v>0</v>
      </c>
      <c r="I117" s="195" t="e">
        <f>INDEX(Table1[Unit Price],Table5[[#This Row],[//NOTA]])</f>
        <v>#N/A</v>
      </c>
      <c r="J117" s="86" t="e">
        <f>IF(Table5[[#This Row],[a2]]="","",Table5[[#This Row],[QTY]]*12)</f>
        <v>#N/A</v>
      </c>
      <c r="K117" s="86" t="e">
        <f>IF(Table5[[#This Row],[UNIT]]="grs","LSN",IF(Table5[[#This Row],[UNIT]]="LSN","PCS",""))</f>
        <v>#N/A</v>
      </c>
      <c r="L117" s="86" t="e">
        <f>IF(Table5[[#This Row],[a2]]="LSN",Table5[[#This Row],[a1]]*12,"")</f>
        <v>#N/A</v>
      </c>
      <c r="M117" s="86" t="e">
        <f>IF(Table5[[#This Row],[b1]]="","","PCS")</f>
        <v>#N/A</v>
      </c>
      <c r="N117" s="86"/>
      <c r="O117" s="86"/>
    </row>
    <row r="118" spans="3:15" x14ac:dyDescent="0.25">
      <c r="C118" s="194" t="e">
        <f>MATCH(A118,Table1[H_A1],0)</f>
        <v>#N/A</v>
      </c>
      <c r="D118" s="194" t="e">
        <f>MATCH(Table5[[#This Row],[NAMA]],[1]!db[NB PAJAK],0)</f>
        <v>#N/A</v>
      </c>
      <c r="E118" s="86" t="e">
        <f>INDEX(Table1[Item Description],Table5[[#This Row],[//NOTA]])</f>
        <v>#N/A</v>
      </c>
      <c r="F118" s="86">
        <f>SUMIF(Table1[H_A1],Sheet5!A118,Table1[Qty])</f>
        <v>0</v>
      </c>
      <c r="G118" s="86" t="e">
        <f>INDEX(Table1[Unit],Table5[[#This Row],[//NOTA]])</f>
        <v>#N/A</v>
      </c>
      <c r="H118" s="195">
        <f>SUMIF(Table1[H_A1],Sheet5!A118,Table1[C])</f>
        <v>0</v>
      </c>
      <c r="I118" s="195" t="e">
        <f>INDEX(Table1[Unit Price],Table5[[#This Row],[//NOTA]])</f>
        <v>#N/A</v>
      </c>
      <c r="J118" s="86" t="e">
        <f>IF(Table5[[#This Row],[a2]]="","",Table5[[#This Row],[QTY]]*12)</f>
        <v>#N/A</v>
      </c>
      <c r="K118" s="86" t="e">
        <f>IF(Table5[[#This Row],[UNIT]]="grs","LSN",IF(Table5[[#This Row],[UNIT]]="LSN","PCS",""))</f>
        <v>#N/A</v>
      </c>
      <c r="L118" s="86" t="e">
        <f>IF(Table5[[#This Row],[a2]]="LSN",Table5[[#This Row],[a1]]*12,"")</f>
        <v>#N/A</v>
      </c>
      <c r="M118" s="86" t="e">
        <f>IF(Table5[[#This Row],[b1]]="","","PCS")</f>
        <v>#N/A</v>
      </c>
      <c r="N118" s="86"/>
      <c r="O118" s="86"/>
    </row>
    <row r="119" spans="3:15" x14ac:dyDescent="0.25">
      <c r="C119" s="194" t="e">
        <f>MATCH(A119,Table1[H_A1],0)</f>
        <v>#N/A</v>
      </c>
      <c r="D119" s="194" t="e">
        <f>MATCH(Table5[[#This Row],[NAMA]],[1]!db[NB PAJAK],0)</f>
        <v>#N/A</v>
      </c>
      <c r="E119" s="86" t="e">
        <f>INDEX(Table1[Item Description],Table5[[#This Row],[//NOTA]])</f>
        <v>#N/A</v>
      </c>
      <c r="F119" s="86">
        <f>SUMIF(Table1[H_A1],Sheet5!A119,Table1[Qty])</f>
        <v>0</v>
      </c>
      <c r="G119" s="86" t="e">
        <f>INDEX(Table1[Unit],Table5[[#This Row],[//NOTA]])</f>
        <v>#N/A</v>
      </c>
      <c r="H119" s="195">
        <f>SUMIF(Table1[H_A1],Sheet5!A119,Table1[C])</f>
        <v>0</v>
      </c>
      <c r="I119" s="195" t="e">
        <f>INDEX(Table1[Unit Price],Table5[[#This Row],[//NOTA]])</f>
        <v>#N/A</v>
      </c>
      <c r="J119" s="86" t="e">
        <f>IF(Table5[[#This Row],[a2]]="","",Table5[[#This Row],[QTY]]*12)</f>
        <v>#N/A</v>
      </c>
      <c r="K119" s="86" t="e">
        <f>IF(Table5[[#This Row],[UNIT]]="grs","LSN",IF(Table5[[#This Row],[UNIT]]="LSN","PCS",""))</f>
        <v>#N/A</v>
      </c>
      <c r="L119" s="86" t="e">
        <f>IF(Table5[[#This Row],[a2]]="LSN",Table5[[#This Row],[a1]]*12,"")</f>
        <v>#N/A</v>
      </c>
      <c r="M119" s="86" t="e">
        <f>IF(Table5[[#This Row],[b1]]="","","PCS")</f>
        <v>#N/A</v>
      </c>
      <c r="N119" s="86"/>
      <c r="O119" s="86"/>
    </row>
    <row r="120" spans="3:15" x14ac:dyDescent="0.25">
      <c r="C120" s="194" t="e">
        <f>MATCH(A120,Table1[H_A1],0)</f>
        <v>#N/A</v>
      </c>
      <c r="D120" s="194" t="e">
        <f>MATCH(Table5[[#This Row],[NAMA]],[1]!db[NB PAJAK],0)</f>
        <v>#N/A</v>
      </c>
      <c r="E120" s="86" t="e">
        <f>INDEX(Table1[Item Description],Table5[[#This Row],[//NOTA]])</f>
        <v>#N/A</v>
      </c>
      <c r="F120" s="86">
        <f>SUMIF(Table1[H_A1],Sheet5!A120,Table1[Qty])</f>
        <v>0</v>
      </c>
      <c r="G120" s="86" t="e">
        <f>INDEX(Table1[Unit],Table5[[#This Row],[//NOTA]])</f>
        <v>#N/A</v>
      </c>
      <c r="H120" s="195">
        <f>SUMIF(Table1[H_A1],Sheet5!A120,Table1[C])</f>
        <v>0</v>
      </c>
      <c r="I120" s="195" t="e">
        <f>INDEX(Table1[Unit Price],Table5[[#This Row],[//NOTA]])</f>
        <v>#N/A</v>
      </c>
      <c r="J120" s="86" t="e">
        <f>IF(Table5[[#This Row],[a2]]="","",Table5[[#This Row],[QTY]]*12)</f>
        <v>#N/A</v>
      </c>
      <c r="K120" s="86" t="e">
        <f>IF(Table5[[#This Row],[UNIT]]="grs","LSN",IF(Table5[[#This Row],[UNIT]]="LSN","PCS",""))</f>
        <v>#N/A</v>
      </c>
      <c r="L120" s="86" t="e">
        <f>IF(Table5[[#This Row],[a2]]="LSN",Table5[[#This Row],[a1]]*12,"")</f>
        <v>#N/A</v>
      </c>
      <c r="M120" s="86" t="e">
        <f>IF(Table5[[#This Row],[b1]]="","","PCS")</f>
        <v>#N/A</v>
      </c>
      <c r="N120" s="86"/>
      <c r="O120" s="86"/>
    </row>
    <row r="121" spans="3:15" x14ac:dyDescent="0.25">
      <c r="C121" s="194" t="e">
        <f>MATCH(A121,Table1[H_A1],0)</f>
        <v>#N/A</v>
      </c>
      <c r="D121" s="194" t="e">
        <f>MATCH(Table5[[#This Row],[NAMA]],[1]!db[NB PAJAK],0)</f>
        <v>#N/A</v>
      </c>
      <c r="E121" s="86" t="e">
        <f>INDEX(Table1[Item Description],Table5[[#This Row],[//NOTA]])</f>
        <v>#N/A</v>
      </c>
      <c r="F121" s="86">
        <f>SUMIF(Table1[H_A1],Sheet5!A121,Table1[Qty])</f>
        <v>0</v>
      </c>
      <c r="G121" s="86" t="e">
        <f>INDEX(Table1[Unit],Table5[[#This Row],[//NOTA]])</f>
        <v>#N/A</v>
      </c>
      <c r="H121" s="195">
        <f>SUMIF(Table1[H_A1],Sheet5!A121,Table1[C])</f>
        <v>0</v>
      </c>
      <c r="I121" s="195" t="e">
        <f>INDEX(Table1[Unit Price],Table5[[#This Row],[//NOTA]])</f>
        <v>#N/A</v>
      </c>
      <c r="J121" s="86" t="e">
        <f>IF(Table5[[#This Row],[a2]]="","",Table5[[#This Row],[QTY]]*12)</f>
        <v>#N/A</v>
      </c>
      <c r="K121" s="86" t="e">
        <f>IF(Table5[[#This Row],[UNIT]]="grs","LSN",IF(Table5[[#This Row],[UNIT]]="LSN","PCS",""))</f>
        <v>#N/A</v>
      </c>
      <c r="L121" s="86" t="e">
        <f>IF(Table5[[#This Row],[a2]]="LSN",Table5[[#This Row],[a1]]*12,"")</f>
        <v>#N/A</v>
      </c>
      <c r="M121" s="86" t="e">
        <f>IF(Table5[[#This Row],[b1]]="","","PCS")</f>
        <v>#N/A</v>
      </c>
      <c r="N121" s="86"/>
      <c r="O121" s="86"/>
    </row>
    <row r="122" spans="3:15" x14ac:dyDescent="0.25">
      <c r="C122" s="194" t="e">
        <f>MATCH(A122,Table1[H_A1],0)</f>
        <v>#N/A</v>
      </c>
      <c r="D122" s="194" t="e">
        <f>MATCH(Table5[[#This Row],[NAMA]],[1]!db[NB PAJAK],0)</f>
        <v>#N/A</v>
      </c>
      <c r="E122" s="86" t="e">
        <f>INDEX(Table1[Item Description],Table5[[#This Row],[//NOTA]])</f>
        <v>#N/A</v>
      </c>
      <c r="F122" s="86">
        <f>SUMIF(Table1[H_A1],Sheet5!A122,Table1[Qty])</f>
        <v>0</v>
      </c>
      <c r="G122" s="86" t="e">
        <f>INDEX(Table1[Unit],Table5[[#This Row],[//NOTA]])</f>
        <v>#N/A</v>
      </c>
      <c r="H122" s="195">
        <f>SUMIF(Table1[H_A1],Sheet5!A122,Table1[C])</f>
        <v>0</v>
      </c>
      <c r="I122" s="195" t="e">
        <f>INDEX(Table1[Unit Price],Table5[[#This Row],[//NOTA]])</f>
        <v>#N/A</v>
      </c>
      <c r="J122" s="86" t="e">
        <f>IF(Table5[[#This Row],[a2]]="","",Table5[[#This Row],[QTY]]*12)</f>
        <v>#N/A</v>
      </c>
      <c r="K122" s="86" t="e">
        <f>IF(Table5[[#This Row],[UNIT]]="grs","LSN",IF(Table5[[#This Row],[UNIT]]="LSN","PCS",""))</f>
        <v>#N/A</v>
      </c>
      <c r="L122" s="86" t="e">
        <f>IF(Table5[[#This Row],[a2]]="LSN",Table5[[#This Row],[a1]]*12,"")</f>
        <v>#N/A</v>
      </c>
      <c r="M122" s="86" t="e">
        <f>IF(Table5[[#This Row],[b1]]="","","PCS")</f>
        <v>#N/A</v>
      </c>
      <c r="N122" s="86"/>
      <c r="O122" s="86"/>
    </row>
    <row r="123" spans="3:15" x14ac:dyDescent="0.25">
      <c r="C123" s="194" t="e">
        <f>MATCH(A123,Table1[H_A1],0)</f>
        <v>#N/A</v>
      </c>
      <c r="D123" s="194" t="e">
        <f>MATCH(Table5[[#This Row],[NAMA]],[1]!db[NB PAJAK],0)</f>
        <v>#N/A</v>
      </c>
      <c r="E123" s="86" t="e">
        <f>INDEX(Table1[Item Description],Table5[[#This Row],[//NOTA]])</f>
        <v>#N/A</v>
      </c>
      <c r="F123" s="86">
        <f>SUMIF(Table1[H_A1],Sheet5!A123,Table1[Qty])</f>
        <v>0</v>
      </c>
      <c r="G123" s="86" t="e">
        <f>INDEX(Table1[Unit],Table5[[#This Row],[//NOTA]])</f>
        <v>#N/A</v>
      </c>
      <c r="H123" s="195">
        <f>SUMIF(Table1[H_A1],Sheet5!A123,Table1[C])</f>
        <v>0</v>
      </c>
      <c r="I123" s="195" t="e">
        <f>INDEX(Table1[Unit Price],Table5[[#This Row],[//NOTA]])</f>
        <v>#N/A</v>
      </c>
      <c r="J123" s="86" t="e">
        <f>IF(Table5[[#This Row],[a2]]="","",Table5[[#This Row],[QTY]]*12)</f>
        <v>#N/A</v>
      </c>
      <c r="K123" s="86" t="e">
        <f>IF(Table5[[#This Row],[UNIT]]="grs","LSN",IF(Table5[[#This Row],[UNIT]]="LSN","PCS",""))</f>
        <v>#N/A</v>
      </c>
      <c r="L123" s="86" t="e">
        <f>IF(Table5[[#This Row],[a2]]="LSN",Table5[[#This Row],[a1]]*12,"")</f>
        <v>#N/A</v>
      </c>
      <c r="M123" s="86" t="e">
        <f>IF(Table5[[#This Row],[b1]]="","","PCS")</f>
        <v>#N/A</v>
      </c>
      <c r="N123" s="86"/>
      <c r="O123" s="86"/>
    </row>
    <row r="124" spans="3:15" x14ac:dyDescent="0.25">
      <c r="C124" s="194" t="e">
        <f>MATCH(A124,Table1[H_A1],0)</f>
        <v>#N/A</v>
      </c>
      <c r="D124" s="194" t="e">
        <f>MATCH(Table5[[#This Row],[NAMA]],[1]!db[NB PAJAK],0)</f>
        <v>#N/A</v>
      </c>
      <c r="E124" s="86" t="e">
        <f>INDEX(Table1[Item Description],Table5[[#This Row],[//NOTA]])</f>
        <v>#N/A</v>
      </c>
      <c r="F124" s="86">
        <f>SUMIF(Table1[H_A1],Sheet5!A124,Table1[Qty])</f>
        <v>0</v>
      </c>
      <c r="G124" s="86" t="e">
        <f>INDEX(Table1[Unit],Table5[[#This Row],[//NOTA]])</f>
        <v>#N/A</v>
      </c>
      <c r="H124" s="195">
        <f>SUMIF(Table1[H_A1],Sheet5!A124,Table1[C])</f>
        <v>0</v>
      </c>
      <c r="I124" s="195" t="e">
        <f>INDEX(Table1[Unit Price],Table5[[#This Row],[//NOTA]])</f>
        <v>#N/A</v>
      </c>
      <c r="J124" s="86" t="e">
        <f>IF(Table5[[#This Row],[a2]]="","",Table5[[#This Row],[QTY]]*12)</f>
        <v>#N/A</v>
      </c>
      <c r="K124" s="86" t="e">
        <f>IF(Table5[[#This Row],[UNIT]]="grs","LSN",IF(Table5[[#This Row],[UNIT]]="LSN","PCS",""))</f>
        <v>#N/A</v>
      </c>
      <c r="L124" s="86" t="e">
        <f>IF(Table5[[#This Row],[a2]]="LSN",Table5[[#This Row],[a1]]*12,"")</f>
        <v>#N/A</v>
      </c>
      <c r="M124" s="86" t="e">
        <f>IF(Table5[[#This Row],[b1]]="","","PCS")</f>
        <v>#N/A</v>
      </c>
      <c r="N124" s="86"/>
      <c r="O124" s="86"/>
    </row>
    <row r="125" spans="3:15" x14ac:dyDescent="0.25">
      <c r="C125" s="194" t="e">
        <f>MATCH(A125,Table1[H_A1],0)</f>
        <v>#N/A</v>
      </c>
      <c r="D125" s="194" t="e">
        <f>MATCH(Table5[[#This Row],[NAMA]],[1]!db[NB PAJAK],0)</f>
        <v>#N/A</v>
      </c>
      <c r="E125" s="86" t="e">
        <f>INDEX(Table1[Item Description],Table5[[#This Row],[//NOTA]])</f>
        <v>#N/A</v>
      </c>
      <c r="F125" s="86">
        <f>SUMIF(Table1[H_A1],Sheet5!A125,Table1[Qty])</f>
        <v>0</v>
      </c>
      <c r="G125" s="86" t="e">
        <f>INDEX(Table1[Unit],Table5[[#This Row],[//NOTA]])</f>
        <v>#N/A</v>
      </c>
      <c r="H125" s="195">
        <f>SUMIF(Table1[H_A1],Sheet5!A125,Table1[C])</f>
        <v>0</v>
      </c>
      <c r="I125" s="195" t="e">
        <f>INDEX(Table1[Unit Price],Table5[[#This Row],[//NOTA]])</f>
        <v>#N/A</v>
      </c>
      <c r="J125" s="86" t="e">
        <f>IF(Table5[[#This Row],[a2]]="","",Table5[[#This Row],[QTY]]*12)</f>
        <v>#N/A</v>
      </c>
      <c r="K125" s="86" t="e">
        <f>IF(Table5[[#This Row],[UNIT]]="grs","LSN",IF(Table5[[#This Row],[UNIT]]="LSN","PCS",""))</f>
        <v>#N/A</v>
      </c>
      <c r="L125" s="86" t="e">
        <f>IF(Table5[[#This Row],[a2]]="LSN",Table5[[#This Row],[a1]]*12,"")</f>
        <v>#N/A</v>
      </c>
      <c r="M125" s="86" t="e">
        <f>IF(Table5[[#This Row],[b1]]="","","PCS")</f>
        <v>#N/A</v>
      </c>
      <c r="N125" s="86"/>
      <c r="O125" s="86"/>
    </row>
    <row r="126" spans="3:15" x14ac:dyDescent="0.25">
      <c r="C126" s="194" t="e">
        <f>MATCH(A126,Table1[H_A1],0)</f>
        <v>#N/A</v>
      </c>
      <c r="D126" s="194" t="e">
        <f>MATCH(Table5[[#This Row],[NAMA]],[1]!db[NB PAJAK],0)</f>
        <v>#N/A</v>
      </c>
      <c r="E126" s="86" t="e">
        <f>INDEX(Table1[Item Description],Table5[[#This Row],[//NOTA]])</f>
        <v>#N/A</v>
      </c>
      <c r="F126" s="86">
        <f>SUMIF(Table1[H_A1],Sheet5!A126,Table1[Qty])</f>
        <v>0</v>
      </c>
      <c r="G126" s="86" t="e">
        <f>INDEX(Table1[Unit],Table5[[#This Row],[//NOTA]])</f>
        <v>#N/A</v>
      </c>
      <c r="H126" s="195">
        <f>SUMIF(Table1[H_A1],Sheet5!A126,Table1[C])</f>
        <v>0</v>
      </c>
      <c r="I126" s="195" t="e">
        <f>INDEX(Table1[Unit Price],Table5[[#This Row],[//NOTA]])</f>
        <v>#N/A</v>
      </c>
      <c r="J126" s="86" t="e">
        <f>IF(Table5[[#This Row],[a2]]="","",Table5[[#This Row],[QTY]]*12)</f>
        <v>#N/A</v>
      </c>
      <c r="K126" s="86" t="e">
        <f>IF(Table5[[#This Row],[UNIT]]="grs","LSN",IF(Table5[[#This Row],[UNIT]]="LSN","PCS",""))</f>
        <v>#N/A</v>
      </c>
      <c r="L126" s="86" t="e">
        <f>IF(Table5[[#This Row],[a2]]="LSN",Table5[[#This Row],[a1]]*12,"")</f>
        <v>#N/A</v>
      </c>
      <c r="M126" s="86" t="e">
        <f>IF(Table5[[#This Row],[b1]]="","","PCS")</f>
        <v>#N/A</v>
      </c>
      <c r="N126" s="86"/>
      <c r="O126" s="86"/>
    </row>
    <row r="127" spans="3:15" x14ac:dyDescent="0.25">
      <c r="C127" s="194" t="e">
        <f>MATCH(A127,Table1[H_A1],0)</f>
        <v>#N/A</v>
      </c>
      <c r="D127" s="194" t="e">
        <f>MATCH(Table5[[#This Row],[NAMA]],[1]!db[NB PAJAK],0)</f>
        <v>#N/A</v>
      </c>
      <c r="E127" s="86" t="e">
        <f>INDEX(Table1[Item Description],Table5[[#This Row],[//NOTA]])</f>
        <v>#N/A</v>
      </c>
      <c r="F127" s="86">
        <f>SUMIF(Table1[H_A1],Sheet5!A127,Table1[Qty])</f>
        <v>0</v>
      </c>
      <c r="G127" s="86" t="e">
        <f>INDEX(Table1[Unit],Table5[[#This Row],[//NOTA]])</f>
        <v>#N/A</v>
      </c>
      <c r="H127" s="195">
        <f>SUMIF(Table1[H_A1],Sheet5!A127,Table1[C])</f>
        <v>0</v>
      </c>
      <c r="I127" s="195" t="e">
        <f>INDEX(Table1[Unit Price],Table5[[#This Row],[//NOTA]])</f>
        <v>#N/A</v>
      </c>
      <c r="J127" s="86" t="e">
        <f>IF(Table5[[#This Row],[a2]]="","",Table5[[#This Row],[QTY]]*12)</f>
        <v>#N/A</v>
      </c>
      <c r="K127" s="86" t="e">
        <f>IF(Table5[[#This Row],[UNIT]]="grs","LSN",IF(Table5[[#This Row],[UNIT]]="LSN","PCS",""))</f>
        <v>#N/A</v>
      </c>
      <c r="L127" s="86" t="e">
        <f>IF(Table5[[#This Row],[a2]]="LSN",Table5[[#This Row],[a1]]*12,"")</f>
        <v>#N/A</v>
      </c>
      <c r="M127" s="86" t="e">
        <f>IF(Table5[[#This Row],[b1]]="","","PCS")</f>
        <v>#N/A</v>
      </c>
      <c r="N127" s="86"/>
      <c r="O127" s="86"/>
    </row>
    <row r="128" spans="3:15" x14ac:dyDescent="0.25">
      <c r="C128" s="194" t="e">
        <f>MATCH(A128,Table1[H_A1],0)</f>
        <v>#N/A</v>
      </c>
      <c r="D128" s="194" t="e">
        <f>MATCH(Table5[[#This Row],[NAMA]],[1]!db[NB PAJAK],0)</f>
        <v>#N/A</v>
      </c>
      <c r="E128" s="86" t="e">
        <f>INDEX(Table1[Item Description],Table5[[#This Row],[//NOTA]])</f>
        <v>#N/A</v>
      </c>
      <c r="F128" s="86">
        <f>SUMIF(Table1[H_A1],Sheet5!A128,Table1[Qty])</f>
        <v>0</v>
      </c>
      <c r="G128" s="86" t="e">
        <f>INDEX(Table1[Unit],Table5[[#This Row],[//NOTA]])</f>
        <v>#N/A</v>
      </c>
      <c r="H128" s="195">
        <f>SUMIF(Table1[H_A1],Sheet5!A128,Table1[C])</f>
        <v>0</v>
      </c>
      <c r="I128" s="195" t="e">
        <f>INDEX(Table1[Unit Price],Table5[[#This Row],[//NOTA]])</f>
        <v>#N/A</v>
      </c>
      <c r="J128" s="86" t="e">
        <f>IF(Table5[[#This Row],[a2]]="","",Table5[[#This Row],[QTY]]*12)</f>
        <v>#N/A</v>
      </c>
      <c r="K128" s="86" t="e">
        <f>IF(Table5[[#This Row],[UNIT]]="grs","LSN",IF(Table5[[#This Row],[UNIT]]="LSN","PCS",""))</f>
        <v>#N/A</v>
      </c>
      <c r="L128" s="86" t="e">
        <f>IF(Table5[[#This Row],[a2]]="LSN",Table5[[#This Row],[a1]]*12,"")</f>
        <v>#N/A</v>
      </c>
      <c r="M128" s="86" t="e">
        <f>IF(Table5[[#This Row],[b1]]="","","PCS")</f>
        <v>#N/A</v>
      </c>
      <c r="N128" s="86"/>
      <c r="O128" s="86"/>
    </row>
    <row r="129" spans="3:15" x14ac:dyDescent="0.25">
      <c r="C129" s="194" t="e">
        <f>MATCH(A129,Table1[H_A1],0)</f>
        <v>#N/A</v>
      </c>
      <c r="D129" s="194" t="e">
        <f>MATCH(Table5[[#This Row],[NAMA]],[1]!db[NB PAJAK],0)</f>
        <v>#N/A</v>
      </c>
      <c r="E129" s="86" t="e">
        <f>INDEX(Table1[Item Description],Table5[[#This Row],[//NOTA]])</f>
        <v>#N/A</v>
      </c>
      <c r="F129" s="86">
        <f>SUMIF(Table1[H_A1],Sheet5!A129,Table1[Qty])</f>
        <v>0</v>
      </c>
      <c r="G129" s="86" t="e">
        <f>INDEX(Table1[Unit],Table5[[#This Row],[//NOTA]])</f>
        <v>#N/A</v>
      </c>
      <c r="H129" s="195">
        <f>SUMIF(Table1[H_A1],Sheet5!A129,Table1[C])</f>
        <v>0</v>
      </c>
      <c r="I129" s="195" t="e">
        <f>INDEX(Table1[Unit Price],Table5[[#This Row],[//NOTA]])</f>
        <v>#N/A</v>
      </c>
      <c r="J129" s="86" t="e">
        <f>IF(Table5[[#This Row],[a2]]="","",Table5[[#This Row],[QTY]]*12)</f>
        <v>#N/A</v>
      </c>
      <c r="K129" s="86" t="e">
        <f>IF(Table5[[#This Row],[UNIT]]="grs","LSN",IF(Table5[[#This Row],[UNIT]]="LSN","PCS",""))</f>
        <v>#N/A</v>
      </c>
      <c r="L129" s="86" t="e">
        <f>IF(Table5[[#This Row],[a2]]="LSN",Table5[[#This Row],[a1]]*12,"")</f>
        <v>#N/A</v>
      </c>
      <c r="M129" s="86" t="e">
        <f>IF(Table5[[#This Row],[b1]]="","","PCS")</f>
        <v>#N/A</v>
      </c>
      <c r="N129" s="86"/>
      <c r="O129" s="86"/>
    </row>
    <row r="130" spans="3:15" x14ac:dyDescent="0.25">
      <c r="C130" s="194" t="e">
        <f>MATCH(A130,Table1[H_A1],0)</f>
        <v>#N/A</v>
      </c>
      <c r="D130" s="194" t="e">
        <f>MATCH(Table5[[#This Row],[NAMA]],[1]!db[NB PAJAK],0)</f>
        <v>#N/A</v>
      </c>
      <c r="E130" s="86" t="e">
        <f>INDEX(Table1[Item Description],Table5[[#This Row],[//NOTA]])</f>
        <v>#N/A</v>
      </c>
      <c r="F130" s="86">
        <f>SUMIF(Table1[H_A1],Sheet5!A130,Table1[Qty])</f>
        <v>0</v>
      </c>
      <c r="G130" s="86" t="e">
        <f>INDEX(Table1[Unit],Table5[[#This Row],[//NOTA]])</f>
        <v>#N/A</v>
      </c>
      <c r="H130" s="195">
        <f>SUMIF(Table1[H_A1],Sheet5!A130,Table1[C])</f>
        <v>0</v>
      </c>
      <c r="I130" s="195" t="e">
        <f>INDEX(Table1[Unit Price],Table5[[#This Row],[//NOTA]])</f>
        <v>#N/A</v>
      </c>
      <c r="J130" s="86" t="e">
        <f>IF(Table5[[#This Row],[a2]]="","",Table5[[#This Row],[QTY]]*12)</f>
        <v>#N/A</v>
      </c>
      <c r="K130" s="86" t="e">
        <f>IF(Table5[[#This Row],[UNIT]]="grs","LSN",IF(Table5[[#This Row],[UNIT]]="LSN","PCS",""))</f>
        <v>#N/A</v>
      </c>
      <c r="L130" s="86" t="e">
        <f>IF(Table5[[#This Row],[a2]]="LSN",Table5[[#This Row],[a1]]*12,"")</f>
        <v>#N/A</v>
      </c>
      <c r="M130" s="86" t="e">
        <f>IF(Table5[[#This Row],[b1]]="","","PCS")</f>
        <v>#N/A</v>
      </c>
      <c r="N130" s="86"/>
      <c r="O130" s="86"/>
    </row>
    <row r="131" spans="3:15" x14ac:dyDescent="0.25">
      <c r="C131" s="194" t="e">
        <f>MATCH(A131,Table1[H_A1],0)</f>
        <v>#N/A</v>
      </c>
      <c r="D131" s="194" t="e">
        <f>MATCH(Table5[[#This Row],[NAMA]],[1]!db[NB PAJAK],0)</f>
        <v>#N/A</v>
      </c>
      <c r="E131" s="86" t="e">
        <f>INDEX(Table1[Item Description],Table5[[#This Row],[//NOTA]])</f>
        <v>#N/A</v>
      </c>
      <c r="F131" s="86">
        <f>SUMIF(Table1[H_A1],Sheet5!A131,Table1[Qty])</f>
        <v>0</v>
      </c>
      <c r="G131" s="86" t="e">
        <f>INDEX(Table1[Unit],Table5[[#This Row],[//NOTA]])</f>
        <v>#N/A</v>
      </c>
      <c r="H131" s="195">
        <f>SUMIF(Table1[H_A1],Sheet5!A131,Table1[C])</f>
        <v>0</v>
      </c>
      <c r="I131" s="195" t="e">
        <f>INDEX(Table1[Unit Price],Table5[[#This Row],[//NOTA]])</f>
        <v>#N/A</v>
      </c>
      <c r="J131" s="86" t="e">
        <f>IF(Table5[[#This Row],[a2]]="","",Table5[[#This Row],[QTY]]*12)</f>
        <v>#N/A</v>
      </c>
      <c r="K131" s="86" t="e">
        <f>IF(Table5[[#This Row],[UNIT]]="grs","LSN",IF(Table5[[#This Row],[UNIT]]="LSN","PCS",""))</f>
        <v>#N/A</v>
      </c>
      <c r="L131" s="86" t="e">
        <f>IF(Table5[[#This Row],[a2]]="LSN",Table5[[#This Row],[a1]]*12,"")</f>
        <v>#N/A</v>
      </c>
      <c r="M131" s="86" t="e">
        <f>IF(Table5[[#This Row],[b1]]="","","PCS")</f>
        <v>#N/A</v>
      </c>
      <c r="N131" s="86"/>
      <c r="O131" s="86"/>
    </row>
    <row r="132" spans="3:15" x14ac:dyDescent="0.25">
      <c r="C132" s="194" t="e">
        <f>MATCH(A132,Table1[H_A1],0)</f>
        <v>#N/A</v>
      </c>
      <c r="D132" s="194" t="e">
        <f>MATCH(Table5[[#This Row],[NAMA]],[1]!db[NB PAJAK],0)</f>
        <v>#N/A</v>
      </c>
      <c r="E132" s="86" t="e">
        <f>INDEX(Table1[Item Description],Table5[[#This Row],[//NOTA]])</f>
        <v>#N/A</v>
      </c>
      <c r="F132" s="86">
        <f>SUMIF(Table1[H_A1],Sheet5!A132,Table1[Qty])</f>
        <v>0</v>
      </c>
      <c r="G132" s="86" t="e">
        <f>INDEX(Table1[Unit],Table5[[#This Row],[//NOTA]])</f>
        <v>#N/A</v>
      </c>
      <c r="H132" s="195">
        <f>SUMIF(Table1[H_A1],Sheet5!A132,Table1[C])</f>
        <v>0</v>
      </c>
      <c r="I132" s="195" t="e">
        <f>INDEX(Table1[Unit Price],Table5[[#This Row],[//NOTA]])</f>
        <v>#N/A</v>
      </c>
      <c r="J132" s="86" t="e">
        <f>IF(Table5[[#This Row],[a2]]="","",Table5[[#This Row],[QTY]]*12)</f>
        <v>#N/A</v>
      </c>
      <c r="K132" s="86" t="e">
        <f>IF(Table5[[#This Row],[UNIT]]="grs","LSN",IF(Table5[[#This Row],[UNIT]]="LSN","PCS",""))</f>
        <v>#N/A</v>
      </c>
      <c r="L132" s="86" t="e">
        <f>IF(Table5[[#This Row],[a2]]="LSN",Table5[[#This Row],[a1]]*12,"")</f>
        <v>#N/A</v>
      </c>
      <c r="M132" s="86" t="e">
        <f>IF(Table5[[#This Row],[b1]]="","","PCS")</f>
        <v>#N/A</v>
      </c>
      <c r="N132" s="86"/>
      <c r="O132" s="86"/>
    </row>
    <row r="133" spans="3:15" x14ac:dyDescent="0.25">
      <c r="C133" s="194" t="e">
        <f>MATCH(A133,Table1[H_A1],0)</f>
        <v>#N/A</v>
      </c>
      <c r="D133" s="194" t="e">
        <f>MATCH(Table5[[#This Row],[NAMA]],[1]!db[NB PAJAK],0)</f>
        <v>#N/A</v>
      </c>
      <c r="E133" s="86" t="e">
        <f>INDEX(Table1[Item Description],Table5[[#This Row],[//NOTA]])</f>
        <v>#N/A</v>
      </c>
      <c r="F133" s="86">
        <f>SUMIF(Table1[H_A1],Sheet5!A133,Table1[Qty])</f>
        <v>0</v>
      </c>
      <c r="G133" s="86" t="e">
        <f>INDEX(Table1[Unit],Table5[[#This Row],[//NOTA]])</f>
        <v>#N/A</v>
      </c>
      <c r="H133" s="195">
        <f>SUMIF(Table1[H_A1],Sheet5!A133,Table1[C])</f>
        <v>0</v>
      </c>
      <c r="I133" s="195" t="e">
        <f>INDEX(Table1[Unit Price],Table5[[#This Row],[//NOTA]])</f>
        <v>#N/A</v>
      </c>
      <c r="J133" s="86" t="e">
        <f>IF(Table5[[#This Row],[a2]]="","",Table5[[#This Row],[QTY]]*12)</f>
        <v>#N/A</v>
      </c>
      <c r="K133" s="86" t="e">
        <f>IF(Table5[[#This Row],[UNIT]]="grs","LSN",IF(Table5[[#This Row],[UNIT]]="LSN","PCS",""))</f>
        <v>#N/A</v>
      </c>
      <c r="L133" s="86" t="e">
        <f>IF(Table5[[#This Row],[a2]]="LSN",Table5[[#This Row],[a1]]*12,"")</f>
        <v>#N/A</v>
      </c>
      <c r="M133" s="86" t="e">
        <f>IF(Table5[[#This Row],[b1]]="","","PCS")</f>
        <v>#N/A</v>
      </c>
      <c r="N133" s="86"/>
      <c r="O133" s="86"/>
    </row>
    <row r="134" spans="3:15" x14ac:dyDescent="0.25">
      <c r="C134" s="194" t="e">
        <f>MATCH(A134,Table1[H_A1],0)</f>
        <v>#N/A</v>
      </c>
      <c r="D134" s="194" t="e">
        <f>MATCH(Table5[[#This Row],[NAMA]],[1]!db[NB PAJAK],0)</f>
        <v>#N/A</v>
      </c>
      <c r="E134" s="86" t="e">
        <f>INDEX(Table1[Item Description],Table5[[#This Row],[//NOTA]])</f>
        <v>#N/A</v>
      </c>
      <c r="F134" s="86">
        <f>SUMIF(Table1[H_A1],Sheet5!A134,Table1[Qty])</f>
        <v>0</v>
      </c>
      <c r="G134" s="86" t="e">
        <f>INDEX(Table1[Unit],Table5[[#This Row],[//NOTA]])</f>
        <v>#N/A</v>
      </c>
      <c r="H134" s="195">
        <f>SUMIF(Table1[H_A1],Sheet5!A134,Table1[C])</f>
        <v>0</v>
      </c>
      <c r="I134" s="195" t="e">
        <f>INDEX(Table1[Unit Price],Table5[[#This Row],[//NOTA]])</f>
        <v>#N/A</v>
      </c>
      <c r="J134" s="86" t="e">
        <f>IF(Table5[[#This Row],[a2]]="","",Table5[[#This Row],[QTY]]*12)</f>
        <v>#N/A</v>
      </c>
      <c r="K134" s="86" t="e">
        <f>IF(Table5[[#This Row],[UNIT]]="grs","LSN",IF(Table5[[#This Row],[UNIT]]="LSN","PCS",""))</f>
        <v>#N/A</v>
      </c>
      <c r="L134" s="86" t="e">
        <f>IF(Table5[[#This Row],[a2]]="LSN",Table5[[#This Row],[a1]]*12,"")</f>
        <v>#N/A</v>
      </c>
      <c r="M134" s="86" t="e">
        <f>IF(Table5[[#This Row],[b1]]="","","PCS")</f>
        <v>#N/A</v>
      </c>
      <c r="N134" s="86"/>
      <c r="O134" s="86"/>
    </row>
    <row r="135" spans="3:15" x14ac:dyDescent="0.25">
      <c r="C135" s="194" t="e">
        <f>MATCH(A135,Table1[H_A1],0)</f>
        <v>#N/A</v>
      </c>
      <c r="D135" s="194" t="e">
        <f>MATCH(Table5[[#This Row],[NAMA]],[1]!db[NB PAJAK],0)</f>
        <v>#N/A</v>
      </c>
      <c r="E135" s="86" t="e">
        <f>INDEX(Table1[Item Description],Table5[[#This Row],[//NOTA]])</f>
        <v>#N/A</v>
      </c>
      <c r="F135" s="86">
        <f>SUMIF(Table1[H_A1],Sheet5!A135,Table1[Qty])</f>
        <v>0</v>
      </c>
      <c r="G135" s="86" t="e">
        <f>INDEX(Table1[Unit],Table5[[#This Row],[//NOTA]])</f>
        <v>#N/A</v>
      </c>
      <c r="H135" s="195">
        <f>SUMIF(Table1[H_A1],Sheet5!A135,Table1[C])</f>
        <v>0</v>
      </c>
      <c r="I135" s="195" t="e">
        <f>INDEX(Table1[Unit Price],Table5[[#This Row],[//NOTA]])</f>
        <v>#N/A</v>
      </c>
      <c r="J135" s="86" t="e">
        <f>IF(Table5[[#This Row],[a2]]="","",Table5[[#This Row],[QTY]]*12)</f>
        <v>#N/A</v>
      </c>
      <c r="K135" s="86" t="e">
        <f>IF(Table5[[#This Row],[UNIT]]="grs","LSN",IF(Table5[[#This Row],[UNIT]]="LSN","PCS",""))</f>
        <v>#N/A</v>
      </c>
      <c r="L135" s="86" t="e">
        <f>IF(Table5[[#This Row],[a2]]="LSN",Table5[[#This Row],[a1]]*12,"")</f>
        <v>#N/A</v>
      </c>
      <c r="M135" s="86" t="e">
        <f>IF(Table5[[#This Row],[b1]]="","","PCS")</f>
        <v>#N/A</v>
      </c>
      <c r="N135" s="86"/>
      <c r="O135" s="86"/>
    </row>
    <row r="136" spans="3:15" x14ac:dyDescent="0.25">
      <c r="C136" s="194" t="e">
        <f>MATCH(A136,Table1[H_A1],0)</f>
        <v>#N/A</v>
      </c>
      <c r="D136" s="194" t="e">
        <f>MATCH(Table5[[#This Row],[NAMA]],[1]!db[NB PAJAK],0)</f>
        <v>#N/A</v>
      </c>
      <c r="E136" s="86" t="e">
        <f>INDEX(Table1[Item Description],Table5[[#This Row],[//NOTA]])</f>
        <v>#N/A</v>
      </c>
      <c r="F136" s="86">
        <f>SUMIF(Table1[H_A1],Sheet5!A136,Table1[Qty])</f>
        <v>0</v>
      </c>
      <c r="G136" s="86" t="e">
        <f>INDEX(Table1[Unit],Table5[[#This Row],[//NOTA]])</f>
        <v>#N/A</v>
      </c>
      <c r="H136" s="195">
        <f>SUMIF(Table1[H_A1],Sheet5!A136,Table1[C])</f>
        <v>0</v>
      </c>
      <c r="I136" s="195" t="e">
        <f>INDEX(Table1[Unit Price],Table5[[#This Row],[//NOTA]])</f>
        <v>#N/A</v>
      </c>
      <c r="J136" s="86" t="e">
        <f>IF(Table5[[#This Row],[a2]]="","",Table5[[#This Row],[QTY]]*12)</f>
        <v>#N/A</v>
      </c>
      <c r="K136" s="86" t="e">
        <f>IF(Table5[[#This Row],[UNIT]]="grs","LSN",IF(Table5[[#This Row],[UNIT]]="LSN","PCS",""))</f>
        <v>#N/A</v>
      </c>
      <c r="L136" s="86" t="e">
        <f>IF(Table5[[#This Row],[a2]]="LSN",Table5[[#This Row],[a1]]*12,"")</f>
        <v>#N/A</v>
      </c>
      <c r="M136" s="86" t="e">
        <f>IF(Table5[[#This Row],[b1]]="","","PCS")</f>
        <v>#N/A</v>
      </c>
      <c r="N136" s="86"/>
      <c r="O136" s="86"/>
    </row>
    <row r="137" spans="3:15" x14ac:dyDescent="0.25">
      <c r="C137" s="194" t="e">
        <f>MATCH(A137,Table1[H_A1],0)</f>
        <v>#N/A</v>
      </c>
      <c r="D137" s="194" t="e">
        <f>MATCH(Table5[[#This Row],[NAMA]],[1]!db[NB PAJAK],0)</f>
        <v>#N/A</v>
      </c>
      <c r="E137" s="86" t="e">
        <f>INDEX(Table1[Item Description],Table5[[#This Row],[//NOTA]])</f>
        <v>#N/A</v>
      </c>
      <c r="F137" s="86">
        <f>SUMIF(Table1[H_A1],Sheet5!A137,Table1[Qty])</f>
        <v>0</v>
      </c>
      <c r="G137" s="86" t="e">
        <f>INDEX(Table1[Unit],Table5[[#This Row],[//NOTA]])</f>
        <v>#N/A</v>
      </c>
      <c r="H137" s="195">
        <f>SUMIF(Table1[H_A1],Sheet5!A137,Table1[C])</f>
        <v>0</v>
      </c>
      <c r="I137" s="195" t="e">
        <f>INDEX(Table1[Unit Price],Table5[[#This Row],[//NOTA]])</f>
        <v>#N/A</v>
      </c>
      <c r="J137" s="86" t="e">
        <f>IF(Table5[[#This Row],[a2]]="","",Table5[[#This Row],[QTY]]*12)</f>
        <v>#N/A</v>
      </c>
      <c r="K137" s="86" t="e">
        <f>IF(Table5[[#This Row],[UNIT]]="grs","LSN",IF(Table5[[#This Row],[UNIT]]="LSN","PCS",""))</f>
        <v>#N/A</v>
      </c>
      <c r="L137" s="86" t="e">
        <f>IF(Table5[[#This Row],[a2]]="LSN",Table5[[#This Row],[a1]]*12,"")</f>
        <v>#N/A</v>
      </c>
      <c r="M137" s="86" t="e">
        <f>IF(Table5[[#This Row],[b1]]="","","PCS")</f>
        <v>#N/A</v>
      </c>
      <c r="N137" s="86"/>
      <c r="O137" s="86"/>
    </row>
    <row r="138" spans="3:15" x14ac:dyDescent="0.25">
      <c r="C138" s="194" t="e">
        <f>MATCH(A138,Table1[H_A1],0)</f>
        <v>#N/A</v>
      </c>
      <c r="D138" s="194" t="e">
        <f>MATCH(Table5[[#This Row],[NAMA]],[1]!db[NB PAJAK],0)</f>
        <v>#N/A</v>
      </c>
      <c r="E138" s="86" t="e">
        <f>INDEX(Table1[Item Description],Table5[[#This Row],[//NOTA]])</f>
        <v>#N/A</v>
      </c>
      <c r="F138" s="86">
        <f>SUMIF(Table1[H_A1],Sheet5!A138,Table1[Qty])</f>
        <v>0</v>
      </c>
      <c r="G138" s="86" t="e">
        <f>INDEX(Table1[Unit],Table5[[#This Row],[//NOTA]])</f>
        <v>#N/A</v>
      </c>
      <c r="H138" s="195">
        <f>SUMIF(Table1[H_A1],Sheet5!A138,Table1[C])</f>
        <v>0</v>
      </c>
      <c r="I138" s="195" t="e">
        <f>INDEX(Table1[Unit Price],Table5[[#This Row],[//NOTA]])</f>
        <v>#N/A</v>
      </c>
      <c r="J138" s="86" t="e">
        <f>IF(Table5[[#This Row],[a2]]="","",Table5[[#This Row],[QTY]]*12)</f>
        <v>#N/A</v>
      </c>
      <c r="K138" s="86" t="e">
        <f>IF(Table5[[#This Row],[UNIT]]="grs","LSN",IF(Table5[[#This Row],[UNIT]]="LSN","PCS",""))</f>
        <v>#N/A</v>
      </c>
      <c r="L138" s="86" t="e">
        <f>IF(Table5[[#This Row],[a2]]="LSN",Table5[[#This Row],[a1]]*12,"")</f>
        <v>#N/A</v>
      </c>
      <c r="M138" s="86" t="e">
        <f>IF(Table5[[#This Row],[b1]]="","","PCS")</f>
        <v>#N/A</v>
      </c>
      <c r="N138" s="86"/>
      <c r="O138" s="86"/>
    </row>
    <row r="139" spans="3:15" x14ac:dyDescent="0.25">
      <c r="C139" s="194" t="e">
        <f>MATCH(A139,Table1[H_A1],0)</f>
        <v>#N/A</v>
      </c>
      <c r="D139" s="194" t="e">
        <f>MATCH(Table5[[#This Row],[NAMA]],[1]!db[NB PAJAK],0)</f>
        <v>#N/A</v>
      </c>
      <c r="E139" s="86" t="e">
        <f>INDEX(Table1[Item Description],Table5[[#This Row],[//NOTA]])</f>
        <v>#N/A</v>
      </c>
      <c r="F139" s="86">
        <f>SUMIF(Table1[H_A1],Sheet5!A139,Table1[Qty])</f>
        <v>0</v>
      </c>
      <c r="G139" s="86" t="e">
        <f>INDEX(Table1[Unit],Table5[[#This Row],[//NOTA]])</f>
        <v>#N/A</v>
      </c>
      <c r="H139" s="195">
        <f>SUMIF(Table1[H_A1],Sheet5!A139,Table1[C])</f>
        <v>0</v>
      </c>
      <c r="I139" s="195" t="e">
        <f>INDEX(Table1[Unit Price],Table5[[#This Row],[//NOTA]])</f>
        <v>#N/A</v>
      </c>
      <c r="J139" s="86" t="e">
        <f>IF(Table5[[#This Row],[a2]]="","",Table5[[#This Row],[QTY]]*12)</f>
        <v>#N/A</v>
      </c>
      <c r="K139" s="86" t="e">
        <f>IF(Table5[[#This Row],[UNIT]]="grs","LSN",IF(Table5[[#This Row],[UNIT]]="LSN","PCS",""))</f>
        <v>#N/A</v>
      </c>
      <c r="L139" s="86" t="e">
        <f>IF(Table5[[#This Row],[a2]]="LSN",Table5[[#This Row],[a1]]*12,"")</f>
        <v>#N/A</v>
      </c>
      <c r="M139" s="86" t="e">
        <f>IF(Table5[[#This Row],[b1]]="","","PCS")</f>
        <v>#N/A</v>
      </c>
      <c r="N139" s="86"/>
      <c r="O139" s="86"/>
    </row>
  </sheetData>
  <conditionalFormatting sqref="E2:E139">
    <cfRule type="duplicateValues" dxfId="14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9"/>
  <sheetViews>
    <sheetView workbookViewId="0">
      <selection activeCell="A4" sqref="A4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290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95</v>
      </c>
      <c r="B3" t="s">
        <v>94</v>
      </c>
      <c r="D3" t="s">
        <v>19</v>
      </c>
      <c r="E3" s="86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83</v>
      </c>
      <c r="B5" t="s">
        <v>84</v>
      </c>
      <c r="D5" t="s">
        <v>85</v>
      </c>
      <c r="E5" s="86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60</v>
      </c>
      <c r="B6" t="s">
        <v>62</v>
      </c>
      <c r="C6" t="s">
        <v>61</v>
      </c>
      <c r="D6" t="s">
        <v>19</v>
      </c>
      <c r="E6" s="86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88</v>
      </c>
      <c r="B7" t="s">
        <v>62</v>
      </c>
      <c r="C7" t="s">
        <v>61</v>
      </c>
      <c r="D7" t="s">
        <v>19</v>
      </c>
      <c r="E7" s="86" t="str">
        <f>CONCATENATE(Table2[[#This Row],[b]],IF(Table2[[#This Row],[c]]=""," ",CONCATENATE(" ",Table2[[#This Row],[c]]," ")),Table2[[#This Row],[d]])</f>
        <v>CV PELITA JAYA (ANUGERAH SEJAHTERA) PURWOKERTO</v>
      </c>
    </row>
    <row r="8" spans="1:5" x14ac:dyDescent="0.25">
      <c r="A8" t="s">
        <v>70</v>
      </c>
      <c r="B8" t="s">
        <v>71</v>
      </c>
      <c r="D8" t="s">
        <v>72</v>
      </c>
      <c r="E8" s="86" t="str">
        <f>CONCATENATE(Table2[[#This Row],[b]],IF(Table2[[#This Row],[c]]=""," ",CONCATENATE(" ",Table2[[#This Row],[c]]," ")),Table2[[#This Row],[d]])</f>
        <v>CV RAINBOW NUSANTARA SIDOARJO</v>
      </c>
    </row>
    <row r="9" spans="1:5" x14ac:dyDescent="0.25">
      <c r="A9" t="s">
        <v>78</v>
      </c>
      <c r="B9" t="s">
        <v>79</v>
      </c>
      <c r="D9" t="s">
        <v>80</v>
      </c>
      <c r="E9" s="86" t="str">
        <f>CONCATENATE(Table2[[#This Row],[b]],IF(Table2[[#This Row],[c]]=""," ",CONCATENATE(" ",Table2[[#This Row],[c]]," ")),Table2[[#This Row],[d]])</f>
        <v>CV SINAR CAHAYA NIRMALA BREBES</v>
      </c>
    </row>
    <row r="10" spans="1:5" x14ac:dyDescent="0.25">
      <c r="A10" t="s">
        <v>90</v>
      </c>
      <c r="B10" t="s">
        <v>81</v>
      </c>
      <c r="D10" t="s">
        <v>82</v>
      </c>
      <c r="E10" s="86" t="str">
        <f>CONCATENATE(Table2[[#This Row],[b]],IF(Table2[[#This Row],[c]]=""," ",CONCATENATE(" ",Table2[[#This Row],[c]]," ")),Table2[[#This Row],[d]])</f>
        <v>CV SUPER FANCY NUSANTARA KARANGJATI</v>
      </c>
    </row>
    <row r="11" spans="1:5" x14ac:dyDescent="0.25">
      <c r="A11" t="s">
        <v>101</v>
      </c>
      <c r="B11" t="s">
        <v>103</v>
      </c>
      <c r="D11" t="s">
        <v>102</v>
      </c>
      <c r="E11" s="86" t="str">
        <f>CONCATENATE(Table2[[#This Row],[b]],IF(Table2[[#This Row],[c]]=""," ",CONCATENATE(" ",Table2[[#This Row],[c]]," ")),Table2[[#This Row],[d]])</f>
        <v>CV TIARA SOLO</v>
      </c>
    </row>
    <row r="12" spans="1:5" x14ac:dyDescent="0.25">
      <c r="A12" t="s">
        <v>42</v>
      </c>
      <c r="B12" t="s">
        <v>17</v>
      </c>
      <c r="D12" t="s">
        <v>19</v>
      </c>
      <c r="E12" t="str">
        <f>CONCATENATE(Table2[[#This Row],[b]],IF(Table2[[#This Row],[c]]=""," ",CONCATENATE(" ",Table2[[#This Row],[c]]," ")),Table2[[#This Row],[d]])</f>
        <v>CV TRINITY CENTRAAL PURWOKERTO</v>
      </c>
    </row>
    <row r="13" spans="1:5" x14ac:dyDescent="0.25">
      <c r="A13" t="s">
        <v>96</v>
      </c>
      <c r="B13" t="s">
        <v>68</v>
      </c>
      <c r="D13" t="s">
        <v>69</v>
      </c>
      <c r="E13" s="86" t="str">
        <f>CONCATENATE(Table2[[#This Row],[b]],IF(Table2[[#This Row],[c]]=""," ",CONCATENATE(" ",Table2[[#This Row],[c]]," ")),Table2[[#This Row],[d]])</f>
        <v>CV UTAMA PUTRA TULUNG AGUNG</v>
      </c>
    </row>
    <row r="14" spans="1:5" x14ac:dyDescent="0.25">
      <c r="A14" t="s">
        <v>73</v>
      </c>
      <c r="B14" t="s">
        <v>74</v>
      </c>
      <c r="C14" t="s">
        <v>75</v>
      </c>
      <c r="D14" t="s">
        <v>76</v>
      </c>
      <c r="E14" s="86" t="str">
        <f>CONCATENATE(Table2[[#This Row],[b]],IF(Table2[[#This Row],[c]]=""," ",CONCATENATE(" ",Table2[[#This Row],[c]]," ")),Table2[[#This Row],[d]])</f>
        <v>HARNOYO (BENDAN) PEKALONGAN</v>
      </c>
    </row>
    <row r="15" spans="1:5" x14ac:dyDescent="0.25">
      <c r="A15" t="s">
        <v>97</v>
      </c>
      <c r="B15" t="s">
        <v>67</v>
      </c>
      <c r="C15" t="s">
        <v>65</v>
      </c>
      <c r="D15" t="s">
        <v>66</v>
      </c>
      <c r="E15" s="86" t="str">
        <f>CONCATENATE(Table2[[#This Row],[b]],IF(Table2[[#This Row],[c]]=""," ",CONCATENATE(" ",Table2[[#This Row],[c]]," ")),Table2[[#This Row],[d]])</f>
        <v>LILY JULIAWATI (REJO AGUNG) JOMBANG</v>
      </c>
    </row>
    <row r="16" spans="1:5" x14ac:dyDescent="0.25">
      <c r="A16" t="s">
        <v>117</v>
      </c>
      <c r="B16" t="s">
        <v>117</v>
      </c>
      <c r="C16" t="s">
        <v>118</v>
      </c>
      <c r="D16" t="s">
        <v>119</v>
      </c>
      <c r="E16" s="86" t="str">
        <f>CONCATENATE(Table2[[#This Row],[b]],IF(Table2[[#This Row],[c]]=""," ",CONCATENATE(" ",Table2[[#This Row],[c]]," ")),Table2[[#This Row],[d]])</f>
        <v>RENI (JATI MULYO) KEBUMEN</v>
      </c>
    </row>
    <row r="17" spans="1:5" x14ac:dyDescent="0.25">
      <c r="A17" t="s">
        <v>91</v>
      </c>
      <c r="B17" t="s">
        <v>92</v>
      </c>
      <c r="C17" t="s">
        <v>93</v>
      </c>
      <c r="D17" t="s">
        <v>19</v>
      </c>
      <c r="E17" s="86" t="str">
        <f>CONCATENATE(Table2[[#This Row],[b]],IF(Table2[[#This Row],[c]]=""," ",CONCATENATE(" ",Table2[[#This Row],[c]]," ")),Table2[[#This Row],[d]])</f>
        <v>SANTOSO BUDIONO (  ARMADA  ) PURWOKERTO</v>
      </c>
    </row>
    <row r="18" spans="1:5" x14ac:dyDescent="0.25">
      <c r="A18" t="s">
        <v>63</v>
      </c>
      <c r="B18" t="s">
        <v>64</v>
      </c>
      <c r="D18" t="s">
        <v>29</v>
      </c>
      <c r="E18" s="86" t="str">
        <f>CONCATENATE(Table2[[#This Row],[b]],IF(Table2[[#This Row],[c]]=""," ",CONCATENATE(" ",Table2[[#This Row],[c]]," ")),Table2[[#This Row],[d]])</f>
        <v>SINAR BHAKTI YOGYAKARTA</v>
      </c>
    </row>
    <row r="19" spans="1:5" x14ac:dyDescent="0.25">
      <c r="A19" t="s">
        <v>98</v>
      </c>
      <c r="B19" t="s">
        <v>116</v>
      </c>
      <c r="C19" t="s">
        <v>99</v>
      </c>
      <c r="D19" t="s">
        <v>100</v>
      </c>
      <c r="E19" s="86" t="str">
        <f>CONCATENATE(Table2[[#This Row],[b]],IF(Table2[[#This Row],[c]]=""," ",CONCATENATE(" ",Table2[[#This Row],[c]]," ")),Table2[[#This Row],[d]])</f>
        <v>SOEYANTO LOPULUSI ( LANCAR ) MALANG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2023-04-28T09:29:56Z</dcterms:modified>
</cp:coreProperties>
</file>